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omments2.xml" ContentType="application/vnd.openxmlformats-officedocument.spreadsheetml.comment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omments3.xml" ContentType="application/vnd.openxmlformats-officedocument.spreadsheetml.comments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omments4.xml" ContentType="application/vnd.openxmlformats-officedocument.spreadsheetml.comment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omments5.xml" ContentType="application/vnd.openxmlformats-officedocument.spreadsheetml.comments+xml"/>
  <Override PartName="/xl/drawings/drawing18.xml" ContentType="application/vnd.openxmlformats-officedocument.drawing+xml"/>
  <Override PartName="/xl/comments6.xml" ContentType="application/vnd.openxmlformats-officedocument.spreadsheetml.comments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omments7.xml" ContentType="application/vnd.openxmlformats-officedocument.spreadsheetml.comments+xml"/>
  <Override PartName="/xl/drawings/drawing22.xml" ContentType="application/vnd.openxmlformats-officedocument.drawing+xml"/>
  <Override PartName="/xl/comments8.xml" ContentType="application/vnd.openxmlformats-officedocument.spreadsheetml.comments+xml"/>
  <Override PartName="/xl/drawings/drawing23.xml" ContentType="application/vnd.openxmlformats-officedocument.drawing+xml"/>
  <Override PartName="/xl/comments9.xml" ContentType="application/vnd.openxmlformats-officedocument.spreadsheetml.comments+xml"/>
  <Override PartName="/xl/drawings/drawing24.xml" ContentType="application/vnd.openxmlformats-officedocument.drawing+xml"/>
  <Override PartName="/xl/comments10.xml" ContentType="application/vnd.openxmlformats-officedocument.spreadsheetml.comments+xml"/>
  <Override PartName="/xl/drawings/drawing25.xml" ContentType="application/vnd.openxmlformats-officedocument.drawing+xml"/>
  <Override PartName="/xl/comments11.xml" ContentType="application/vnd.openxmlformats-officedocument.spreadsheetml.comments+xml"/>
  <Override PartName="/xl/drawings/drawing26.xml" ContentType="application/vnd.openxmlformats-officedocument.drawing+xml"/>
  <Override PartName="/xl/comments12.xml" ContentType="application/vnd.openxmlformats-officedocument.spreadsheetml.comments+xml"/>
  <Override PartName="/xl/drawings/drawing27.xml" ContentType="application/vnd.openxmlformats-officedocument.drawing+xml"/>
  <Override PartName="/xl/comments13.xml" ContentType="application/vnd.openxmlformats-officedocument.spreadsheetml.comments+xml"/>
  <Override PartName="/xl/drawings/drawing28.xml" ContentType="application/vnd.openxmlformats-officedocument.drawing+xml"/>
  <Override PartName="/xl/comments14.xml" ContentType="application/vnd.openxmlformats-officedocument.spreadsheetml.comments+xml"/>
  <Override PartName="/xl/drawings/drawing29.xml" ContentType="application/vnd.openxmlformats-officedocument.drawing+xml"/>
  <Override PartName="/xl/comments15.xml" ContentType="application/vnd.openxmlformats-officedocument.spreadsheetml.comments+xml"/>
  <Override PartName="/xl/drawings/drawing30.xml" ContentType="application/vnd.openxmlformats-officedocument.drawing+xml"/>
  <Override PartName="/xl/comments16.xml" ContentType="application/vnd.openxmlformats-officedocument.spreadsheetml.comments+xml"/>
  <Override PartName="/xl/drawings/drawing31.xml" ContentType="application/vnd.openxmlformats-officedocument.drawing+xml"/>
  <Override PartName="/xl/comments17.xml" ContentType="application/vnd.openxmlformats-officedocument.spreadsheetml.comments+xml"/>
  <Override PartName="/xl/drawings/drawing32.xml" ContentType="application/vnd.openxmlformats-officedocument.drawing+xml"/>
  <Override PartName="/xl/comments18.xml" ContentType="application/vnd.openxmlformats-officedocument.spreadsheetml.comments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omments1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JAREK\TRANSPORT\FRPA _________________________________Wniosek 3zł\WNIOSEK______________________2022\"/>
    </mc:Choice>
  </mc:AlternateContent>
  <bookViews>
    <workbookView xWindow="0" yWindow="0" windowWidth="28800" windowHeight="12435" tabRatio="898" activeTab="1"/>
  </bookViews>
  <sheets>
    <sheet name="Koszty GM" sheetId="56" r:id="rId1"/>
    <sheet name="Kilometry ogółem" sheetId="54" r:id="rId2"/>
    <sheet name="GM  1_Bieniewo Parcel P" sheetId="36" r:id="rId3"/>
    <sheet name="GM l 1_Bieniewo Parcel SN" sheetId="45" r:id="rId4"/>
    <sheet name="GM linia 2_Łuszczewek_P" sheetId="39" r:id="rId5"/>
    <sheet name="GM linia 2_Łuszczewek_SN" sheetId="46" r:id="rId6"/>
    <sheet name="GM linia 3_Rochaliki P" sheetId="37" r:id="rId7"/>
    <sheet name="GM linia 3_Rochaliki SN" sheetId="47" r:id="rId8"/>
    <sheet name="GM MILANÓWEK B   _P " sheetId="15" r:id="rId9"/>
    <sheet name="GM MILANÓWEK B   _SN" sheetId="16" r:id="rId10"/>
    <sheet name="GM MILANÓWEK A   _P" sheetId="12" r:id="rId11"/>
    <sheet name="GM MILANÓWEK A    SN" sheetId="14" r:id="rId12"/>
    <sheet name="GM SZKOLNA 10_S" sheetId="55" r:id="rId13"/>
    <sheet name="GM SZKOLNA 11_ S" sheetId="1" r:id="rId14"/>
    <sheet name="GM linia 13 (miejska 3) P" sheetId="7" r:id="rId15"/>
    <sheet name="GM lin 13 (miej. 3) SN _II_WARI" sheetId="8" r:id="rId16"/>
    <sheet name="Linia 17 P  Gr. Maz- Milanów" sheetId="2" r:id="rId17"/>
    <sheet name="Linia 17 SN Gr   Maz- Milanówek" sheetId="19" r:id="rId18"/>
    <sheet name="GM Linia 20 (standard bogaty)" sheetId="13" r:id="rId19"/>
    <sheet name="GM Linia 20 (standard)" sheetId="41" r:id="rId20"/>
    <sheet name="Linia  21 P " sheetId="20" r:id="rId21"/>
    <sheet name="Linia  21 SN" sheetId="21" r:id="rId22"/>
    <sheet name="Linia 22 P " sheetId="29" r:id="rId23"/>
    <sheet name="Linia 22 P  SN" sheetId="30" r:id="rId24"/>
    <sheet name="Linia 23 P" sheetId="31" r:id="rId25"/>
    <sheet name="Linia 23 SN" sheetId="32" r:id="rId26"/>
    <sheet name="Linia 24 P" sheetId="23" r:id="rId27"/>
    <sheet name="Linia 24 SN  " sheetId="24" r:id="rId28"/>
    <sheet name="Linia 24 P (Objazd Kraśnicza W " sheetId="25" r:id="rId29"/>
    <sheet name="Linia 24 SN (Objazd Kraśnicz (2" sheetId="42" r:id="rId30"/>
    <sheet name="Linia 25 P _nie wdrażamy" sheetId="34" r:id="rId31"/>
    <sheet name="Linia 25 P  _1 wariant" sheetId="44" r:id="rId32"/>
    <sheet name="Linia 25 P  _1 wariant SN" sheetId="53" r:id="rId33"/>
    <sheet name="GM linia 26_P" sheetId="6" r:id="rId34"/>
    <sheet name="GM linia 27_ P_objazd TAM" sheetId="5" r:id="rId35"/>
    <sheet name="GM linia 27_ P_objazd Powrót" sheetId="57" r:id="rId36"/>
    <sheet name="GM linia 27_SN_objazd" sheetId="9" r:id="rId37"/>
    <sheet name="GM linia 27_ P " sheetId="27" r:id="rId38"/>
    <sheet name="GM linia 27_ P (dwustronna)" sheetId="58" r:id="rId39"/>
    <sheet name="GM linia 27_ SN  " sheetId="28" r:id="rId40"/>
    <sheet name="GM linia 28_P" sheetId="4" r:id="rId41"/>
    <sheet name="GM linia 28_SN_ " sheetId="43" r:id="rId42"/>
    <sheet name="Linia 29 P" sheetId="33" r:id="rId43"/>
    <sheet name="Arkusz2" sheetId="22" r:id="rId44"/>
  </sheets>
  <definedNames>
    <definedName name="_xlnm.Print_Area" localSheetId="33">'GM linia 26_P'!$A$1:$V$113</definedName>
    <definedName name="_xlnm.Print_Area" localSheetId="28">'Linia 24 P (Objazd Kraśnicza W '!$A$1:$AG$114</definedName>
  </definedNames>
  <calcPr calcId="152511"/>
</workbook>
</file>

<file path=xl/calcChain.xml><?xml version="1.0" encoding="utf-8"?>
<calcChain xmlns="http://schemas.openxmlformats.org/spreadsheetml/2006/main">
  <c r="Q17" i="56" l="1"/>
  <c r="Q19" i="56"/>
  <c r="V11" i="56"/>
  <c r="W39" i="55" l="1"/>
  <c r="W40" i="55"/>
  <c r="W41" i="55" s="1"/>
  <c r="W42" i="55" s="1"/>
  <c r="W43" i="55" s="1"/>
  <c r="W44" i="55" s="1"/>
  <c r="W45" i="55" s="1"/>
  <c r="W46" i="55" s="1"/>
  <c r="W47" i="55" s="1"/>
  <c r="W48" i="55" s="1"/>
  <c r="W49" i="55" s="1"/>
  <c r="W50" i="55" s="1"/>
  <c r="W51" i="55" s="1"/>
  <c r="W52" i="55" s="1"/>
  <c r="W53" i="55" s="1"/>
  <c r="W54" i="55" s="1"/>
  <c r="W55" i="55" s="1"/>
  <c r="W38" i="55"/>
  <c r="W7" i="55"/>
  <c r="W8" i="55" s="1"/>
  <c r="W9" i="55" s="1"/>
  <c r="W10" i="55" s="1"/>
  <c r="W11" i="55" s="1"/>
  <c r="W12" i="55" s="1"/>
  <c r="W13" i="55" s="1"/>
  <c r="W14" i="55" s="1"/>
  <c r="W15" i="55" s="1"/>
  <c r="W16" i="55" s="1"/>
  <c r="W17" i="55" s="1"/>
  <c r="W18" i="55" s="1"/>
  <c r="W19" i="55" s="1"/>
  <c r="W20" i="55" s="1"/>
  <c r="W21" i="55" s="1"/>
  <c r="W22" i="55" s="1"/>
  <c r="W23" i="55" s="1"/>
  <c r="W24" i="55" s="1"/>
  <c r="R33" i="56"/>
  <c r="L10" i="58" l="1"/>
  <c r="L11" i="58" s="1"/>
  <c r="L12" i="58" s="1"/>
  <c r="K10" i="58"/>
  <c r="K11" i="58"/>
  <c r="K12" i="58"/>
  <c r="G13" i="58"/>
  <c r="G14" i="58" s="1"/>
  <c r="G15" i="58" s="1"/>
  <c r="G16" i="58" s="1"/>
  <c r="G17" i="58" s="1"/>
  <c r="G18" i="58" s="1"/>
  <c r="G19" i="58" s="1"/>
  <c r="G20" i="58" s="1"/>
  <c r="G21" i="58" s="1"/>
  <c r="G22" i="58" s="1"/>
  <c r="G23" i="58" s="1"/>
  <c r="G24" i="58" s="1"/>
  <c r="G25" i="58" s="1"/>
  <c r="G26" i="58" s="1"/>
  <c r="G27" i="58" s="1"/>
  <c r="G28" i="58" s="1"/>
  <c r="G29" i="58" s="1"/>
  <c r="G30" i="58" s="1"/>
  <c r="G10" i="58"/>
  <c r="G11" i="58"/>
  <c r="G12" i="58"/>
  <c r="K25" i="58"/>
  <c r="K30" i="58" l="1"/>
  <c r="K29" i="58"/>
  <c r="K28" i="58"/>
  <c r="K27" i="58"/>
  <c r="K26" i="58"/>
  <c r="K24" i="58"/>
  <c r="K23" i="58"/>
  <c r="K22" i="58"/>
  <c r="K21" i="58"/>
  <c r="K20" i="58"/>
  <c r="K19" i="58"/>
  <c r="K18" i="58"/>
  <c r="K17" i="58"/>
  <c r="K16" i="58"/>
  <c r="K15" i="58"/>
  <c r="K14" i="58"/>
  <c r="K13" i="58"/>
  <c r="K9" i="58"/>
  <c r="K8" i="58"/>
  <c r="K7" i="58"/>
  <c r="G7" i="58"/>
  <c r="G8" i="58" s="1"/>
  <c r="G9" i="58" s="1"/>
  <c r="Q50" i="56"/>
  <c r="O11" i="56"/>
  <c r="K30" i="57"/>
  <c r="K29" i="57"/>
  <c r="K28" i="57"/>
  <c r="K27" i="57"/>
  <c r="K26" i="57"/>
  <c r="K25" i="57"/>
  <c r="K24" i="57"/>
  <c r="K23" i="57"/>
  <c r="K22" i="57"/>
  <c r="K21" i="57"/>
  <c r="K20" i="57"/>
  <c r="K19" i="57"/>
  <c r="K18" i="57"/>
  <c r="K17" i="57"/>
  <c r="K16" i="57"/>
  <c r="K15" i="57"/>
  <c r="K14" i="57"/>
  <c r="K13" i="57"/>
  <c r="K12" i="57"/>
  <c r="K11" i="57"/>
  <c r="K10" i="57"/>
  <c r="K9" i="57"/>
  <c r="L8" i="57"/>
  <c r="L9" i="57" s="1"/>
  <c r="L10" i="57" s="1"/>
  <c r="K8" i="57"/>
  <c r="AD7" i="57"/>
  <c r="AD8" i="57" s="1"/>
  <c r="AD9" i="57" s="1"/>
  <c r="AD10" i="57" s="1"/>
  <c r="AD11" i="57" s="1"/>
  <c r="AD12" i="57" s="1"/>
  <c r="AD13" i="57" s="1"/>
  <c r="Z7" i="57"/>
  <c r="Z8" i="57" s="1"/>
  <c r="Z9" i="57" s="1"/>
  <c r="Z10" i="57" s="1"/>
  <c r="L7" i="57"/>
  <c r="K7" i="57"/>
  <c r="AB7" i="57" s="1"/>
  <c r="AB8" i="57" s="1"/>
  <c r="AB9" i="57" s="1"/>
  <c r="AB10" i="57" s="1"/>
  <c r="AB11" i="57" s="1"/>
  <c r="AB12" i="57" s="1"/>
  <c r="AB13" i="57" s="1"/>
  <c r="G7" i="57"/>
  <c r="G8" i="57" s="1"/>
  <c r="G9" i="57" s="1"/>
  <c r="G10" i="57" s="1"/>
  <c r="G11" i="57" s="1"/>
  <c r="G12" i="57" s="1"/>
  <c r="G13" i="57" s="1"/>
  <c r="G14" i="57" s="1"/>
  <c r="G15" i="57" s="1"/>
  <c r="G16" i="57" s="1"/>
  <c r="G17" i="57" s="1"/>
  <c r="G18" i="57" s="1"/>
  <c r="G19" i="57" s="1"/>
  <c r="G20" i="57" s="1"/>
  <c r="G21" i="57" s="1"/>
  <c r="G22" i="57" s="1"/>
  <c r="G23" i="57" s="1"/>
  <c r="G24" i="57" s="1"/>
  <c r="G25" i="57" s="1"/>
  <c r="G26" i="57" s="1"/>
  <c r="G27" i="57" s="1"/>
  <c r="G28" i="57" s="1"/>
  <c r="G29" i="57" s="1"/>
  <c r="G30" i="57" s="1"/>
  <c r="AH3" i="57" s="1"/>
  <c r="AH7" i="57" s="1"/>
  <c r="R31" i="56"/>
  <c r="P33" i="56"/>
  <c r="AB7" i="58" l="1"/>
  <c r="W7" i="58"/>
  <c r="W8" i="58" s="1"/>
  <c r="W9" i="58" s="1"/>
  <c r="AB8" i="58"/>
  <c r="AB9" i="58" s="1"/>
  <c r="AD7" i="58"/>
  <c r="AD8" i="58" s="1"/>
  <c r="AD9" i="58" s="1"/>
  <c r="AC7" i="58"/>
  <c r="AC8" i="58" s="1"/>
  <c r="AC9" i="58" s="1"/>
  <c r="Y7" i="58"/>
  <c r="Y8" i="58" s="1"/>
  <c r="Y9" i="58" s="1"/>
  <c r="Z7" i="58"/>
  <c r="Z8" i="58" s="1"/>
  <c r="Z9" i="58" s="1"/>
  <c r="AA7" i="58"/>
  <c r="AA8" i="58" s="1"/>
  <c r="AA9" i="58" s="1"/>
  <c r="L7" i="58"/>
  <c r="L8" i="58" s="1"/>
  <c r="L9" i="58" s="1"/>
  <c r="L13" i="58" s="1"/>
  <c r="L14" i="58" s="1"/>
  <c r="L15" i="58" s="1"/>
  <c r="L16" i="58" s="1"/>
  <c r="L17" i="58" s="1"/>
  <c r="L18" i="58" s="1"/>
  <c r="L19" i="58" s="1"/>
  <c r="L20" i="58" s="1"/>
  <c r="L21" i="58" s="1"/>
  <c r="X7" i="58"/>
  <c r="X8" i="58" s="1"/>
  <c r="X9" i="58" s="1"/>
  <c r="AD14" i="57"/>
  <c r="AD15" i="57" s="1"/>
  <c r="AD16" i="57" s="1"/>
  <c r="AD17" i="57" s="1"/>
  <c r="AD18" i="57" s="1"/>
  <c r="AD19" i="57" s="1"/>
  <c r="AD20" i="57" s="1"/>
  <c r="AD21" i="57" s="1"/>
  <c r="AD22" i="57" s="1"/>
  <c r="AD23" i="57" s="1"/>
  <c r="AD24" i="57" s="1"/>
  <c r="AD25" i="57" s="1"/>
  <c r="AD26" i="57" s="1"/>
  <c r="AD27" i="57" s="1"/>
  <c r="AD28" i="57" s="1"/>
  <c r="AD29" i="57" s="1"/>
  <c r="AD30" i="57" s="1"/>
  <c r="O35" i="56"/>
  <c r="AB14" i="57"/>
  <c r="AB15" i="57" s="1"/>
  <c r="AB16" i="57" s="1"/>
  <c r="AB17" i="57" s="1"/>
  <c r="AB18" i="57" s="1"/>
  <c r="AB19" i="57" s="1"/>
  <c r="AB20" i="57" s="1"/>
  <c r="AB21" i="57" s="1"/>
  <c r="AB22" i="57" s="1"/>
  <c r="AB23" i="57" s="1"/>
  <c r="AB24" i="57" s="1"/>
  <c r="AB25" i="57" s="1"/>
  <c r="AB26" i="57" s="1"/>
  <c r="AB27" i="57" s="1"/>
  <c r="AB28" i="57" s="1"/>
  <c r="AB29" i="57" s="1"/>
  <c r="AB30" i="57" s="1"/>
  <c r="L11" i="57"/>
  <c r="L12" i="57" s="1"/>
  <c r="L13" i="57" s="1"/>
  <c r="L14" i="57" s="1"/>
  <c r="L15" i="57" s="1"/>
  <c r="L16" i="57" s="1"/>
  <c r="L17" i="57" s="1"/>
  <c r="L18" i="57" s="1"/>
  <c r="L19" i="57" s="1"/>
  <c r="L20" i="57" s="1"/>
  <c r="L21" i="57" s="1"/>
  <c r="L22" i="57" s="1"/>
  <c r="L23" i="57" s="1"/>
  <c r="L24" i="57" s="1"/>
  <c r="L25" i="57" s="1"/>
  <c r="L26" i="57" s="1"/>
  <c r="L27" i="57" s="1"/>
  <c r="L28" i="57" s="1"/>
  <c r="L29" i="57" s="1"/>
  <c r="L30" i="57" s="1"/>
  <c r="Z11" i="57"/>
  <c r="Z12" i="57" s="1"/>
  <c r="Z13" i="57" s="1"/>
  <c r="Z14" i="57" s="1"/>
  <c r="Z15" i="57" s="1"/>
  <c r="Z16" i="57" s="1"/>
  <c r="Z17" i="57" s="1"/>
  <c r="Z18" i="57" s="1"/>
  <c r="Z19" i="57" s="1"/>
  <c r="Z20" i="57" s="1"/>
  <c r="Z21" i="57" s="1"/>
  <c r="Z22" i="57" s="1"/>
  <c r="Z23" i="57" s="1"/>
  <c r="Z24" i="57" s="1"/>
  <c r="Z25" i="57" s="1"/>
  <c r="Z26" i="57" s="1"/>
  <c r="Z27" i="57" s="1"/>
  <c r="Z28" i="57" s="1"/>
  <c r="Z29" i="57" s="1"/>
  <c r="Z30" i="57" s="1"/>
  <c r="Y7" i="57"/>
  <c r="Y8" i="57" s="1"/>
  <c r="Y9" i="57" s="1"/>
  <c r="Y10" i="57" s="1"/>
  <c r="Y11" i="57" s="1"/>
  <c r="Y12" i="57" s="1"/>
  <c r="Y13" i="57" s="1"/>
  <c r="Y14" i="57" s="1"/>
  <c r="Y15" i="57" s="1"/>
  <c r="Y16" i="57" s="1"/>
  <c r="Y17" i="57" s="1"/>
  <c r="Y18" i="57" s="1"/>
  <c r="Y19" i="57" s="1"/>
  <c r="Y20" i="57" s="1"/>
  <c r="Y21" i="57" s="1"/>
  <c r="Y22" i="57" s="1"/>
  <c r="Y23" i="57" s="1"/>
  <c r="Y24" i="57" s="1"/>
  <c r="Y25" i="57" s="1"/>
  <c r="Y26" i="57" s="1"/>
  <c r="Y27" i="57" s="1"/>
  <c r="Y28" i="57" s="1"/>
  <c r="Y29" i="57" s="1"/>
  <c r="Y30" i="57" s="1"/>
  <c r="AC7" i="57"/>
  <c r="AC8" i="57" s="1"/>
  <c r="AC9" i="57" s="1"/>
  <c r="AC10" i="57" s="1"/>
  <c r="AC11" i="57" s="1"/>
  <c r="AC12" i="57" s="1"/>
  <c r="AC13" i="57" s="1"/>
  <c r="AC14" i="57" s="1"/>
  <c r="AC15" i="57" s="1"/>
  <c r="AC16" i="57" s="1"/>
  <c r="AC17" i="57" s="1"/>
  <c r="AC18" i="57" s="1"/>
  <c r="AC19" i="57" s="1"/>
  <c r="AC20" i="57" s="1"/>
  <c r="AC21" i="57" s="1"/>
  <c r="AC22" i="57" s="1"/>
  <c r="AC23" i="57" s="1"/>
  <c r="AC24" i="57" s="1"/>
  <c r="AC25" i="57" s="1"/>
  <c r="AC26" i="57" s="1"/>
  <c r="AC27" i="57" s="1"/>
  <c r="AC28" i="57" s="1"/>
  <c r="AC29" i="57" s="1"/>
  <c r="AC30" i="57" s="1"/>
  <c r="W7" i="57"/>
  <c r="W8" i="57" s="1"/>
  <c r="AA7" i="57"/>
  <c r="AA8" i="57" s="1"/>
  <c r="AA9" i="57" s="1"/>
  <c r="AA10" i="57" s="1"/>
  <c r="AA11" i="57" s="1"/>
  <c r="AA12" i="57" s="1"/>
  <c r="AA13" i="57" s="1"/>
  <c r="AA14" i="57" s="1"/>
  <c r="AA15" i="57" s="1"/>
  <c r="AA16" i="57" s="1"/>
  <c r="AA17" i="57" s="1"/>
  <c r="AA18" i="57" s="1"/>
  <c r="AA19" i="57" s="1"/>
  <c r="AA20" i="57" s="1"/>
  <c r="AA21" i="57" s="1"/>
  <c r="AA22" i="57" s="1"/>
  <c r="AA23" i="57" s="1"/>
  <c r="AA24" i="57" s="1"/>
  <c r="AA25" i="57" s="1"/>
  <c r="AA26" i="57" s="1"/>
  <c r="AA27" i="57" s="1"/>
  <c r="AA28" i="57" s="1"/>
  <c r="AA29" i="57" s="1"/>
  <c r="AA30" i="57" s="1"/>
  <c r="X7" i="57"/>
  <c r="X8" i="57" s="1"/>
  <c r="X9" i="57" s="1"/>
  <c r="X10" i="57" s="1"/>
  <c r="X11" i="57" s="1"/>
  <c r="X12" i="57" s="1"/>
  <c r="X13" i="57" s="1"/>
  <c r="X14" i="57" s="1"/>
  <c r="X15" i="57" s="1"/>
  <c r="X16" i="57" s="1"/>
  <c r="X17" i="57" s="1"/>
  <c r="X18" i="57" s="1"/>
  <c r="X19" i="57" s="1"/>
  <c r="X20" i="57" s="1"/>
  <c r="X21" i="57" s="1"/>
  <c r="X22" i="57" s="1"/>
  <c r="X23" i="57" s="1"/>
  <c r="X24" i="57" s="1"/>
  <c r="X25" i="57" s="1"/>
  <c r="X26" i="57" s="1"/>
  <c r="X27" i="57" s="1"/>
  <c r="X28" i="57" s="1"/>
  <c r="X29" i="57" s="1"/>
  <c r="X30" i="57" s="1"/>
  <c r="Z10" i="58" l="1"/>
  <c r="Z11" i="58" s="1"/>
  <c r="Z12" i="58" s="1"/>
  <c r="Z13" i="58" s="1"/>
  <c r="Z14" i="58" s="1"/>
  <c r="Z15" i="58" s="1"/>
  <c r="Z16" i="58" s="1"/>
  <c r="Z17" i="58" s="1"/>
  <c r="Z18" i="58" s="1"/>
  <c r="Z19" i="58" s="1"/>
  <c r="Z20" i="58" s="1"/>
  <c r="Z21" i="58" s="1"/>
  <c r="Z22" i="58" s="1"/>
  <c r="Z23" i="58" s="1"/>
  <c r="Z24" i="58" s="1"/>
  <c r="Z25" i="58" s="1"/>
  <c r="Z26" i="58" s="1"/>
  <c r="Z27" i="58" s="1"/>
  <c r="Z28" i="58" s="1"/>
  <c r="Z29" i="58" s="1"/>
  <c r="Z30" i="58" s="1"/>
  <c r="AB12" i="58"/>
  <c r="AB13" i="58" s="1"/>
  <c r="AB14" i="58" s="1"/>
  <c r="AB15" i="58" s="1"/>
  <c r="AB16" i="58" s="1"/>
  <c r="AB17" i="58" s="1"/>
  <c r="AB18" i="58" s="1"/>
  <c r="AB19" i="58" s="1"/>
  <c r="AB20" i="58" s="1"/>
  <c r="AB21" i="58" s="1"/>
  <c r="AB22" i="58" s="1"/>
  <c r="AB23" i="58" s="1"/>
  <c r="AB24" i="58" s="1"/>
  <c r="AB25" i="58" s="1"/>
  <c r="AB26" i="58" s="1"/>
  <c r="AB27" i="58" s="1"/>
  <c r="AB28" i="58" s="1"/>
  <c r="AB29" i="58" s="1"/>
  <c r="AB30" i="58" s="1"/>
  <c r="AB10" i="58"/>
  <c r="AB11" i="58" s="1"/>
  <c r="X10" i="58"/>
  <c r="X11" i="58" s="1"/>
  <c r="X12" i="58" s="1"/>
  <c r="X13" i="58" s="1"/>
  <c r="X14" i="58" s="1"/>
  <c r="X15" i="58" s="1"/>
  <c r="X16" i="58" s="1"/>
  <c r="X17" i="58" s="1"/>
  <c r="X18" i="58" s="1"/>
  <c r="X19" i="58" s="1"/>
  <c r="X20" i="58" s="1"/>
  <c r="X21" i="58" s="1"/>
  <c r="X22" i="58" s="1"/>
  <c r="X23" i="58" s="1"/>
  <c r="X24" i="58" s="1"/>
  <c r="X25" i="58" s="1"/>
  <c r="X26" i="58" s="1"/>
  <c r="X27" i="58" s="1"/>
  <c r="X28" i="58" s="1"/>
  <c r="X29" i="58" s="1"/>
  <c r="X30" i="58" s="1"/>
  <c r="Y12" i="58"/>
  <c r="Y13" i="58" s="1"/>
  <c r="Y14" i="58" s="1"/>
  <c r="Y15" i="58" s="1"/>
  <c r="Y16" i="58" s="1"/>
  <c r="Y17" i="58" s="1"/>
  <c r="Y18" i="58" s="1"/>
  <c r="Y19" i="58" s="1"/>
  <c r="Y20" i="58" s="1"/>
  <c r="Y21" i="58" s="1"/>
  <c r="Y22" i="58" s="1"/>
  <c r="Y23" i="58" s="1"/>
  <c r="Y24" i="58" s="1"/>
  <c r="Y25" i="58" s="1"/>
  <c r="Y26" i="58" s="1"/>
  <c r="Y27" i="58" s="1"/>
  <c r="Y28" i="58" s="1"/>
  <c r="Y29" i="58" s="1"/>
  <c r="Y30" i="58" s="1"/>
  <c r="Y10" i="58"/>
  <c r="Y11" i="58" s="1"/>
  <c r="W10" i="58"/>
  <c r="W11" i="58" s="1"/>
  <c r="W12" i="58" s="1"/>
  <c r="W13" i="58" s="1"/>
  <c r="W14" i="58" s="1"/>
  <c r="W15" i="58" s="1"/>
  <c r="W16" i="58" s="1"/>
  <c r="W17" i="58" s="1"/>
  <c r="W18" i="58" s="1"/>
  <c r="W19" i="58" s="1"/>
  <c r="W20" i="58" s="1"/>
  <c r="W21" i="58" s="1"/>
  <c r="W22" i="58" s="1"/>
  <c r="W23" i="58" s="1"/>
  <c r="W24" i="58" s="1"/>
  <c r="W25" i="58" s="1"/>
  <c r="W26" i="58" s="1"/>
  <c r="W27" i="58" s="1"/>
  <c r="W28" i="58" s="1"/>
  <c r="W29" i="58" s="1"/>
  <c r="W30" i="58" s="1"/>
  <c r="AC12" i="58"/>
  <c r="AC13" i="58" s="1"/>
  <c r="AC14" i="58" s="1"/>
  <c r="AC15" i="58" s="1"/>
  <c r="AC16" i="58" s="1"/>
  <c r="AC17" i="58" s="1"/>
  <c r="AC18" i="58" s="1"/>
  <c r="AC19" i="58" s="1"/>
  <c r="AC20" i="58" s="1"/>
  <c r="AC21" i="58" s="1"/>
  <c r="AC22" i="58" s="1"/>
  <c r="AC23" i="58" s="1"/>
  <c r="AC24" i="58" s="1"/>
  <c r="AC10" i="58"/>
  <c r="AC11" i="58" s="1"/>
  <c r="AA10" i="58"/>
  <c r="AA11" i="58" s="1"/>
  <c r="AA12" i="58" s="1"/>
  <c r="AA13" i="58" s="1"/>
  <c r="AA14" i="58" s="1"/>
  <c r="AA15" i="58" s="1"/>
  <c r="AA16" i="58" s="1"/>
  <c r="AA17" i="58" s="1"/>
  <c r="AA18" i="58" s="1"/>
  <c r="AA19" i="58" s="1"/>
  <c r="AA20" i="58" s="1"/>
  <c r="AA21" i="58" s="1"/>
  <c r="AA22" i="58" s="1"/>
  <c r="AA23" i="58" s="1"/>
  <c r="AA24" i="58" s="1"/>
  <c r="AA25" i="58" s="1"/>
  <c r="AA26" i="58" s="1"/>
  <c r="AA27" i="58" s="1"/>
  <c r="AA28" i="58" s="1"/>
  <c r="AA29" i="58" s="1"/>
  <c r="AA30" i="58" s="1"/>
  <c r="AD12" i="58"/>
  <c r="AD13" i="58" s="1"/>
  <c r="AD14" i="58" s="1"/>
  <c r="AD15" i="58" s="1"/>
  <c r="AD16" i="58" s="1"/>
  <c r="AD17" i="58" s="1"/>
  <c r="AD18" i="58" s="1"/>
  <c r="AD19" i="58" s="1"/>
  <c r="AD20" i="58" s="1"/>
  <c r="AD21" i="58" s="1"/>
  <c r="AD22" i="58" s="1"/>
  <c r="AD23" i="58" s="1"/>
  <c r="AD24" i="58" s="1"/>
  <c r="AD25" i="58" s="1"/>
  <c r="AD26" i="58" s="1"/>
  <c r="AD27" i="58" s="1"/>
  <c r="AD28" i="58" s="1"/>
  <c r="AD29" i="58" s="1"/>
  <c r="AD30" i="58" s="1"/>
  <c r="AD10" i="58"/>
  <c r="AD11" i="58" s="1"/>
  <c r="AC25" i="58"/>
  <c r="AC26" i="58" s="1"/>
  <c r="AC27" i="58" s="1"/>
  <c r="AC28" i="58" s="1"/>
  <c r="AC29" i="58" s="1"/>
  <c r="AC30" i="58" s="1"/>
  <c r="L22" i="58"/>
  <c r="L23" i="58" s="1"/>
  <c r="L24" i="58" s="1"/>
  <c r="L25" i="58" s="1"/>
  <c r="L26" i="58" s="1"/>
  <c r="L27" i="58" s="1"/>
  <c r="L28" i="58" s="1"/>
  <c r="L29" i="58" s="1"/>
  <c r="L30" i="58" s="1"/>
  <c r="W9" i="57"/>
  <c r="W10" i="57" s="1"/>
  <c r="W11" i="57" s="1"/>
  <c r="W12" i="57" s="1"/>
  <c r="W13" i="57" s="1"/>
  <c r="W14" i="57" s="1"/>
  <c r="W15" i="57" s="1"/>
  <c r="W16" i="57" s="1"/>
  <c r="W17" i="57" s="1"/>
  <c r="W18" i="57" s="1"/>
  <c r="W19" i="57" s="1"/>
  <c r="W20" i="57" s="1"/>
  <c r="W21" i="57" s="1"/>
  <c r="W22" i="57" s="1"/>
  <c r="W23" i="57" s="1"/>
  <c r="W24" i="57" s="1"/>
  <c r="W25" i="57" s="1"/>
  <c r="W26" i="57" s="1"/>
  <c r="W27" i="57" s="1"/>
  <c r="W28" i="57" s="1"/>
  <c r="W29" i="57" s="1"/>
  <c r="W30" i="57" s="1"/>
  <c r="Q42" i="56"/>
  <c r="K24" i="55" l="1"/>
  <c r="K23" i="55"/>
  <c r="K22" i="55"/>
  <c r="K21" i="55"/>
  <c r="G38" i="55"/>
  <c r="G39" i="55" s="1"/>
  <c r="G40" i="55" s="1"/>
  <c r="G41" i="55" s="1"/>
  <c r="G42" i="55" s="1"/>
  <c r="G43" i="55" s="1"/>
  <c r="G44" i="55" s="1"/>
  <c r="G45" i="55" s="1"/>
  <c r="G46" i="55" s="1"/>
  <c r="G47" i="55" s="1"/>
  <c r="G48" i="55" s="1"/>
  <c r="G49" i="55" s="1"/>
  <c r="G50" i="55" s="1"/>
  <c r="G51" i="55" s="1"/>
  <c r="G52" i="55" s="1"/>
  <c r="G53" i="55" s="1"/>
  <c r="G54" i="55" s="1"/>
  <c r="G55" i="55" s="1"/>
  <c r="K51" i="55"/>
  <c r="K52" i="55"/>
  <c r="K53" i="55"/>
  <c r="K54" i="55"/>
  <c r="K55" i="55"/>
  <c r="K50" i="55" l="1"/>
  <c r="K49" i="55"/>
  <c r="K48" i="55"/>
  <c r="K47" i="55"/>
  <c r="K46" i="55"/>
  <c r="K45" i="55"/>
  <c r="K44" i="55"/>
  <c r="K43" i="55"/>
  <c r="K42" i="55"/>
  <c r="K41" i="55"/>
  <c r="K40" i="55"/>
  <c r="K39" i="55"/>
  <c r="K38" i="55"/>
  <c r="V38" i="55" s="1"/>
  <c r="K20" i="55"/>
  <c r="K19" i="55"/>
  <c r="K18" i="55"/>
  <c r="K17" i="55"/>
  <c r="K16" i="55"/>
  <c r="K15" i="55"/>
  <c r="K14" i="55"/>
  <c r="K13" i="55"/>
  <c r="K12" i="55"/>
  <c r="K11" i="55"/>
  <c r="K10" i="55"/>
  <c r="K9" i="55"/>
  <c r="K8" i="55"/>
  <c r="G8" i="55"/>
  <c r="G9" i="55" s="1"/>
  <c r="G10" i="55" s="1"/>
  <c r="G11" i="55" s="1"/>
  <c r="G12" i="55" s="1"/>
  <c r="G13" i="55" s="1"/>
  <c r="G14" i="55" s="1"/>
  <c r="G15" i="55" s="1"/>
  <c r="G16" i="55" s="1"/>
  <c r="G17" i="55" s="1"/>
  <c r="G18" i="55" s="1"/>
  <c r="G19" i="55" s="1"/>
  <c r="G20" i="55" s="1"/>
  <c r="K7" i="55"/>
  <c r="G7" i="55"/>
  <c r="I33" i="33"/>
  <c r="I34" i="33" s="1"/>
  <c r="I35" i="33" s="1"/>
  <c r="I36" i="33" s="1"/>
  <c r="I37" i="33" s="1"/>
  <c r="I38" i="33" s="1"/>
  <c r="I39" i="33" s="1"/>
  <c r="I40" i="33" s="1"/>
  <c r="I41" i="33" s="1"/>
  <c r="I42" i="33" s="1"/>
  <c r="I43" i="33" s="1"/>
  <c r="I44" i="33" s="1"/>
  <c r="G21" i="55" l="1"/>
  <c r="G22" i="55" s="1"/>
  <c r="G23" i="55" s="1"/>
  <c r="G24" i="55" s="1"/>
  <c r="AA4" i="55" s="1"/>
  <c r="AA6" i="55" s="1"/>
  <c r="I12" i="54" s="1"/>
  <c r="M12" i="54" s="1"/>
  <c r="O12" i="54" s="1"/>
  <c r="O38" i="55"/>
  <c r="O39" i="55" s="1"/>
  <c r="O40" i="55" s="1"/>
  <c r="O41" i="55" s="1"/>
  <c r="O42" i="55" s="1"/>
  <c r="O43" i="55" s="1"/>
  <c r="O44" i="55" s="1"/>
  <c r="O45" i="55" s="1"/>
  <c r="O46" i="55" s="1"/>
  <c r="O47" i="55" s="1"/>
  <c r="O48" i="55" s="1"/>
  <c r="O49" i="55" s="1"/>
  <c r="O50" i="55" s="1"/>
  <c r="O51" i="55" s="1"/>
  <c r="O52" i="55" s="1"/>
  <c r="O53" i="55" s="1"/>
  <c r="O54" i="55" s="1"/>
  <c r="O55" i="55" s="1"/>
  <c r="M7" i="55"/>
  <c r="M8" i="55" s="1"/>
  <c r="M9" i="55" s="1"/>
  <c r="M10" i="55" s="1"/>
  <c r="M11" i="55" s="1"/>
  <c r="M12" i="55" s="1"/>
  <c r="M13" i="55" s="1"/>
  <c r="M14" i="55" s="1"/>
  <c r="M15" i="55" s="1"/>
  <c r="M16" i="55" s="1"/>
  <c r="M17" i="55" s="1"/>
  <c r="M18" i="55" s="1"/>
  <c r="M19" i="55" s="1"/>
  <c r="M20" i="55" s="1"/>
  <c r="M21" i="55" s="1"/>
  <c r="M22" i="55" s="1"/>
  <c r="M23" i="55" s="1"/>
  <c r="M24" i="55" s="1"/>
  <c r="S7" i="55"/>
  <c r="S8" i="55" s="1"/>
  <c r="S9" i="55" s="1"/>
  <c r="S10" i="55" s="1"/>
  <c r="S11" i="55" s="1"/>
  <c r="S12" i="55" s="1"/>
  <c r="S13" i="55" s="1"/>
  <c r="S14" i="55" s="1"/>
  <c r="S15" i="55" s="1"/>
  <c r="S16" i="55" s="1"/>
  <c r="S17" i="55" s="1"/>
  <c r="S18" i="55" s="1"/>
  <c r="S19" i="55" s="1"/>
  <c r="S20" i="55" s="1"/>
  <c r="S21" i="55" s="1"/>
  <c r="S22" i="55" s="1"/>
  <c r="S23" i="55" s="1"/>
  <c r="S24" i="55" s="1"/>
  <c r="R7" i="55"/>
  <c r="R8" i="55" s="1"/>
  <c r="R9" i="55" s="1"/>
  <c r="R10" i="55" s="1"/>
  <c r="R11" i="55" s="1"/>
  <c r="R12" i="55" s="1"/>
  <c r="R13" i="55" s="1"/>
  <c r="R14" i="55" s="1"/>
  <c r="R15" i="55" s="1"/>
  <c r="R16" i="55" s="1"/>
  <c r="R17" i="55" s="1"/>
  <c r="R18" i="55" s="1"/>
  <c r="R19" i="55" s="1"/>
  <c r="R20" i="55" s="1"/>
  <c r="R21" i="55" s="1"/>
  <c r="R22" i="55" s="1"/>
  <c r="R23" i="55" s="1"/>
  <c r="R24" i="55" s="1"/>
  <c r="N7" i="55"/>
  <c r="N8" i="55" s="1"/>
  <c r="N9" i="55" s="1"/>
  <c r="N10" i="55" s="1"/>
  <c r="N11" i="55" s="1"/>
  <c r="N12" i="55" s="1"/>
  <c r="N13" i="55" s="1"/>
  <c r="N14" i="55" s="1"/>
  <c r="N15" i="55" s="1"/>
  <c r="N16" i="55" s="1"/>
  <c r="N17" i="55" s="1"/>
  <c r="N18" i="55" s="1"/>
  <c r="N19" i="55" s="1"/>
  <c r="N20" i="55" s="1"/>
  <c r="N21" i="55" s="1"/>
  <c r="N22" i="55" s="1"/>
  <c r="N23" i="55" s="1"/>
  <c r="N24" i="55" s="1"/>
  <c r="U7" i="55"/>
  <c r="U8" i="55" s="1"/>
  <c r="U9" i="55" s="1"/>
  <c r="U10" i="55" s="1"/>
  <c r="U11" i="55" s="1"/>
  <c r="U12" i="55" s="1"/>
  <c r="U13" i="55" s="1"/>
  <c r="U14" i="55" s="1"/>
  <c r="U15" i="55" s="1"/>
  <c r="U16" i="55" s="1"/>
  <c r="U17" i="55" s="1"/>
  <c r="U18" i="55" s="1"/>
  <c r="U19" i="55" s="1"/>
  <c r="U20" i="55" s="1"/>
  <c r="U21" i="55" s="1"/>
  <c r="U22" i="55" s="1"/>
  <c r="U23" i="55" s="1"/>
  <c r="U24" i="55" s="1"/>
  <c r="O7" i="55"/>
  <c r="O8" i="55" s="1"/>
  <c r="O9" i="55" s="1"/>
  <c r="O10" i="55" s="1"/>
  <c r="O11" i="55" s="1"/>
  <c r="O12" i="55" s="1"/>
  <c r="O13" i="55" s="1"/>
  <c r="O14" i="55" s="1"/>
  <c r="O15" i="55" s="1"/>
  <c r="O16" i="55" s="1"/>
  <c r="O17" i="55" s="1"/>
  <c r="O18" i="55" s="1"/>
  <c r="O19" i="55" s="1"/>
  <c r="O20" i="55" s="1"/>
  <c r="O21" i="55" s="1"/>
  <c r="O22" i="55" s="1"/>
  <c r="O23" i="55" s="1"/>
  <c r="O24" i="55" s="1"/>
  <c r="V39" i="55"/>
  <c r="V40" i="55" s="1"/>
  <c r="V41" i="55" s="1"/>
  <c r="V42" i="55" s="1"/>
  <c r="V43" i="55" s="1"/>
  <c r="V44" i="55" s="1"/>
  <c r="V45" i="55" s="1"/>
  <c r="V46" i="55" s="1"/>
  <c r="V47" i="55" s="1"/>
  <c r="V48" i="55" s="1"/>
  <c r="V49" i="55" s="1"/>
  <c r="V50" i="55" s="1"/>
  <c r="V51" i="55" s="1"/>
  <c r="V52" i="55" s="1"/>
  <c r="V53" i="55" s="1"/>
  <c r="V54" i="55" s="1"/>
  <c r="V55" i="55" s="1"/>
  <c r="N38" i="55"/>
  <c r="N39" i="55" s="1"/>
  <c r="N40" i="55" s="1"/>
  <c r="N41" i="55" s="1"/>
  <c r="N42" i="55" s="1"/>
  <c r="N43" i="55" s="1"/>
  <c r="N44" i="55" s="1"/>
  <c r="N45" i="55" s="1"/>
  <c r="N46" i="55" s="1"/>
  <c r="N47" i="55" s="1"/>
  <c r="N48" i="55" s="1"/>
  <c r="N49" i="55" s="1"/>
  <c r="N50" i="55" s="1"/>
  <c r="N51" i="55" s="1"/>
  <c r="N52" i="55" s="1"/>
  <c r="N53" i="55" s="1"/>
  <c r="N54" i="55" s="1"/>
  <c r="N55" i="55" s="1"/>
  <c r="R38" i="55"/>
  <c r="R39" i="55" s="1"/>
  <c r="R40" i="55" s="1"/>
  <c r="R41" i="55" s="1"/>
  <c r="R42" i="55" s="1"/>
  <c r="R43" i="55" s="1"/>
  <c r="R44" i="55" s="1"/>
  <c r="R45" i="55" s="1"/>
  <c r="R46" i="55" s="1"/>
  <c r="R47" i="55" s="1"/>
  <c r="R48" i="55" s="1"/>
  <c r="R49" i="55" s="1"/>
  <c r="R50" i="55" s="1"/>
  <c r="R51" i="55" s="1"/>
  <c r="R52" i="55" s="1"/>
  <c r="R53" i="55" s="1"/>
  <c r="R54" i="55" s="1"/>
  <c r="R55" i="55" s="1"/>
  <c r="T7" i="55"/>
  <c r="T8" i="55" s="1"/>
  <c r="T9" i="55" s="1"/>
  <c r="T10" i="55" s="1"/>
  <c r="T11" i="55" s="1"/>
  <c r="T12" i="55" s="1"/>
  <c r="T13" i="55" s="1"/>
  <c r="T14" i="55" s="1"/>
  <c r="T15" i="55" s="1"/>
  <c r="T16" i="55" s="1"/>
  <c r="T17" i="55" s="1"/>
  <c r="T18" i="55" s="1"/>
  <c r="T19" i="55" s="1"/>
  <c r="T20" i="55" s="1"/>
  <c r="T21" i="55" s="1"/>
  <c r="T22" i="55" s="1"/>
  <c r="T23" i="55" s="1"/>
  <c r="T24" i="55" s="1"/>
  <c r="P7" i="55"/>
  <c r="P8" i="55" s="1"/>
  <c r="P9" i="55" s="1"/>
  <c r="P10" i="55" s="1"/>
  <c r="P11" i="55" s="1"/>
  <c r="P12" i="55" s="1"/>
  <c r="P13" i="55" s="1"/>
  <c r="P14" i="55" s="1"/>
  <c r="P15" i="55" s="1"/>
  <c r="P16" i="55" s="1"/>
  <c r="P17" i="55" s="1"/>
  <c r="P18" i="55" s="1"/>
  <c r="P19" i="55" s="1"/>
  <c r="P20" i="55" s="1"/>
  <c r="P21" i="55" s="1"/>
  <c r="P22" i="55" s="1"/>
  <c r="P23" i="55" s="1"/>
  <c r="P24" i="55" s="1"/>
  <c r="L7" i="55"/>
  <c r="L8" i="55" s="1"/>
  <c r="L9" i="55" s="1"/>
  <c r="L10" i="55" s="1"/>
  <c r="L11" i="55" s="1"/>
  <c r="L12" i="55" s="1"/>
  <c r="L13" i="55" s="1"/>
  <c r="L14" i="55" s="1"/>
  <c r="L15" i="55" s="1"/>
  <c r="L16" i="55" s="1"/>
  <c r="L17" i="55" s="1"/>
  <c r="L18" i="55" s="1"/>
  <c r="L19" i="55" s="1"/>
  <c r="L20" i="55" s="1"/>
  <c r="L21" i="55" s="1"/>
  <c r="L22" i="55" s="1"/>
  <c r="L23" i="55" s="1"/>
  <c r="L24" i="55" s="1"/>
  <c r="Q7" i="55"/>
  <c r="Q8" i="55" s="1"/>
  <c r="Q9" i="55" s="1"/>
  <c r="Q10" i="55" s="1"/>
  <c r="Q11" i="55" s="1"/>
  <c r="Q12" i="55" s="1"/>
  <c r="Q13" i="55" s="1"/>
  <c r="Q14" i="55" s="1"/>
  <c r="Q15" i="55" s="1"/>
  <c r="Q16" i="55" s="1"/>
  <c r="Q17" i="55" s="1"/>
  <c r="Q18" i="55" s="1"/>
  <c r="Q19" i="55" s="1"/>
  <c r="Q20" i="55" s="1"/>
  <c r="Q21" i="55" s="1"/>
  <c r="Q22" i="55" s="1"/>
  <c r="Q23" i="55" s="1"/>
  <c r="Q24" i="55" s="1"/>
  <c r="V7" i="55"/>
  <c r="V8" i="55" s="1"/>
  <c r="V9" i="55" s="1"/>
  <c r="V10" i="55" s="1"/>
  <c r="V11" i="55" s="1"/>
  <c r="V12" i="55" s="1"/>
  <c r="V13" i="55" s="1"/>
  <c r="V14" i="55" s="1"/>
  <c r="V15" i="55" s="1"/>
  <c r="V16" i="55" s="1"/>
  <c r="V17" i="55" s="1"/>
  <c r="V18" i="55" s="1"/>
  <c r="V19" i="55" s="1"/>
  <c r="V20" i="55" s="1"/>
  <c r="V21" i="55" s="1"/>
  <c r="V22" i="55" s="1"/>
  <c r="V23" i="55" s="1"/>
  <c r="V24" i="55" s="1"/>
  <c r="U38" i="55"/>
  <c r="U39" i="55" s="1"/>
  <c r="U40" i="55" s="1"/>
  <c r="U41" i="55" s="1"/>
  <c r="U42" i="55" s="1"/>
  <c r="U43" i="55" s="1"/>
  <c r="U44" i="55" s="1"/>
  <c r="U45" i="55" s="1"/>
  <c r="U46" i="55" s="1"/>
  <c r="U47" i="55" s="1"/>
  <c r="U48" i="55" s="1"/>
  <c r="U49" i="55" s="1"/>
  <c r="U50" i="55" s="1"/>
  <c r="U51" i="55" s="1"/>
  <c r="U52" i="55" s="1"/>
  <c r="U53" i="55" s="1"/>
  <c r="U54" i="55" s="1"/>
  <c r="U55" i="55" s="1"/>
  <c r="Q38" i="55"/>
  <c r="Q39" i="55" s="1"/>
  <c r="Q40" i="55" s="1"/>
  <c r="Q41" i="55" s="1"/>
  <c r="Q42" i="55" s="1"/>
  <c r="Q43" i="55" s="1"/>
  <c r="Q44" i="55" s="1"/>
  <c r="Q45" i="55" s="1"/>
  <c r="Q46" i="55" s="1"/>
  <c r="Q47" i="55" s="1"/>
  <c r="Q48" i="55" s="1"/>
  <c r="Q49" i="55" s="1"/>
  <c r="Q50" i="55" s="1"/>
  <c r="Q51" i="55" s="1"/>
  <c r="Q52" i="55" s="1"/>
  <c r="Q53" i="55" s="1"/>
  <c r="Q54" i="55" s="1"/>
  <c r="Q55" i="55" s="1"/>
  <c r="M38" i="55"/>
  <c r="M39" i="55" s="1"/>
  <c r="M40" i="55" s="1"/>
  <c r="M41" i="55" s="1"/>
  <c r="M42" i="55" s="1"/>
  <c r="M43" i="55" s="1"/>
  <c r="M44" i="55" s="1"/>
  <c r="M45" i="55" s="1"/>
  <c r="M46" i="55" s="1"/>
  <c r="M47" i="55" s="1"/>
  <c r="M48" i="55" s="1"/>
  <c r="M49" i="55" s="1"/>
  <c r="M50" i="55" s="1"/>
  <c r="M51" i="55" s="1"/>
  <c r="M52" i="55" s="1"/>
  <c r="M53" i="55" s="1"/>
  <c r="M54" i="55" s="1"/>
  <c r="M55" i="55" s="1"/>
  <c r="T38" i="55"/>
  <c r="T39" i="55" s="1"/>
  <c r="T40" i="55" s="1"/>
  <c r="T41" i="55" s="1"/>
  <c r="T42" i="55" s="1"/>
  <c r="T43" i="55" s="1"/>
  <c r="T44" i="55" s="1"/>
  <c r="T45" i="55" s="1"/>
  <c r="T46" i="55" s="1"/>
  <c r="T47" i="55" s="1"/>
  <c r="T48" i="55" s="1"/>
  <c r="T49" i="55" s="1"/>
  <c r="T50" i="55" s="1"/>
  <c r="T51" i="55" s="1"/>
  <c r="T52" i="55" s="1"/>
  <c r="T53" i="55" s="1"/>
  <c r="T54" i="55" s="1"/>
  <c r="T55" i="55" s="1"/>
  <c r="P38" i="55"/>
  <c r="P39" i="55" s="1"/>
  <c r="P40" i="55" s="1"/>
  <c r="P41" i="55" s="1"/>
  <c r="P42" i="55" s="1"/>
  <c r="P43" i="55" s="1"/>
  <c r="P44" i="55" s="1"/>
  <c r="P45" i="55" s="1"/>
  <c r="P46" i="55" s="1"/>
  <c r="P47" i="55" s="1"/>
  <c r="P48" i="55" s="1"/>
  <c r="P49" i="55" s="1"/>
  <c r="P50" i="55" s="1"/>
  <c r="P51" i="55" s="1"/>
  <c r="P52" i="55" s="1"/>
  <c r="P53" i="55" s="1"/>
  <c r="P54" i="55" s="1"/>
  <c r="P55" i="55" s="1"/>
  <c r="L38" i="55"/>
  <c r="L39" i="55" s="1"/>
  <c r="L40" i="55" s="1"/>
  <c r="L41" i="55" s="1"/>
  <c r="L42" i="55" s="1"/>
  <c r="L43" i="55" s="1"/>
  <c r="L44" i="55" s="1"/>
  <c r="L45" i="55" s="1"/>
  <c r="L46" i="55" s="1"/>
  <c r="L47" i="55" s="1"/>
  <c r="L48" i="55" s="1"/>
  <c r="L49" i="55" s="1"/>
  <c r="L50" i="55" s="1"/>
  <c r="L51" i="55" s="1"/>
  <c r="L52" i="55" s="1"/>
  <c r="L53" i="55" s="1"/>
  <c r="L54" i="55" s="1"/>
  <c r="L55" i="55" s="1"/>
  <c r="S38" i="55"/>
  <c r="S39" i="55" s="1"/>
  <c r="S40" i="55" s="1"/>
  <c r="S41" i="55" s="1"/>
  <c r="S42" i="55" s="1"/>
  <c r="S43" i="55" s="1"/>
  <c r="S44" i="55" s="1"/>
  <c r="S45" i="55" s="1"/>
  <c r="S46" i="55" s="1"/>
  <c r="S47" i="55" s="1"/>
  <c r="S48" i="55" s="1"/>
  <c r="S49" i="55" s="1"/>
  <c r="S50" i="55" s="1"/>
  <c r="S51" i="55" s="1"/>
  <c r="S52" i="55" s="1"/>
  <c r="S53" i="55" s="1"/>
  <c r="S54" i="55" s="1"/>
  <c r="S55" i="55" s="1"/>
  <c r="I84" i="44"/>
  <c r="I85" i="44"/>
  <c r="I86" i="44"/>
  <c r="I87" i="44" s="1"/>
  <c r="I88" i="44" s="1"/>
  <c r="I89" i="44" s="1"/>
  <c r="I90" i="44" s="1"/>
  <c r="I91" i="44" s="1"/>
  <c r="I92" i="44" s="1"/>
  <c r="I93" i="44" s="1"/>
  <c r="I94" i="44" s="1"/>
  <c r="I95" i="44" s="1"/>
  <c r="I96" i="44" s="1"/>
  <c r="I97" i="44" s="1"/>
  <c r="I98" i="44" s="1"/>
  <c r="I99" i="44" s="1"/>
  <c r="I100" i="44" s="1"/>
  <c r="I101" i="44" s="1"/>
  <c r="I102" i="44" s="1"/>
  <c r="I103" i="44" s="1"/>
  <c r="I104" i="44" s="1"/>
  <c r="I105" i="44" s="1"/>
  <c r="I106" i="44" s="1"/>
  <c r="I107" i="44" s="1"/>
  <c r="I108" i="44" s="1"/>
  <c r="I109" i="44" s="1"/>
  <c r="I110" i="44" s="1"/>
  <c r="I82" i="44"/>
  <c r="I83" i="44"/>
  <c r="G6" i="23" l="1"/>
  <c r="AN12" i="2" l="1"/>
  <c r="AN13" i="2"/>
  <c r="AN14" i="2"/>
  <c r="AN15" i="2" s="1"/>
  <c r="AN16" i="2" s="1"/>
  <c r="AN17" i="2" s="1"/>
  <c r="AN18" i="2" s="1"/>
  <c r="AN19" i="2" s="1"/>
  <c r="AN20" i="2" s="1"/>
  <c r="AN21" i="2" s="1"/>
  <c r="AN22" i="2" s="1"/>
  <c r="AN23" i="2" s="1"/>
  <c r="AN24" i="2" s="1"/>
  <c r="AN25" i="2" s="1"/>
  <c r="AN26" i="2" s="1"/>
  <c r="AN27" i="2" s="1"/>
  <c r="AN28" i="2" s="1"/>
  <c r="AN29" i="2" s="1"/>
  <c r="AN30" i="2" s="1"/>
  <c r="AN31" i="2" s="1"/>
  <c r="AN32" i="2" s="1"/>
  <c r="AN33" i="2" s="1"/>
  <c r="AN34" i="2" s="1"/>
  <c r="AN35" i="2" s="1"/>
  <c r="AN36" i="2" s="1"/>
  <c r="AN37" i="2" s="1"/>
  <c r="AN38" i="2" s="1"/>
  <c r="AN39" i="2" s="1"/>
  <c r="AN40" i="2" s="1"/>
  <c r="AN41" i="2" s="1"/>
  <c r="AN42" i="2" s="1"/>
  <c r="AN43" i="2" s="1"/>
  <c r="AN44" i="2" s="1"/>
  <c r="AN45" i="2" s="1"/>
  <c r="AN46" i="2" s="1"/>
  <c r="AN47" i="2" s="1"/>
  <c r="AN48" i="2" s="1"/>
  <c r="AN49" i="2" s="1"/>
  <c r="AN50" i="2" s="1"/>
  <c r="AN51" i="2" s="1"/>
  <c r="AN52" i="2" s="1"/>
  <c r="AN53" i="2" s="1"/>
  <c r="AN54" i="2" s="1"/>
  <c r="AN55" i="2" s="1"/>
  <c r="AN11" i="2"/>
  <c r="AA12" i="6" l="1"/>
  <c r="P33" i="54" s="1"/>
  <c r="AA9" i="6"/>
  <c r="AM11" i="53"/>
  <c r="AM13" i="53" s="1"/>
  <c r="AL10" i="44"/>
  <c r="AL12" i="44" s="1"/>
  <c r="AI14" i="42"/>
  <c r="AI16" i="42" s="1"/>
  <c r="AI14" i="25"/>
  <c r="AI16" i="25" s="1"/>
  <c r="X32" i="13"/>
  <c r="AA32" i="13" s="1"/>
  <c r="P21" i="54" s="1"/>
  <c r="T31" i="13"/>
  <c r="X31" i="13" s="1"/>
  <c r="AA31" i="13" s="1"/>
  <c r="AC17" i="19"/>
  <c r="AC21" i="19" s="1"/>
  <c r="BA15" i="2"/>
  <c r="BA21" i="2" s="1"/>
  <c r="AL14" i="44" l="1"/>
  <c r="P31" i="54" s="1"/>
  <c r="BC27" i="2"/>
  <c r="Q19" i="54" s="1"/>
  <c r="AI18" i="25"/>
  <c r="P29" i="54" s="1"/>
  <c r="R21" i="54"/>
  <c r="R41" i="54" s="1"/>
  <c r="W10" i="8"/>
  <c r="W11" i="8" s="1"/>
  <c r="W15" i="8" s="1"/>
  <c r="AI20" i="7" s="1"/>
  <c r="AI12" i="7"/>
  <c r="AI13" i="7" s="1"/>
  <c r="AI17" i="7" s="1"/>
  <c r="O98" i="14"/>
  <c r="L107" i="14" s="1"/>
  <c r="O96" i="14"/>
  <c r="O97" i="14" s="1"/>
  <c r="O98" i="12"/>
  <c r="O99" i="12" s="1"/>
  <c r="L107" i="12" s="1"/>
  <c r="G7" i="14"/>
  <c r="H8" i="54"/>
  <c r="G81" i="16"/>
  <c r="G77" i="16"/>
  <c r="H54" i="47"/>
  <c r="H6" i="54"/>
  <c r="J56" i="37"/>
  <c r="G6" i="54"/>
  <c r="P41" i="39"/>
  <c r="P42" i="39"/>
  <c r="H4" i="54"/>
  <c r="J37" i="46"/>
  <c r="G4" i="54"/>
  <c r="I37" i="39"/>
  <c r="H2" i="54"/>
  <c r="AL11" i="2"/>
  <c r="AL12" i="2" s="1"/>
  <c r="AL13" i="2" s="1"/>
  <c r="AL14" i="2" s="1"/>
  <c r="AL15" i="2" s="1"/>
  <c r="AL16" i="2" s="1"/>
  <c r="AL17" i="2" s="1"/>
  <c r="AL18" i="2" s="1"/>
  <c r="AL19" i="2" s="1"/>
  <c r="AL20" i="2" s="1"/>
  <c r="AL21" i="2" s="1"/>
  <c r="AL22" i="2" s="1"/>
  <c r="AL23" i="2" s="1"/>
  <c r="AL24" i="2" s="1"/>
  <c r="AL25" i="2" s="1"/>
  <c r="AL26" i="2" s="1"/>
  <c r="AL27" i="2" s="1"/>
  <c r="AL28" i="2" s="1"/>
  <c r="AL29" i="2" s="1"/>
  <c r="AL30" i="2" s="1"/>
  <c r="AL31" i="2" s="1"/>
  <c r="AL32" i="2" s="1"/>
  <c r="AL33" i="2" s="1"/>
  <c r="AL34" i="2" s="1"/>
  <c r="AL35" i="2" s="1"/>
  <c r="AL36" i="2" s="1"/>
  <c r="AL37" i="2" s="1"/>
  <c r="AL38" i="2" s="1"/>
  <c r="AL39" i="2" s="1"/>
  <c r="AL40" i="2" s="1"/>
  <c r="AL41" i="2" s="1"/>
  <c r="AL42" i="2" s="1"/>
  <c r="AL43" i="2" s="1"/>
  <c r="AL44" i="2" s="1"/>
  <c r="AL45" i="2" s="1"/>
  <c r="AL46" i="2" s="1"/>
  <c r="AL47" i="2" s="1"/>
  <c r="AL48" i="2" s="1"/>
  <c r="AL49" i="2" s="1"/>
  <c r="AL50" i="2" s="1"/>
  <c r="AL51" i="2" s="1"/>
  <c r="AL52" i="2" s="1"/>
  <c r="AL53" i="2" s="1"/>
  <c r="AL54" i="2" s="1"/>
  <c r="AL55" i="2" s="1"/>
  <c r="AI11" i="2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A12" i="2"/>
  <c r="AA13" i="2" s="1"/>
  <c r="AA14" i="2" s="1"/>
  <c r="AA15" i="2" s="1"/>
  <c r="AA16" i="2" s="1"/>
  <c r="AA17" i="2" s="1"/>
  <c r="AA18" i="2" s="1"/>
  <c r="AA19" i="2" s="1"/>
  <c r="AA20" i="2" s="1"/>
  <c r="AA21" i="2" s="1"/>
  <c r="AA22" i="2" s="1"/>
  <c r="AA23" i="2" s="1"/>
  <c r="AA24" i="2" s="1"/>
  <c r="AA25" i="2" s="1"/>
  <c r="AA26" i="2" s="1"/>
  <c r="AA27" i="2" s="1"/>
  <c r="AA28" i="2" s="1"/>
  <c r="AA29" i="2" s="1"/>
  <c r="AA30" i="2" s="1"/>
  <c r="AA31" i="2" s="1"/>
  <c r="AA32" i="2" s="1"/>
  <c r="AA33" i="2" s="1"/>
  <c r="AA34" i="2" s="1"/>
  <c r="AA35" i="2" s="1"/>
  <c r="AA36" i="2" s="1"/>
  <c r="AA37" i="2" s="1"/>
  <c r="AA38" i="2" s="1"/>
  <c r="AA39" i="2" s="1"/>
  <c r="AA40" i="2" s="1"/>
  <c r="AA41" i="2" s="1"/>
  <c r="AA42" i="2" s="1"/>
  <c r="AA43" i="2" s="1"/>
  <c r="AA44" i="2" s="1"/>
  <c r="AA45" i="2" s="1"/>
  <c r="AA46" i="2" s="1"/>
  <c r="AA47" i="2" s="1"/>
  <c r="AA48" i="2" s="1"/>
  <c r="AA49" i="2" s="1"/>
  <c r="AA50" i="2" s="1"/>
  <c r="AA51" i="2" s="1"/>
  <c r="AA52" i="2" s="1"/>
  <c r="AA53" i="2" s="1"/>
  <c r="AA54" i="2" s="1"/>
  <c r="AA55" i="2" s="1"/>
  <c r="AA11" i="2"/>
  <c r="W11" i="2"/>
  <c r="W12" i="2" s="1"/>
  <c r="W13" i="2" s="1"/>
  <c r="W14" i="2" s="1"/>
  <c r="W15" i="2" s="1"/>
  <c r="W16" i="2" s="1"/>
  <c r="W17" i="2" s="1"/>
  <c r="W18" i="2" s="1"/>
  <c r="W19" i="2" s="1"/>
  <c r="W20" i="2" s="1"/>
  <c r="W21" i="2" s="1"/>
  <c r="W22" i="2" s="1"/>
  <c r="W23" i="2" s="1"/>
  <c r="W24" i="2" s="1"/>
  <c r="W25" i="2" s="1"/>
  <c r="W26" i="2" s="1"/>
  <c r="W27" i="2" s="1"/>
  <c r="W28" i="2" s="1"/>
  <c r="W29" i="2" s="1"/>
  <c r="W30" i="2" s="1"/>
  <c r="W31" i="2" s="1"/>
  <c r="W32" i="2" s="1"/>
  <c r="W33" i="2" s="1"/>
  <c r="W34" i="2" s="1"/>
  <c r="W35" i="2" s="1"/>
  <c r="W36" i="2" s="1"/>
  <c r="W37" i="2" s="1"/>
  <c r="W38" i="2" s="1"/>
  <c r="W39" i="2" s="1"/>
  <c r="W40" i="2" s="1"/>
  <c r="W41" i="2" s="1"/>
  <c r="W42" i="2" s="1"/>
  <c r="W43" i="2" s="1"/>
  <c r="W44" i="2" s="1"/>
  <c r="W45" i="2" s="1"/>
  <c r="W46" i="2" s="1"/>
  <c r="W47" i="2" s="1"/>
  <c r="W48" i="2" s="1"/>
  <c r="W49" i="2" s="1"/>
  <c r="W50" i="2" s="1"/>
  <c r="W51" i="2" s="1"/>
  <c r="W52" i="2" s="1"/>
  <c r="W53" i="2" s="1"/>
  <c r="W54" i="2" s="1"/>
  <c r="W55" i="2" s="1"/>
  <c r="S11" i="2"/>
  <c r="S12" i="2" s="1"/>
  <c r="S13" i="2" s="1"/>
  <c r="S14" i="2" s="1"/>
  <c r="S15" i="2" s="1"/>
  <c r="S16" i="2" s="1"/>
  <c r="S17" i="2" s="1"/>
  <c r="S18" i="2" s="1"/>
  <c r="S19" i="2" s="1"/>
  <c r="S20" i="2" s="1"/>
  <c r="S21" i="2" s="1"/>
  <c r="S22" i="2" s="1"/>
  <c r="S23" i="2" s="1"/>
  <c r="S24" i="2" s="1"/>
  <c r="S25" i="2" s="1"/>
  <c r="S26" i="2" s="1"/>
  <c r="S27" i="2" s="1"/>
  <c r="S28" i="2" s="1"/>
  <c r="S29" i="2" s="1"/>
  <c r="S30" i="2" s="1"/>
  <c r="S31" i="2" s="1"/>
  <c r="S32" i="2" s="1"/>
  <c r="S33" i="2" s="1"/>
  <c r="S34" i="2" s="1"/>
  <c r="S35" i="2" s="1"/>
  <c r="S36" i="2" s="1"/>
  <c r="S37" i="2" s="1"/>
  <c r="S38" i="2" s="1"/>
  <c r="S39" i="2" s="1"/>
  <c r="S40" i="2" s="1"/>
  <c r="S41" i="2" s="1"/>
  <c r="S42" i="2" s="1"/>
  <c r="S43" i="2" s="1"/>
  <c r="S44" i="2" s="1"/>
  <c r="S45" i="2" s="1"/>
  <c r="S46" i="2" s="1"/>
  <c r="S47" i="2" s="1"/>
  <c r="S48" i="2" s="1"/>
  <c r="S49" i="2" s="1"/>
  <c r="S50" i="2" s="1"/>
  <c r="S51" i="2" s="1"/>
  <c r="S52" i="2" s="1"/>
  <c r="S53" i="2" s="1"/>
  <c r="S54" i="2" s="1"/>
  <c r="S55" i="2" s="1"/>
  <c r="AF11" i="2"/>
  <c r="AF12" i="2" s="1"/>
  <c r="AF13" i="2" s="1"/>
  <c r="AF14" i="2" s="1"/>
  <c r="AF15" i="2" s="1"/>
  <c r="AF16" i="2" s="1"/>
  <c r="AF17" i="2" s="1"/>
  <c r="AF18" i="2" s="1"/>
  <c r="AF19" i="2" s="1"/>
  <c r="AF20" i="2" s="1"/>
  <c r="AF21" i="2" s="1"/>
  <c r="AF22" i="2" s="1"/>
  <c r="AF23" i="2" s="1"/>
  <c r="AF24" i="2" s="1"/>
  <c r="AF25" i="2" s="1"/>
  <c r="AF26" i="2" s="1"/>
  <c r="AF27" i="2" s="1"/>
  <c r="AF28" i="2" s="1"/>
  <c r="AF29" i="2" s="1"/>
  <c r="AF30" i="2" s="1"/>
  <c r="AF31" i="2" s="1"/>
  <c r="AF32" i="2" s="1"/>
  <c r="AF33" i="2" s="1"/>
  <c r="AF34" i="2" s="1"/>
  <c r="AF35" i="2" s="1"/>
  <c r="AF36" i="2" s="1"/>
  <c r="AF37" i="2" s="1"/>
  <c r="AF38" i="2" s="1"/>
  <c r="AF39" i="2" s="1"/>
  <c r="AF40" i="2" s="1"/>
  <c r="AF41" i="2" s="1"/>
  <c r="AF42" i="2" s="1"/>
  <c r="AF43" i="2" s="1"/>
  <c r="AF44" i="2" s="1"/>
  <c r="AF45" i="2" s="1"/>
  <c r="AF46" i="2" s="1"/>
  <c r="AF47" i="2" s="1"/>
  <c r="AF48" i="2" s="1"/>
  <c r="AF49" i="2" s="1"/>
  <c r="AF50" i="2" s="1"/>
  <c r="AF51" i="2" s="1"/>
  <c r="AF52" i="2" s="1"/>
  <c r="AF53" i="2" s="1"/>
  <c r="AF54" i="2" s="1"/>
  <c r="AF55" i="2" s="1"/>
  <c r="AC11" i="2"/>
  <c r="AC12" i="2" s="1"/>
  <c r="AC13" i="2" s="1"/>
  <c r="AC14" i="2" s="1"/>
  <c r="AC15" i="2" s="1"/>
  <c r="AC16" i="2" s="1"/>
  <c r="AC17" i="2" s="1"/>
  <c r="AC18" i="2" s="1"/>
  <c r="AC19" i="2" s="1"/>
  <c r="AC20" i="2" s="1"/>
  <c r="AC21" i="2" s="1"/>
  <c r="AC22" i="2" s="1"/>
  <c r="AC23" i="2" s="1"/>
  <c r="AC24" i="2" s="1"/>
  <c r="AC25" i="2" s="1"/>
  <c r="AC26" i="2" s="1"/>
  <c r="AC27" i="2" s="1"/>
  <c r="AC28" i="2" s="1"/>
  <c r="AC29" i="2" s="1"/>
  <c r="AC30" i="2" s="1"/>
  <c r="AC31" i="2" s="1"/>
  <c r="AC32" i="2" s="1"/>
  <c r="AC33" i="2" s="1"/>
  <c r="AC34" i="2" s="1"/>
  <c r="AC35" i="2" s="1"/>
  <c r="AC36" i="2" s="1"/>
  <c r="AC37" i="2" s="1"/>
  <c r="AC38" i="2" s="1"/>
  <c r="AC39" i="2" s="1"/>
  <c r="AC40" i="2" s="1"/>
  <c r="AC41" i="2" s="1"/>
  <c r="AC42" i="2" s="1"/>
  <c r="AC43" i="2" s="1"/>
  <c r="AC44" i="2" s="1"/>
  <c r="AC45" i="2" s="1"/>
  <c r="AC46" i="2" s="1"/>
  <c r="AC47" i="2" s="1"/>
  <c r="AC48" i="2" s="1"/>
  <c r="AC49" i="2" s="1"/>
  <c r="AC50" i="2" s="1"/>
  <c r="AC51" i="2" s="1"/>
  <c r="AC52" i="2" s="1"/>
  <c r="AC53" i="2" s="1"/>
  <c r="AC54" i="2" s="1"/>
  <c r="AC55" i="2" s="1"/>
  <c r="S7" i="46"/>
  <c r="S8" i="46" s="1"/>
  <c r="S9" i="46" s="1"/>
  <c r="S10" i="46" s="1"/>
  <c r="S11" i="46" s="1"/>
  <c r="S12" i="46" s="1"/>
  <c r="S13" i="46" s="1"/>
  <c r="S14" i="46" s="1"/>
  <c r="S15" i="46" s="1"/>
  <c r="T7" i="46"/>
  <c r="T8" i="46" s="1"/>
  <c r="T9" i="46" s="1"/>
  <c r="T10" i="46" s="1"/>
  <c r="T11" i="46" s="1"/>
  <c r="T12" i="46" s="1"/>
  <c r="T13" i="46" s="1"/>
  <c r="T14" i="46" s="1"/>
  <c r="T15" i="46" s="1"/>
  <c r="U7" i="46"/>
  <c r="U8" i="46" s="1"/>
  <c r="U9" i="46" s="1"/>
  <c r="U10" i="46" s="1"/>
  <c r="U11" i="46" s="1"/>
  <c r="U12" i="46" s="1"/>
  <c r="U13" i="46" s="1"/>
  <c r="U14" i="46" s="1"/>
  <c r="U15" i="46" s="1"/>
  <c r="W24" i="39"/>
  <c r="Y24" i="39"/>
  <c r="Y25" i="39" s="1"/>
  <c r="Y26" i="39" s="1"/>
  <c r="Y27" i="39" s="1"/>
  <c r="Y28" i="39" s="1"/>
  <c r="Y29" i="39" s="1"/>
  <c r="Y30" i="39" s="1"/>
  <c r="Y31" i="39" s="1"/>
  <c r="Y32" i="39" s="1"/>
  <c r="Y33" i="39" s="1"/>
  <c r="Z24" i="39"/>
  <c r="AA24" i="39"/>
  <c r="W25" i="39"/>
  <c r="Z25" i="39"/>
  <c r="AA25" i="39"/>
  <c r="W26" i="39"/>
  <c r="W27" i="39" s="1"/>
  <c r="W28" i="39" s="1"/>
  <c r="W29" i="39" s="1"/>
  <c r="W30" i="39" s="1"/>
  <c r="W31" i="39" s="1"/>
  <c r="W32" i="39" s="1"/>
  <c r="W33" i="39" s="1"/>
  <c r="Z26" i="39"/>
  <c r="AA26" i="39"/>
  <c r="AA27" i="39" s="1"/>
  <c r="AA28" i="39" s="1"/>
  <c r="AA29" i="39" s="1"/>
  <c r="AA30" i="39" s="1"/>
  <c r="AA31" i="39" s="1"/>
  <c r="AA32" i="39" s="1"/>
  <c r="AA33" i="39" s="1"/>
  <c r="Z27" i="39"/>
  <c r="Z28" i="39" s="1"/>
  <c r="Z29" i="39" s="1"/>
  <c r="Z30" i="39" s="1"/>
  <c r="Z31" i="39" s="1"/>
  <c r="Z32" i="39" s="1"/>
  <c r="Z33" i="39" s="1"/>
  <c r="X23" i="39"/>
  <c r="X24" i="39" s="1"/>
  <c r="X25" i="39" s="1"/>
  <c r="X26" i="39" s="1"/>
  <c r="X27" i="39" s="1"/>
  <c r="X28" i="39" s="1"/>
  <c r="X29" i="39" s="1"/>
  <c r="X30" i="39" s="1"/>
  <c r="X31" i="39" s="1"/>
  <c r="X32" i="39" s="1"/>
  <c r="X33" i="39" s="1"/>
  <c r="Y23" i="39"/>
  <c r="Z23" i="39"/>
  <c r="AA23" i="39"/>
  <c r="W8" i="39"/>
  <c r="X8" i="39"/>
  <c r="Y8" i="39"/>
  <c r="Y9" i="39" s="1"/>
  <c r="Y10" i="39" s="1"/>
  <c r="Y11" i="39" s="1"/>
  <c r="Y12" i="39" s="1"/>
  <c r="Y13" i="39" s="1"/>
  <c r="Y14" i="39" s="1"/>
  <c r="Y15" i="39" s="1"/>
  <c r="Z8" i="39"/>
  <c r="AA8" i="39"/>
  <c r="W9" i="39"/>
  <c r="X9" i="39"/>
  <c r="X10" i="39" s="1"/>
  <c r="X11" i="39" s="1"/>
  <c r="X12" i="39" s="1"/>
  <c r="X13" i="39" s="1"/>
  <c r="X14" i="39" s="1"/>
  <c r="X15" i="39" s="1"/>
  <c r="Z9" i="39"/>
  <c r="AA9" i="39"/>
  <c r="W10" i="39"/>
  <c r="W11" i="39" s="1"/>
  <c r="W12" i="39" s="1"/>
  <c r="W13" i="39" s="1"/>
  <c r="W14" i="39" s="1"/>
  <c r="W15" i="39" s="1"/>
  <c r="Z10" i="39"/>
  <c r="AA10" i="39"/>
  <c r="AA11" i="39" s="1"/>
  <c r="AA12" i="39" s="1"/>
  <c r="AA13" i="39" s="1"/>
  <c r="AA14" i="39" s="1"/>
  <c r="AA15" i="39" s="1"/>
  <c r="Z11" i="39"/>
  <c r="Z12" i="39" s="1"/>
  <c r="Z13" i="39" s="1"/>
  <c r="Z14" i="39" s="1"/>
  <c r="Z15" i="39" s="1"/>
  <c r="X7" i="39"/>
  <c r="Y7" i="39"/>
  <c r="Z7" i="39"/>
  <c r="AA7" i="39"/>
  <c r="P110" i="53"/>
  <c r="K110" i="53"/>
  <c r="P109" i="53"/>
  <c r="K109" i="53"/>
  <c r="P108" i="53"/>
  <c r="K108" i="53"/>
  <c r="P107" i="53"/>
  <c r="K107" i="53"/>
  <c r="P106" i="53"/>
  <c r="K106" i="53"/>
  <c r="P105" i="53"/>
  <c r="K105" i="53"/>
  <c r="P104" i="53"/>
  <c r="K104" i="53"/>
  <c r="P103" i="53"/>
  <c r="K103" i="53"/>
  <c r="P102" i="53"/>
  <c r="K102" i="53"/>
  <c r="P101" i="53"/>
  <c r="K101" i="53"/>
  <c r="P100" i="53"/>
  <c r="K100" i="53"/>
  <c r="P99" i="53"/>
  <c r="K99" i="53"/>
  <c r="P98" i="53"/>
  <c r="K98" i="53"/>
  <c r="P97" i="53"/>
  <c r="K97" i="53"/>
  <c r="P96" i="53"/>
  <c r="K96" i="53"/>
  <c r="K95" i="53"/>
  <c r="K94" i="53"/>
  <c r="K93" i="53"/>
  <c r="K92" i="53"/>
  <c r="K91" i="53"/>
  <c r="K90" i="53"/>
  <c r="K89" i="53"/>
  <c r="K88" i="53"/>
  <c r="P87" i="53"/>
  <c r="K87" i="53"/>
  <c r="P86" i="53"/>
  <c r="K86" i="53"/>
  <c r="P85" i="53"/>
  <c r="K85" i="53"/>
  <c r="P84" i="53"/>
  <c r="K84" i="53"/>
  <c r="P83" i="53"/>
  <c r="K83" i="53"/>
  <c r="P82" i="53"/>
  <c r="K82" i="53"/>
  <c r="P81" i="53"/>
  <c r="K81" i="53"/>
  <c r="Q80" i="53"/>
  <c r="P80" i="53"/>
  <c r="Y80" i="53" s="1"/>
  <c r="Y81" i="53" s="1"/>
  <c r="N80" i="53"/>
  <c r="N81" i="53" s="1"/>
  <c r="N82" i="53" s="1"/>
  <c r="N83" i="53" s="1"/>
  <c r="N84" i="53" s="1"/>
  <c r="N85" i="53" s="1"/>
  <c r="N86" i="53" s="1"/>
  <c r="N87" i="53" s="1"/>
  <c r="N96" i="53" s="1"/>
  <c r="N97" i="53" s="1"/>
  <c r="N98" i="53" s="1"/>
  <c r="N99" i="53" s="1"/>
  <c r="N100" i="53" s="1"/>
  <c r="N101" i="53" s="1"/>
  <c r="N102" i="53" s="1"/>
  <c r="N103" i="53" s="1"/>
  <c r="N104" i="53" s="1"/>
  <c r="N105" i="53" s="1"/>
  <c r="N106" i="53" s="1"/>
  <c r="N107" i="53" s="1"/>
  <c r="N108" i="53" s="1"/>
  <c r="N109" i="53" s="1"/>
  <c r="N110" i="53" s="1"/>
  <c r="K80" i="53"/>
  <c r="W80" i="53" s="1"/>
  <c r="I80" i="53"/>
  <c r="I81" i="53" s="1"/>
  <c r="I82" i="53" s="1"/>
  <c r="I83" i="53" s="1"/>
  <c r="I84" i="53" s="1"/>
  <c r="I85" i="53" s="1"/>
  <c r="I86" i="53" s="1"/>
  <c r="I87" i="53" s="1"/>
  <c r="I88" i="53" s="1"/>
  <c r="I89" i="53" s="1"/>
  <c r="I90" i="53" s="1"/>
  <c r="I91" i="53" s="1"/>
  <c r="I92" i="53" s="1"/>
  <c r="I93" i="53" s="1"/>
  <c r="I94" i="53" s="1"/>
  <c r="I95" i="53" s="1"/>
  <c r="I96" i="53" s="1"/>
  <c r="I97" i="53" s="1"/>
  <c r="I98" i="53" s="1"/>
  <c r="I99" i="53" s="1"/>
  <c r="I100" i="53" s="1"/>
  <c r="I101" i="53" s="1"/>
  <c r="I102" i="53" s="1"/>
  <c r="I103" i="53" s="1"/>
  <c r="I104" i="53" s="1"/>
  <c r="I105" i="53" s="1"/>
  <c r="I106" i="53" s="1"/>
  <c r="I107" i="53" s="1"/>
  <c r="I108" i="53" s="1"/>
  <c r="I109" i="53" s="1"/>
  <c r="I110" i="53" s="1"/>
  <c r="P35" i="53"/>
  <c r="K35" i="53"/>
  <c r="P34" i="53"/>
  <c r="K34" i="53"/>
  <c r="P33" i="53"/>
  <c r="K33" i="53"/>
  <c r="K32" i="53"/>
  <c r="K31" i="53"/>
  <c r="K30" i="53"/>
  <c r="K29" i="53"/>
  <c r="K28" i="53"/>
  <c r="K27" i="53"/>
  <c r="K26" i="53"/>
  <c r="K25" i="53"/>
  <c r="P24" i="53"/>
  <c r="K24" i="53"/>
  <c r="P23" i="53"/>
  <c r="K23" i="53"/>
  <c r="P22" i="53"/>
  <c r="K22" i="53"/>
  <c r="P21" i="53"/>
  <c r="K21" i="53"/>
  <c r="P20" i="53"/>
  <c r="K20" i="53"/>
  <c r="P19" i="53"/>
  <c r="K19" i="53"/>
  <c r="P18" i="53"/>
  <c r="K18" i="53"/>
  <c r="P17" i="53"/>
  <c r="K17" i="53"/>
  <c r="P16" i="53"/>
  <c r="K16" i="53"/>
  <c r="P15" i="53"/>
  <c r="K15" i="53"/>
  <c r="P14" i="53"/>
  <c r="K14" i="53"/>
  <c r="P13" i="53"/>
  <c r="K13" i="53"/>
  <c r="P12" i="53"/>
  <c r="K12" i="53"/>
  <c r="P11" i="53"/>
  <c r="K11" i="53"/>
  <c r="P10" i="53"/>
  <c r="K10" i="53"/>
  <c r="P9" i="53"/>
  <c r="K9" i="53"/>
  <c r="P8" i="53"/>
  <c r="K8" i="53"/>
  <c r="P7" i="53"/>
  <c r="Q7" i="53" s="1"/>
  <c r="N7" i="53"/>
  <c r="N8" i="53" s="1"/>
  <c r="N9" i="53" s="1"/>
  <c r="N10" i="53" s="1"/>
  <c r="N11" i="53" s="1"/>
  <c r="N12" i="53" s="1"/>
  <c r="N13" i="53" s="1"/>
  <c r="N14" i="53" s="1"/>
  <c r="N15" i="53" s="1"/>
  <c r="N16" i="53" s="1"/>
  <c r="N17" i="53" s="1"/>
  <c r="N18" i="53" s="1"/>
  <c r="N19" i="53" s="1"/>
  <c r="N20" i="53" s="1"/>
  <c r="N21" i="53" s="1"/>
  <c r="N22" i="53" s="1"/>
  <c r="N23" i="53" s="1"/>
  <c r="N24" i="53" s="1"/>
  <c r="N33" i="53" s="1"/>
  <c r="N34" i="53" s="1"/>
  <c r="N35" i="53" s="1"/>
  <c r="K7" i="53"/>
  <c r="T7" i="53" s="1"/>
  <c r="I7" i="53"/>
  <c r="I8" i="53" s="1"/>
  <c r="I9" i="53" s="1"/>
  <c r="I10" i="53" s="1"/>
  <c r="I11" i="53" s="1"/>
  <c r="I12" i="53" s="1"/>
  <c r="I13" i="53" s="1"/>
  <c r="I14" i="53" s="1"/>
  <c r="I15" i="53" s="1"/>
  <c r="I16" i="53" s="1"/>
  <c r="I17" i="53" s="1"/>
  <c r="I18" i="53" s="1"/>
  <c r="I19" i="53" s="1"/>
  <c r="I20" i="53" s="1"/>
  <c r="I21" i="53" s="1"/>
  <c r="I22" i="53" s="1"/>
  <c r="I23" i="53" s="1"/>
  <c r="I24" i="53" s="1"/>
  <c r="I25" i="53" s="1"/>
  <c r="I26" i="53" s="1"/>
  <c r="I27" i="53" s="1"/>
  <c r="I28" i="53" s="1"/>
  <c r="I29" i="53" s="1"/>
  <c r="I30" i="53" s="1"/>
  <c r="I31" i="53" s="1"/>
  <c r="I32" i="53" s="1"/>
  <c r="I33" i="53" s="1"/>
  <c r="I34" i="53" s="1"/>
  <c r="I35" i="53" s="1"/>
  <c r="U11" i="2"/>
  <c r="U12" i="2" s="1"/>
  <c r="U13" i="2" s="1"/>
  <c r="U14" i="2" s="1"/>
  <c r="U15" i="2" s="1"/>
  <c r="U16" i="2" s="1"/>
  <c r="U17" i="2" s="1"/>
  <c r="U18" i="2" s="1"/>
  <c r="U19" i="2" s="1"/>
  <c r="U20" i="2" s="1"/>
  <c r="U21" i="2" s="1"/>
  <c r="U22" i="2" s="1"/>
  <c r="U23" i="2" s="1"/>
  <c r="U24" i="2" s="1"/>
  <c r="U25" i="2" s="1"/>
  <c r="U26" i="2" s="1"/>
  <c r="U27" i="2" s="1"/>
  <c r="U28" i="2" s="1"/>
  <c r="U29" i="2" s="1"/>
  <c r="U30" i="2" s="1"/>
  <c r="U31" i="2" s="1"/>
  <c r="U32" i="2" s="1"/>
  <c r="U33" i="2" s="1"/>
  <c r="U34" i="2" s="1"/>
  <c r="U35" i="2" s="1"/>
  <c r="U36" i="2" s="1"/>
  <c r="U37" i="2" s="1"/>
  <c r="U38" i="2" s="1"/>
  <c r="U39" i="2" s="1"/>
  <c r="U40" i="2" s="1"/>
  <c r="U41" i="2" s="1"/>
  <c r="U42" i="2" s="1"/>
  <c r="U43" i="2" s="1"/>
  <c r="U44" i="2" s="1"/>
  <c r="U45" i="2" s="1"/>
  <c r="U46" i="2" s="1"/>
  <c r="U47" i="2" s="1"/>
  <c r="U48" i="2" s="1"/>
  <c r="U49" i="2" s="1"/>
  <c r="U50" i="2" s="1"/>
  <c r="U51" i="2" s="1"/>
  <c r="U52" i="2" s="1"/>
  <c r="U53" i="2" s="1"/>
  <c r="U54" i="2" s="1"/>
  <c r="U55" i="2" s="1"/>
  <c r="O100" i="14" l="1"/>
  <c r="L105" i="14"/>
  <c r="L113" i="12"/>
  <c r="O10" i="54" s="1"/>
  <c r="O100" i="12"/>
  <c r="L109" i="12" s="1"/>
  <c r="L112" i="12" s="1"/>
  <c r="Q8" i="53"/>
  <c r="T8" i="53"/>
  <c r="T9" i="53" s="1"/>
  <c r="T10" i="53" s="1"/>
  <c r="T11" i="53" s="1"/>
  <c r="T12" i="53" s="1"/>
  <c r="T13" i="53" s="1"/>
  <c r="T14" i="53" s="1"/>
  <c r="T15" i="53" s="1"/>
  <c r="T16" i="53" s="1"/>
  <c r="T17" i="53" s="1"/>
  <c r="T18" i="53" s="1"/>
  <c r="T19" i="53" s="1"/>
  <c r="T20" i="53" s="1"/>
  <c r="T21" i="53" s="1"/>
  <c r="T22" i="53" s="1"/>
  <c r="T23" i="53" s="1"/>
  <c r="T24" i="53" s="1"/>
  <c r="T25" i="53" s="1"/>
  <c r="T26" i="53" s="1"/>
  <c r="T27" i="53" s="1"/>
  <c r="T28" i="53" s="1"/>
  <c r="T29" i="53" s="1"/>
  <c r="T30" i="53" s="1"/>
  <c r="T31" i="53" s="1"/>
  <c r="T32" i="53" s="1"/>
  <c r="T33" i="53" s="1"/>
  <c r="T34" i="53" s="1"/>
  <c r="T35" i="53" s="1"/>
  <c r="W81" i="53"/>
  <c r="W82" i="53" s="1"/>
  <c r="W83" i="53" s="1"/>
  <c r="W84" i="53" s="1"/>
  <c r="W85" i="53" s="1"/>
  <c r="W86" i="53" s="1"/>
  <c r="W87" i="53" s="1"/>
  <c r="W88" i="53" s="1"/>
  <c r="W89" i="53" s="1"/>
  <c r="W90" i="53" s="1"/>
  <c r="W91" i="53" s="1"/>
  <c r="W92" i="53" s="1"/>
  <c r="W93" i="53" s="1"/>
  <c r="W94" i="53" s="1"/>
  <c r="W95" i="53" s="1"/>
  <c r="W96" i="53" s="1"/>
  <c r="W97" i="53" s="1"/>
  <c r="W98" i="53" s="1"/>
  <c r="W99" i="53" s="1"/>
  <c r="W100" i="53" s="1"/>
  <c r="W101" i="53" s="1"/>
  <c r="W102" i="53" s="1"/>
  <c r="W103" i="53" s="1"/>
  <c r="W104" i="53" s="1"/>
  <c r="W105" i="53" s="1"/>
  <c r="W106" i="53" s="1"/>
  <c r="W107" i="53" s="1"/>
  <c r="W108" i="53" s="1"/>
  <c r="W109" i="53" s="1"/>
  <c r="W110" i="53" s="1"/>
  <c r="S80" i="53"/>
  <c r="S81" i="53" s="1"/>
  <c r="S82" i="53" s="1"/>
  <c r="S83" i="53" s="1"/>
  <c r="S84" i="53" s="1"/>
  <c r="S85" i="53" s="1"/>
  <c r="S86" i="53" s="1"/>
  <c r="S87" i="53" s="1"/>
  <c r="S88" i="53" s="1"/>
  <c r="S89" i="53" s="1"/>
  <c r="S90" i="53" s="1"/>
  <c r="S91" i="53" s="1"/>
  <c r="S92" i="53" s="1"/>
  <c r="S93" i="53" s="1"/>
  <c r="S94" i="53" s="1"/>
  <c r="S95" i="53" s="1"/>
  <c r="S96" i="53" s="1"/>
  <c r="S97" i="53" s="1"/>
  <c r="S98" i="53" s="1"/>
  <c r="S99" i="53" s="1"/>
  <c r="S100" i="53" s="1"/>
  <c r="S101" i="53" s="1"/>
  <c r="S102" i="53" s="1"/>
  <c r="S103" i="53" s="1"/>
  <c r="S104" i="53" s="1"/>
  <c r="S105" i="53" s="1"/>
  <c r="S106" i="53" s="1"/>
  <c r="S107" i="53" s="1"/>
  <c r="S108" i="53" s="1"/>
  <c r="S109" i="53" s="1"/>
  <c r="S110" i="53" s="1"/>
  <c r="X7" i="53"/>
  <c r="X8" i="53" s="1"/>
  <c r="X9" i="53" s="1"/>
  <c r="X10" i="53" s="1"/>
  <c r="X11" i="53" s="1"/>
  <c r="X12" i="53" s="1"/>
  <c r="X13" i="53" s="1"/>
  <c r="X14" i="53" s="1"/>
  <c r="X15" i="53" s="1"/>
  <c r="X16" i="53" s="1"/>
  <c r="X17" i="53" s="1"/>
  <c r="X18" i="53" s="1"/>
  <c r="X19" i="53" s="1"/>
  <c r="X20" i="53" s="1"/>
  <c r="X21" i="53" s="1"/>
  <c r="X22" i="53" s="1"/>
  <c r="X23" i="53" s="1"/>
  <c r="X24" i="53" s="1"/>
  <c r="X25" i="53" s="1"/>
  <c r="X26" i="53" s="1"/>
  <c r="X27" i="53" s="1"/>
  <c r="X28" i="53" s="1"/>
  <c r="X29" i="53" s="1"/>
  <c r="X30" i="53" s="1"/>
  <c r="X31" i="53" s="1"/>
  <c r="X32" i="53" s="1"/>
  <c r="X33" i="53" s="1"/>
  <c r="X34" i="53" s="1"/>
  <c r="X35" i="53" s="1"/>
  <c r="L80" i="53"/>
  <c r="L81" i="53" s="1"/>
  <c r="L82" i="53" s="1"/>
  <c r="L83" i="53" s="1"/>
  <c r="L84" i="53" s="1"/>
  <c r="L85" i="53" s="1"/>
  <c r="L86" i="53" s="1"/>
  <c r="L87" i="53" s="1"/>
  <c r="L88" i="53" s="1"/>
  <c r="L89" i="53" s="1"/>
  <c r="L90" i="53" s="1"/>
  <c r="L91" i="53" s="1"/>
  <c r="L92" i="53" s="1"/>
  <c r="L93" i="53" s="1"/>
  <c r="L94" i="53" s="1"/>
  <c r="L95" i="53" s="1"/>
  <c r="L96" i="53" s="1"/>
  <c r="L97" i="53" s="1"/>
  <c r="L98" i="53" s="1"/>
  <c r="L99" i="53" s="1"/>
  <c r="L100" i="53" s="1"/>
  <c r="L101" i="53" s="1"/>
  <c r="L102" i="53" s="1"/>
  <c r="L103" i="53" s="1"/>
  <c r="L104" i="53" s="1"/>
  <c r="L105" i="53" s="1"/>
  <c r="L106" i="53" s="1"/>
  <c r="L107" i="53" s="1"/>
  <c r="L108" i="53" s="1"/>
  <c r="L109" i="53" s="1"/>
  <c r="L110" i="53" s="1"/>
  <c r="R80" i="53"/>
  <c r="R81" i="53" s="1"/>
  <c r="R82" i="53" s="1"/>
  <c r="R83" i="53" s="1"/>
  <c r="R84" i="53" s="1"/>
  <c r="R85" i="53" s="1"/>
  <c r="R86" i="53" s="1"/>
  <c r="R87" i="53" s="1"/>
  <c r="R88" i="53" s="1"/>
  <c r="R89" i="53" s="1"/>
  <c r="R90" i="53" s="1"/>
  <c r="R91" i="53" s="1"/>
  <c r="R92" i="53" s="1"/>
  <c r="R93" i="53" s="1"/>
  <c r="R94" i="53" s="1"/>
  <c r="R95" i="53" s="1"/>
  <c r="R96" i="53" s="1"/>
  <c r="R97" i="53" s="1"/>
  <c r="R98" i="53" s="1"/>
  <c r="R99" i="53" s="1"/>
  <c r="R100" i="53" s="1"/>
  <c r="R101" i="53" s="1"/>
  <c r="R102" i="53" s="1"/>
  <c r="R103" i="53" s="1"/>
  <c r="R104" i="53" s="1"/>
  <c r="R105" i="53" s="1"/>
  <c r="R106" i="53" s="1"/>
  <c r="R107" i="53" s="1"/>
  <c r="R108" i="53" s="1"/>
  <c r="R109" i="53" s="1"/>
  <c r="R110" i="53" s="1"/>
  <c r="Q9" i="53"/>
  <c r="Q10" i="53" s="1"/>
  <c r="Q11" i="53" s="1"/>
  <c r="Q12" i="53" s="1"/>
  <c r="Q13" i="53" s="1"/>
  <c r="Q14" i="53" s="1"/>
  <c r="Q15" i="53" s="1"/>
  <c r="Q16" i="53" s="1"/>
  <c r="Q17" i="53" s="1"/>
  <c r="Q18" i="53" s="1"/>
  <c r="Q19" i="53" s="1"/>
  <c r="Q20" i="53" s="1"/>
  <c r="Q21" i="53" s="1"/>
  <c r="Q22" i="53" s="1"/>
  <c r="Q23" i="53" s="1"/>
  <c r="Q24" i="53" s="1"/>
  <c r="Q33" i="53" s="1"/>
  <c r="Q34" i="53" s="1"/>
  <c r="Q35" i="53" s="1"/>
  <c r="Y82" i="53"/>
  <c r="Y83" i="53" s="1"/>
  <c r="Y84" i="53" s="1"/>
  <c r="Y85" i="53" s="1"/>
  <c r="Y86" i="53" s="1"/>
  <c r="Y87" i="53" s="1"/>
  <c r="Y88" i="53" s="1"/>
  <c r="Y89" i="53" s="1"/>
  <c r="Y90" i="53" s="1"/>
  <c r="Y91" i="53" s="1"/>
  <c r="Y92" i="53" s="1"/>
  <c r="Y93" i="53" s="1"/>
  <c r="Y94" i="53" s="1"/>
  <c r="Y95" i="53" s="1"/>
  <c r="Y96" i="53" s="1"/>
  <c r="Y97" i="53" s="1"/>
  <c r="Y98" i="53" s="1"/>
  <c r="Y99" i="53" s="1"/>
  <c r="Y100" i="53" s="1"/>
  <c r="Y101" i="53" s="1"/>
  <c r="Y102" i="53" s="1"/>
  <c r="Y103" i="53" s="1"/>
  <c r="Y104" i="53" s="1"/>
  <c r="Y105" i="53" s="1"/>
  <c r="Y106" i="53" s="1"/>
  <c r="Y107" i="53" s="1"/>
  <c r="Y108" i="53" s="1"/>
  <c r="Y109" i="53" s="1"/>
  <c r="Y110" i="53" s="1"/>
  <c r="V80" i="53"/>
  <c r="V81" i="53" s="1"/>
  <c r="V82" i="53" s="1"/>
  <c r="V83" i="53" s="1"/>
  <c r="V84" i="53" s="1"/>
  <c r="V85" i="53" s="1"/>
  <c r="V86" i="53" s="1"/>
  <c r="V87" i="53" s="1"/>
  <c r="V88" i="53" s="1"/>
  <c r="V89" i="53" s="1"/>
  <c r="V90" i="53" s="1"/>
  <c r="V91" i="53" s="1"/>
  <c r="V92" i="53" s="1"/>
  <c r="V93" i="53" s="1"/>
  <c r="V94" i="53" s="1"/>
  <c r="V95" i="53" s="1"/>
  <c r="V96" i="53" s="1"/>
  <c r="V97" i="53" s="1"/>
  <c r="V98" i="53" s="1"/>
  <c r="V99" i="53" s="1"/>
  <c r="V100" i="53" s="1"/>
  <c r="V101" i="53" s="1"/>
  <c r="V102" i="53" s="1"/>
  <c r="V103" i="53" s="1"/>
  <c r="V104" i="53" s="1"/>
  <c r="V105" i="53" s="1"/>
  <c r="V106" i="53" s="1"/>
  <c r="V107" i="53" s="1"/>
  <c r="V108" i="53" s="1"/>
  <c r="V109" i="53" s="1"/>
  <c r="V110" i="53" s="1"/>
  <c r="Q82" i="53"/>
  <c r="Q83" i="53" s="1"/>
  <c r="Q84" i="53" s="1"/>
  <c r="Q85" i="53" s="1"/>
  <c r="Q86" i="53" s="1"/>
  <c r="Q87" i="53" s="1"/>
  <c r="Q96" i="53" s="1"/>
  <c r="Q97" i="53" s="1"/>
  <c r="Q98" i="53" s="1"/>
  <c r="Q99" i="53" s="1"/>
  <c r="Q100" i="53" s="1"/>
  <c r="Q101" i="53" s="1"/>
  <c r="Q102" i="53" s="1"/>
  <c r="Q103" i="53" s="1"/>
  <c r="Q104" i="53" s="1"/>
  <c r="Q105" i="53" s="1"/>
  <c r="Q106" i="53" s="1"/>
  <c r="Q107" i="53" s="1"/>
  <c r="Q108" i="53" s="1"/>
  <c r="Q109" i="53" s="1"/>
  <c r="Q110" i="53" s="1"/>
  <c r="U7" i="53"/>
  <c r="U8" i="53" s="1"/>
  <c r="U9" i="53" s="1"/>
  <c r="U10" i="53" s="1"/>
  <c r="U11" i="53" s="1"/>
  <c r="U12" i="53" s="1"/>
  <c r="U13" i="53" s="1"/>
  <c r="U14" i="53" s="1"/>
  <c r="U15" i="53" s="1"/>
  <c r="U16" i="53" s="1"/>
  <c r="U17" i="53" s="1"/>
  <c r="U18" i="53" s="1"/>
  <c r="U19" i="53" s="1"/>
  <c r="U20" i="53" s="1"/>
  <c r="U21" i="53" s="1"/>
  <c r="U22" i="53" s="1"/>
  <c r="U23" i="53" s="1"/>
  <c r="U24" i="53" s="1"/>
  <c r="U25" i="53" s="1"/>
  <c r="U26" i="53" s="1"/>
  <c r="U27" i="53" s="1"/>
  <c r="U28" i="53" s="1"/>
  <c r="U29" i="53" s="1"/>
  <c r="U30" i="53" s="1"/>
  <c r="U31" i="53" s="1"/>
  <c r="U32" i="53" s="1"/>
  <c r="U33" i="53" s="1"/>
  <c r="U34" i="53" s="1"/>
  <c r="U35" i="53" s="1"/>
  <c r="AK4" i="53"/>
  <c r="AK6" i="53" s="1"/>
  <c r="H31" i="54" s="1"/>
  <c r="Q81" i="53"/>
  <c r="AI26" i="7"/>
  <c r="O15" i="54" s="1"/>
  <c r="P41" i="54"/>
  <c r="M6" i="54"/>
  <c r="N6" i="54" s="1"/>
  <c r="M4" i="54"/>
  <c r="N4" i="54" s="1"/>
  <c r="Y7" i="53"/>
  <c r="Y8" i="53" s="1"/>
  <c r="Y9" i="53" s="1"/>
  <c r="Y10" i="53" s="1"/>
  <c r="Y11" i="53" s="1"/>
  <c r="Y12" i="53" s="1"/>
  <c r="Y13" i="53" s="1"/>
  <c r="Y14" i="53" s="1"/>
  <c r="Y15" i="53" s="1"/>
  <c r="Y16" i="53" s="1"/>
  <c r="Y17" i="53" s="1"/>
  <c r="Y18" i="53" s="1"/>
  <c r="Y19" i="53" s="1"/>
  <c r="Y20" i="53" s="1"/>
  <c r="Y21" i="53" s="1"/>
  <c r="Y22" i="53" s="1"/>
  <c r="Y23" i="53" s="1"/>
  <c r="Y24" i="53" s="1"/>
  <c r="Y25" i="53" s="1"/>
  <c r="Y26" i="53" s="1"/>
  <c r="Y27" i="53" s="1"/>
  <c r="Y28" i="53" s="1"/>
  <c r="Y29" i="53" s="1"/>
  <c r="Y30" i="53" s="1"/>
  <c r="Y31" i="53" s="1"/>
  <c r="Y32" i="53" s="1"/>
  <c r="Y33" i="53" s="1"/>
  <c r="Y34" i="53" s="1"/>
  <c r="Y35" i="53" s="1"/>
  <c r="L7" i="53"/>
  <c r="L8" i="53" s="1"/>
  <c r="L9" i="53" s="1"/>
  <c r="L10" i="53" s="1"/>
  <c r="L11" i="53" s="1"/>
  <c r="L12" i="53" s="1"/>
  <c r="L13" i="53" s="1"/>
  <c r="L14" i="53" s="1"/>
  <c r="L15" i="53" s="1"/>
  <c r="L16" i="53" s="1"/>
  <c r="L17" i="53" s="1"/>
  <c r="L18" i="53" s="1"/>
  <c r="L19" i="53" s="1"/>
  <c r="L20" i="53" s="1"/>
  <c r="L21" i="53" s="1"/>
  <c r="L22" i="53" s="1"/>
  <c r="L23" i="53" s="1"/>
  <c r="L24" i="53" s="1"/>
  <c r="L25" i="53" s="1"/>
  <c r="L26" i="53" s="1"/>
  <c r="L27" i="53" s="1"/>
  <c r="L28" i="53" s="1"/>
  <c r="L29" i="53" s="1"/>
  <c r="L30" i="53" s="1"/>
  <c r="L31" i="53" s="1"/>
  <c r="L32" i="53" s="1"/>
  <c r="L33" i="53" s="1"/>
  <c r="L34" i="53" s="1"/>
  <c r="L35" i="53" s="1"/>
  <c r="R7" i="53"/>
  <c r="R8" i="53" s="1"/>
  <c r="R9" i="53" s="1"/>
  <c r="R10" i="53" s="1"/>
  <c r="R11" i="53" s="1"/>
  <c r="R12" i="53" s="1"/>
  <c r="R13" i="53" s="1"/>
  <c r="R14" i="53" s="1"/>
  <c r="R15" i="53" s="1"/>
  <c r="R16" i="53" s="1"/>
  <c r="R17" i="53" s="1"/>
  <c r="R18" i="53" s="1"/>
  <c r="R19" i="53" s="1"/>
  <c r="R20" i="53" s="1"/>
  <c r="R21" i="53" s="1"/>
  <c r="R22" i="53" s="1"/>
  <c r="R23" i="53" s="1"/>
  <c r="R24" i="53" s="1"/>
  <c r="R25" i="53" s="1"/>
  <c r="R26" i="53" s="1"/>
  <c r="R27" i="53" s="1"/>
  <c r="R28" i="53" s="1"/>
  <c r="R29" i="53" s="1"/>
  <c r="R30" i="53" s="1"/>
  <c r="R31" i="53" s="1"/>
  <c r="R32" i="53" s="1"/>
  <c r="R33" i="53" s="1"/>
  <c r="R34" i="53" s="1"/>
  <c r="R35" i="53" s="1"/>
  <c r="V7" i="53"/>
  <c r="V8" i="53" s="1"/>
  <c r="V9" i="53" s="1"/>
  <c r="V10" i="53" s="1"/>
  <c r="V11" i="53" s="1"/>
  <c r="V12" i="53" s="1"/>
  <c r="V13" i="53" s="1"/>
  <c r="V14" i="53" s="1"/>
  <c r="V15" i="53" s="1"/>
  <c r="V16" i="53" s="1"/>
  <c r="V17" i="53" s="1"/>
  <c r="V18" i="53" s="1"/>
  <c r="V19" i="53" s="1"/>
  <c r="V20" i="53" s="1"/>
  <c r="V21" i="53" s="1"/>
  <c r="V22" i="53" s="1"/>
  <c r="V23" i="53" s="1"/>
  <c r="V24" i="53" s="1"/>
  <c r="V25" i="53" s="1"/>
  <c r="V26" i="53" s="1"/>
  <c r="V27" i="53" s="1"/>
  <c r="V28" i="53" s="1"/>
  <c r="V29" i="53" s="1"/>
  <c r="V30" i="53" s="1"/>
  <c r="V31" i="53" s="1"/>
  <c r="V32" i="53" s="1"/>
  <c r="V33" i="53" s="1"/>
  <c r="V34" i="53" s="1"/>
  <c r="V35" i="53" s="1"/>
  <c r="S7" i="53"/>
  <c r="S8" i="53" s="1"/>
  <c r="S9" i="53" s="1"/>
  <c r="S10" i="53" s="1"/>
  <c r="S11" i="53" s="1"/>
  <c r="S12" i="53" s="1"/>
  <c r="S13" i="53" s="1"/>
  <c r="S14" i="53" s="1"/>
  <c r="S15" i="53" s="1"/>
  <c r="S16" i="53" s="1"/>
  <c r="S17" i="53" s="1"/>
  <c r="S18" i="53" s="1"/>
  <c r="S19" i="53" s="1"/>
  <c r="S20" i="53" s="1"/>
  <c r="S21" i="53" s="1"/>
  <c r="S22" i="53" s="1"/>
  <c r="S23" i="53" s="1"/>
  <c r="S24" i="53" s="1"/>
  <c r="S25" i="53" s="1"/>
  <c r="S26" i="53" s="1"/>
  <c r="S27" i="53" s="1"/>
  <c r="S28" i="53" s="1"/>
  <c r="S29" i="53" s="1"/>
  <c r="S30" i="53" s="1"/>
  <c r="S31" i="53" s="1"/>
  <c r="S32" i="53" s="1"/>
  <c r="S33" i="53" s="1"/>
  <c r="S34" i="53" s="1"/>
  <c r="S35" i="53" s="1"/>
  <c r="W7" i="53"/>
  <c r="W8" i="53" s="1"/>
  <c r="W9" i="53" s="1"/>
  <c r="W10" i="53" s="1"/>
  <c r="W11" i="53" s="1"/>
  <c r="W12" i="53" s="1"/>
  <c r="W13" i="53" s="1"/>
  <c r="W14" i="53" s="1"/>
  <c r="W15" i="53" s="1"/>
  <c r="W16" i="53" s="1"/>
  <c r="W17" i="53" s="1"/>
  <c r="W18" i="53" s="1"/>
  <c r="W19" i="53" s="1"/>
  <c r="W20" i="53" s="1"/>
  <c r="W21" i="53" s="1"/>
  <c r="W22" i="53" s="1"/>
  <c r="W23" i="53" s="1"/>
  <c r="W24" i="53" s="1"/>
  <c r="W25" i="53" s="1"/>
  <c r="W26" i="53" s="1"/>
  <c r="W27" i="53" s="1"/>
  <c r="W28" i="53" s="1"/>
  <c r="W29" i="53" s="1"/>
  <c r="W30" i="53" s="1"/>
  <c r="W31" i="53" s="1"/>
  <c r="W32" i="53" s="1"/>
  <c r="W33" i="53" s="1"/>
  <c r="W34" i="53" s="1"/>
  <c r="W35" i="53" s="1"/>
  <c r="T80" i="53"/>
  <c r="T81" i="53" s="1"/>
  <c r="T82" i="53" s="1"/>
  <c r="T83" i="53" s="1"/>
  <c r="T84" i="53" s="1"/>
  <c r="T85" i="53" s="1"/>
  <c r="T86" i="53" s="1"/>
  <c r="T87" i="53" s="1"/>
  <c r="T88" i="53" s="1"/>
  <c r="T89" i="53" s="1"/>
  <c r="T90" i="53" s="1"/>
  <c r="T91" i="53" s="1"/>
  <c r="T92" i="53" s="1"/>
  <c r="T93" i="53" s="1"/>
  <c r="T94" i="53" s="1"/>
  <c r="T95" i="53" s="1"/>
  <c r="T96" i="53" s="1"/>
  <c r="T97" i="53" s="1"/>
  <c r="T98" i="53" s="1"/>
  <c r="T99" i="53" s="1"/>
  <c r="T100" i="53" s="1"/>
  <c r="T101" i="53" s="1"/>
  <c r="T102" i="53" s="1"/>
  <c r="T103" i="53" s="1"/>
  <c r="T104" i="53" s="1"/>
  <c r="T105" i="53" s="1"/>
  <c r="T106" i="53" s="1"/>
  <c r="T107" i="53" s="1"/>
  <c r="T108" i="53" s="1"/>
  <c r="T109" i="53" s="1"/>
  <c r="T110" i="53" s="1"/>
  <c r="X80" i="53"/>
  <c r="X81" i="53" s="1"/>
  <c r="X82" i="53" s="1"/>
  <c r="X83" i="53" s="1"/>
  <c r="X84" i="53" s="1"/>
  <c r="X85" i="53" s="1"/>
  <c r="X86" i="53" s="1"/>
  <c r="X87" i="53" s="1"/>
  <c r="X88" i="53" s="1"/>
  <c r="X89" i="53" s="1"/>
  <c r="X90" i="53" s="1"/>
  <c r="X91" i="53" s="1"/>
  <c r="X92" i="53" s="1"/>
  <c r="X93" i="53" s="1"/>
  <c r="X94" i="53" s="1"/>
  <c r="X95" i="53" s="1"/>
  <c r="X96" i="53" s="1"/>
  <c r="X97" i="53" s="1"/>
  <c r="X98" i="53" s="1"/>
  <c r="X99" i="53" s="1"/>
  <c r="X100" i="53" s="1"/>
  <c r="X101" i="53" s="1"/>
  <c r="X102" i="53" s="1"/>
  <c r="X103" i="53" s="1"/>
  <c r="X104" i="53" s="1"/>
  <c r="X105" i="53" s="1"/>
  <c r="X106" i="53" s="1"/>
  <c r="X107" i="53" s="1"/>
  <c r="X108" i="53" s="1"/>
  <c r="X109" i="53" s="1"/>
  <c r="X110" i="53" s="1"/>
  <c r="U80" i="53"/>
  <c r="U81" i="53" s="1"/>
  <c r="U82" i="53" s="1"/>
  <c r="U83" i="53" s="1"/>
  <c r="U84" i="53" s="1"/>
  <c r="U85" i="53" s="1"/>
  <c r="U86" i="53" s="1"/>
  <c r="U87" i="53" s="1"/>
  <c r="U88" i="53" s="1"/>
  <c r="U89" i="53" s="1"/>
  <c r="U90" i="53" s="1"/>
  <c r="U91" i="53" s="1"/>
  <c r="U92" i="53" s="1"/>
  <c r="U93" i="53" s="1"/>
  <c r="U94" i="53" s="1"/>
  <c r="U95" i="53" s="1"/>
  <c r="U96" i="53" s="1"/>
  <c r="U97" i="53" s="1"/>
  <c r="U98" i="53" s="1"/>
  <c r="U99" i="53" s="1"/>
  <c r="U100" i="53" s="1"/>
  <c r="U101" i="53" s="1"/>
  <c r="U102" i="53" s="1"/>
  <c r="U103" i="53" s="1"/>
  <c r="U104" i="53" s="1"/>
  <c r="U105" i="53" s="1"/>
  <c r="U106" i="53" s="1"/>
  <c r="U107" i="53" s="1"/>
  <c r="U108" i="53" s="1"/>
  <c r="U109" i="53" s="1"/>
  <c r="U110" i="53" s="1"/>
  <c r="Q63" i="37"/>
  <c r="Q58" i="37"/>
  <c r="J53" i="37"/>
  <c r="L114" i="12" l="1"/>
  <c r="Q10" i="54"/>
  <c r="J48" i="47"/>
  <c r="J47" i="47"/>
  <c r="J46" i="47"/>
  <c r="J45" i="47"/>
  <c r="J44" i="47"/>
  <c r="J43" i="47"/>
  <c r="J42" i="47"/>
  <c r="J41" i="47"/>
  <c r="J40" i="47"/>
  <c r="J39" i="47"/>
  <c r="J38" i="47"/>
  <c r="J37" i="47"/>
  <c r="J36" i="47"/>
  <c r="J35" i="47"/>
  <c r="J34" i="47"/>
  <c r="J33" i="47"/>
  <c r="F33" i="47"/>
  <c r="F34" i="47" s="1"/>
  <c r="F35" i="47" s="1"/>
  <c r="F36" i="47" s="1"/>
  <c r="F37" i="47" s="1"/>
  <c r="F38" i="47" s="1"/>
  <c r="F39" i="47" s="1"/>
  <c r="F40" i="47" s="1"/>
  <c r="F41" i="47" s="1"/>
  <c r="F42" i="47" s="1"/>
  <c r="F43" i="47" s="1"/>
  <c r="F44" i="47" s="1"/>
  <c r="F45" i="47" s="1"/>
  <c r="F46" i="47" s="1"/>
  <c r="F47" i="47" s="1"/>
  <c r="F48" i="47" s="1"/>
  <c r="H51" i="47" s="1"/>
  <c r="Q57" i="37" s="1"/>
  <c r="J32" i="47"/>
  <c r="K32" i="47" s="1"/>
  <c r="F32" i="47"/>
  <c r="J23" i="47"/>
  <c r="J22" i="47"/>
  <c r="J21" i="47"/>
  <c r="J20" i="47"/>
  <c r="J19" i="47"/>
  <c r="J18" i="47"/>
  <c r="J17" i="47"/>
  <c r="J16" i="47"/>
  <c r="J15" i="47"/>
  <c r="J14" i="47"/>
  <c r="J13" i="47"/>
  <c r="J12" i="47"/>
  <c r="J11" i="47"/>
  <c r="J10" i="47"/>
  <c r="J9" i="47"/>
  <c r="J8" i="47"/>
  <c r="F8" i="47"/>
  <c r="F9" i="47" s="1"/>
  <c r="F10" i="47" s="1"/>
  <c r="F11" i="47" s="1"/>
  <c r="F12" i="47" s="1"/>
  <c r="F13" i="47" s="1"/>
  <c r="F14" i="47" s="1"/>
  <c r="F15" i="47" s="1"/>
  <c r="F16" i="47" s="1"/>
  <c r="F17" i="47" s="1"/>
  <c r="F18" i="47" s="1"/>
  <c r="F19" i="47" s="1"/>
  <c r="F20" i="47" s="1"/>
  <c r="F21" i="47" s="1"/>
  <c r="F22" i="47" s="1"/>
  <c r="F23" i="47" s="1"/>
  <c r="J7" i="47"/>
  <c r="T7" i="47" s="1"/>
  <c r="T8" i="47" s="1"/>
  <c r="F7" i="47"/>
  <c r="J23" i="37"/>
  <c r="J48" i="37"/>
  <c r="K33" i="47" l="1"/>
  <c r="K34" i="47" s="1"/>
  <c r="K35" i="47" s="1"/>
  <c r="K36" i="47" s="1"/>
  <c r="K37" i="47" s="1"/>
  <c r="K38" i="47" s="1"/>
  <c r="K39" i="47" s="1"/>
  <c r="K40" i="47" s="1"/>
  <c r="K41" i="47" s="1"/>
  <c r="K42" i="47" s="1"/>
  <c r="K43" i="47" s="1"/>
  <c r="K44" i="47" s="1"/>
  <c r="K45" i="47" s="1"/>
  <c r="K46" i="47" s="1"/>
  <c r="K47" i="47" s="1"/>
  <c r="K48" i="47" s="1"/>
  <c r="T9" i="47"/>
  <c r="T10" i="47" s="1"/>
  <c r="T11" i="47" s="1"/>
  <c r="T12" i="47" s="1"/>
  <c r="T13" i="47" s="1"/>
  <c r="T14" i="47" s="1"/>
  <c r="T15" i="47" s="1"/>
  <c r="T16" i="47" s="1"/>
  <c r="T17" i="47" s="1"/>
  <c r="T18" i="47" s="1"/>
  <c r="T19" i="47" s="1"/>
  <c r="T20" i="47" s="1"/>
  <c r="T21" i="47" s="1"/>
  <c r="T22" i="47" s="1"/>
  <c r="T23" i="47" s="1"/>
  <c r="K7" i="47"/>
  <c r="K8" i="47" s="1"/>
  <c r="K9" i="47" s="1"/>
  <c r="K10" i="47" s="1"/>
  <c r="K11" i="47" s="1"/>
  <c r="K12" i="47" s="1"/>
  <c r="K13" i="47" s="1"/>
  <c r="K14" i="47" s="1"/>
  <c r="K15" i="47" s="1"/>
  <c r="K16" i="47" s="1"/>
  <c r="K17" i="47" s="1"/>
  <c r="K18" i="47" s="1"/>
  <c r="K19" i="47" s="1"/>
  <c r="K20" i="47" s="1"/>
  <c r="K21" i="47" s="1"/>
  <c r="K22" i="47" s="1"/>
  <c r="K23" i="47" s="1"/>
  <c r="L7" i="47"/>
  <c r="L8" i="47" s="1"/>
  <c r="L9" i="47" s="1"/>
  <c r="L10" i="47" s="1"/>
  <c r="L11" i="47" s="1"/>
  <c r="L12" i="47" s="1"/>
  <c r="L13" i="47" s="1"/>
  <c r="L14" i="47" s="1"/>
  <c r="L15" i="47" s="1"/>
  <c r="L16" i="47" s="1"/>
  <c r="L17" i="47" s="1"/>
  <c r="L18" i="47" s="1"/>
  <c r="L19" i="47" s="1"/>
  <c r="L20" i="47" s="1"/>
  <c r="L21" i="47" s="1"/>
  <c r="L22" i="47" s="1"/>
  <c r="L23" i="47" s="1"/>
  <c r="O7" i="47"/>
  <c r="O8" i="47" s="1"/>
  <c r="O9" i="47" s="1"/>
  <c r="O10" i="47" s="1"/>
  <c r="O11" i="47" s="1"/>
  <c r="O12" i="47" s="1"/>
  <c r="O13" i="47" s="1"/>
  <c r="O14" i="47" s="1"/>
  <c r="O15" i="47" s="1"/>
  <c r="O16" i="47" s="1"/>
  <c r="O17" i="47" s="1"/>
  <c r="O18" i="47" s="1"/>
  <c r="O19" i="47" s="1"/>
  <c r="O20" i="47" s="1"/>
  <c r="O21" i="47" s="1"/>
  <c r="O22" i="47" s="1"/>
  <c r="O23" i="47" s="1"/>
  <c r="P7" i="47"/>
  <c r="P8" i="47" s="1"/>
  <c r="P9" i="47" s="1"/>
  <c r="P10" i="47" s="1"/>
  <c r="P11" i="47" s="1"/>
  <c r="P12" i="47" s="1"/>
  <c r="P13" i="47" s="1"/>
  <c r="P14" i="47" s="1"/>
  <c r="P15" i="47" s="1"/>
  <c r="P16" i="47" s="1"/>
  <c r="P17" i="47" s="1"/>
  <c r="P18" i="47" s="1"/>
  <c r="P19" i="47" s="1"/>
  <c r="P20" i="47" s="1"/>
  <c r="P21" i="47" s="1"/>
  <c r="P22" i="47" s="1"/>
  <c r="P23" i="47" s="1"/>
  <c r="S7" i="47"/>
  <c r="S8" i="47" s="1"/>
  <c r="S9" i="47" s="1"/>
  <c r="S10" i="47" s="1"/>
  <c r="S11" i="47" s="1"/>
  <c r="S12" i="47" s="1"/>
  <c r="S13" i="47" s="1"/>
  <c r="S14" i="47" s="1"/>
  <c r="S15" i="47" s="1"/>
  <c r="S16" i="47" s="1"/>
  <c r="S17" i="47" s="1"/>
  <c r="S18" i="47" s="1"/>
  <c r="S19" i="47" s="1"/>
  <c r="S20" i="47" s="1"/>
  <c r="S21" i="47" s="1"/>
  <c r="S22" i="47" s="1"/>
  <c r="S23" i="47" s="1"/>
  <c r="R7" i="47"/>
  <c r="R8" i="47" s="1"/>
  <c r="R9" i="47" s="1"/>
  <c r="R10" i="47" s="1"/>
  <c r="R11" i="47" s="1"/>
  <c r="R12" i="47" s="1"/>
  <c r="R13" i="47" s="1"/>
  <c r="R14" i="47" s="1"/>
  <c r="R15" i="47" s="1"/>
  <c r="R16" i="47" s="1"/>
  <c r="R17" i="47" s="1"/>
  <c r="R18" i="47" s="1"/>
  <c r="R19" i="47" s="1"/>
  <c r="R20" i="47" s="1"/>
  <c r="R21" i="47" s="1"/>
  <c r="R22" i="47" s="1"/>
  <c r="R23" i="47" s="1"/>
  <c r="Q32" i="47"/>
  <c r="Q33" i="47" s="1"/>
  <c r="Q34" i="47" s="1"/>
  <c r="Q35" i="47" s="1"/>
  <c r="Q36" i="47" s="1"/>
  <c r="Q37" i="47" s="1"/>
  <c r="Q38" i="47" s="1"/>
  <c r="Q39" i="47" s="1"/>
  <c r="Q40" i="47" s="1"/>
  <c r="Q41" i="47" s="1"/>
  <c r="Q42" i="47" s="1"/>
  <c r="Q43" i="47" s="1"/>
  <c r="Q44" i="47" s="1"/>
  <c r="Q45" i="47" s="1"/>
  <c r="Q46" i="47" s="1"/>
  <c r="Q47" i="47" s="1"/>
  <c r="Q48" i="47" s="1"/>
  <c r="R32" i="47"/>
  <c r="R33" i="47" s="1"/>
  <c r="R34" i="47" s="1"/>
  <c r="R35" i="47" s="1"/>
  <c r="R36" i="47" s="1"/>
  <c r="R37" i="47" s="1"/>
  <c r="R38" i="47" s="1"/>
  <c r="R39" i="47" s="1"/>
  <c r="R40" i="47" s="1"/>
  <c r="R41" i="47" s="1"/>
  <c r="R42" i="47" s="1"/>
  <c r="R43" i="47" s="1"/>
  <c r="R44" i="47" s="1"/>
  <c r="R45" i="47" s="1"/>
  <c r="R46" i="47" s="1"/>
  <c r="R47" i="47" s="1"/>
  <c r="R48" i="47" s="1"/>
  <c r="S32" i="47"/>
  <c r="S33" i="47" s="1"/>
  <c r="S34" i="47" s="1"/>
  <c r="S35" i="47" s="1"/>
  <c r="S36" i="47" s="1"/>
  <c r="S37" i="47" s="1"/>
  <c r="S38" i="47" s="1"/>
  <c r="S39" i="47" s="1"/>
  <c r="S40" i="47" s="1"/>
  <c r="S41" i="47" s="1"/>
  <c r="S42" i="47" s="1"/>
  <c r="S43" i="47" s="1"/>
  <c r="S44" i="47" s="1"/>
  <c r="S45" i="47" s="1"/>
  <c r="S46" i="47" s="1"/>
  <c r="S47" i="47" s="1"/>
  <c r="S48" i="47" s="1"/>
  <c r="M7" i="47"/>
  <c r="M8" i="47" s="1"/>
  <c r="M9" i="47" s="1"/>
  <c r="M10" i="47" s="1"/>
  <c r="M11" i="47" s="1"/>
  <c r="M12" i="47" s="1"/>
  <c r="M13" i="47" s="1"/>
  <c r="M14" i="47" s="1"/>
  <c r="M15" i="47" s="1"/>
  <c r="M16" i="47" s="1"/>
  <c r="M17" i="47" s="1"/>
  <c r="M18" i="47" s="1"/>
  <c r="M19" i="47" s="1"/>
  <c r="M20" i="47" s="1"/>
  <c r="M21" i="47" s="1"/>
  <c r="M22" i="47" s="1"/>
  <c r="M23" i="47" s="1"/>
  <c r="L32" i="47"/>
  <c r="L33" i="47" s="1"/>
  <c r="L34" i="47" s="1"/>
  <c r="L35" i="47" s="1"/>
  <c r="L36" i="47" s="1"/>
  <c r="L37" i="47" s="1"/>
  <c r="L38" i="47" s="1"/>
  <c r="L39" i="47" s="1"/>
  <c r="L40" i="47" s="1"/>
  <c r="L41" i="47" s="1"/>
  <c r="L42" i="47" s="1"/>
  <c r="L43" i="47" s="1"/>
  <c r="L44" i="47" s="1"/>
  <c r="L45" i="47" s="1"/>
  <c r="L46" i="47" s="1"/>
  <c r="L47" i="47" s="1"/>
  <c r="L48" i="47" s="1"/>
  <c r="T32" i="47"/>
  <c r="T33" i="47" s="1"/>
  <c r="T34" i="47" s="1"/>
  <c r="T35" i="47" s="1"/>
  <c r="T36" i="47" s="1"/>
  <c r="T37" i="47" s="1"/>
  <c r="T38" i="47" s="1"/>
  <c r="T39" i="47" s="1"/>
  <c r="T40" i="47" s="1"/>
  <c r="T41" i="47" s="1"/>
  <c r="T42" i="47" s="1"/>
  <c r="T43" i="47" s="1"/>
  <c r="T44" i="47" s="1"/>
  <c r="T45" i="47" s="1"/>
  <c r="T46" i="47" s="1"/>
  <c r="T47" i="47" s="1"/>
  <c r="T48" i="47" s="1"/>
  <c r="N7" i="47"/>
  <c r="N8" i="47" s="1"/>
  <c r="N9" i="47" s="1"/>
  <c r="N10" i="47" s="1"/>
  <c r="N11" i="47" s="1"/>
  <c r="N12" i="47" s="1"/>
  <c r="N13" i="47" s="1"/>
  <c r="N14" i="47" s="1"/>
  <c r="N15" i="47" s="1"/>
  <c r="N16" i="47" s="1"/>
  <c r="N17" i="47" s="1"/>
  <c r="N18" i="47" s="1"/>
  <c r="N19" i="47" s="1"/>
  <c r="N20" i="47" s="1"/>
  <c r="N21" i="47" s="1"/>
  <c r="N22" i="47" s="1"/>
  <c r="N23" i="47" s="1"/>
  <c r="M32" i="47"/>
  <c r="M33" i="47" s="1"/>
  <c r="M34" i="47" s="1"/>
  <c r="M35" i="47" s="1"/>
  <c r="M36" i="47" s="1"/>
  <c r="M37" i="47" s="1"/>
  <c r="M38" i="47" s="1"/>
  <c r="M39" i="47" s="1"/>
  <c r="M40" i="47" s="1"/>
  <c r="M41" i="47" s="1"/>
  <c r="M42" i="47" s="1"/>
  <c r="M43" i="47" s="1"/>
  <c r="M44" i="47" s="1"/>
  <c r="M45" i="47" s="1"/>
  <c r="M46" i="47" s="1"/>
  <c r="M47" i="47" s="1"/>
  <c r="M48" i="47" s="1"/>
  <c r="N32" i="47"/>
  <c r="N33" i="47" s="1"/>
  <c r="N34" i="47" s="1"/>
  <c r="N35" i="47" s="1"/>
  <c r="N36" i="47" s="1"/>
  <c r="N37" i="47" s="1"/>
  <c r="N38" i="47" s="1"/>
  <c r="N39" i="47" s="1"/>
  <c r="N40" i="47" s="1"/>
  <c r="N41" i="47" s="1"/>
  <c r="N42" i="47" s="1"/>
  <c r="N43" i="47" s="1"/>
  <c r="N44" i="47" s="1"/>
  <c r="N45" i="47" s="1"/>
  <c r="N46" i="47" s="1"/>
  <c r="N47" i="47" s="1"/>
  <c r="N48" i="47" s="1"/>
  <c r="O32" i="47"/>
  <c r="O33" i="47" s="1"/>
  <c r="O34" i="47" s="1"/>
  <c r="O35" i="47" s="1"/>
  <c r="O36" i="47" s="1"/>
  <c r="O37" i="47" s="1"/>
  <c r="O38" i="47" s="1"/>
  <c r="O39" i="47" s="1"/>
  <c r="O40" i="47" s="1"/>
  <c r="O41" i="47" s="1"/>
  <c r="O42" i="47" s="1"/>
  <c r="O43" i="47" s="1"/>
  <c r="O44" i="47" s="1"/>
  <c r="O45" i="47" s="1"/>
  <c r="O46" i="47" s="1"/>
  <c r="O47" i="47" s="1"/>
  <c r="O48" i="47" s="1"/>
  <c r="Q7" i="47"/>
  <c r="Q8" i="47" s="1"/>
  <c r="Q9" i="47" s="1"/>
  <c r="Q10" i="47" s="1"/>
  <c r="Q11" i="47" s="1"/>
  <c r="Q12" i="47" s="1"/>
  <c r="Q13" i="47" s="1"/>
  <c r="Q14" i="47" s="1"/>
  <c r="Q15" i="47" s="1"/>
  <c r="Q16" i="47" s="1"/>
  <c r="Q17" i="47" s="1"/>
  <c r="Q18" i="47" s="1"/>
  <c r="Q19" i="47" s="1"/>
  <c r="Q20" i="47" s="1"/>
  <c r="Q21" i="47" s="1"/>
  <c r="Q22" i="47" s="1"/>
  <c r="Q23" i="47" s="1"/>
  <c r="P32" i="47"/>
  <c r="P33" i="47" s="1"/>
  <c r="P34" i="47" s="1"/>
  <c r="P35" i="47" s="1"/>
  <c r="P36" i="47" s="1"/>
  <c r="P37" i="47" s="1"/>
  <c r="P38" i="47" s="1"/>
  <c r="P39" i="47" s="1"/>
  <c r="P40" i="47" s="1"/>
  <c r="P41" i="47" s="1"/>
  <c r="P42" i="47" s="1"/>
  <c r="P43" i="47" s="1"/>
  <c r="P44" i="47" s="1"/>
  <c r="P45" i="47" s="1"/>
  <c r="P46" i="47" s="1"/>
  <c r="P47" i="47" s="1"/>
  <c r="P48" i="47" s="1"/>
  <c r="J47" i="37"/>
  <c r="J46" i="37"/>
  <c r="J45" i="37"/>
  <c r="J44" i="37"/>
  <c r="J43" i="37"/>
  <c r="J42" i="37"/>
  <c r="J41" i="37"/>
  <c r="J40" i="37"/>
  <c r="J39" i="37"/>
  <c r="J38" i="37"/>
  <c r="J37" i="37"/>
  <c r="J36" i="37"/>
  <c r="J35" i="37"/>
  <c r="J34" i="37"/>
  <c r="J33" i="37"/>
  <c r="F33" i="37"/>
  <c r="F34" i="37" s="1"/>
  <c r="F35" i="37" s="1"/>
  <c r="F36" i="37" s="1"/>
  <c r="F37" i="37" s="1"/>
  <c r="F38" i="37" s="1"/>
  <c r="F39" i="37" s="1"/>
  <c r="F40" i="37" s="1"/>
  <c r="F41" i="37" s="1"/>
  <c r="F42" i="37" s="1"/>
  <c r="F43" i="37" s="1"/>
  <c r="F44" i="37" s="1"/>
  <c r="F45" i="37" s="1"/>
  <c r="F46" i="37" s="1"/>
  <c r="F47" i="37" s="1"/>
  <c r="F48" i="37" s="1"/>
  <c r="J32" i="37"/>
  <c r="X32" i="37" s="1"/>
  <c r="F32" i="37"/>
  <c r="J33" i="46"/>
  <c r="J32" i="46"/>
  <c r="J31" i="46"/>
  <c r="J30" i="46"/>
  <c r="J29" i="46"/>
  <c r="J28" i="46"/>
  <c r="J27" i="46"/>
  <c r="J26" i="46"/>
  <c r="J25" i="46"/>
  <c r="J24" i="46"/>
  <c r="F24" i="46"/>
  <c r="F25" i="46" s="1"/>
  <c r="F26" i="46" s="1"/>
  <c r="F27" i="46" s="1"/>
  <c r="F28" i="46" s="1"/>
  <c r="F29" i="46" s="1"/>
  <c r="F30" i="46" s="1"/>
  <c r="F31" i="46" s="1"/>
  <c r="F32" i="46" s="1"/>
  <c r="F33" i="46" s="1"/>
  <c r="J40" i="46" s="1"/>
  <c r="J23" i="46"/>
  <c r="F23" i="46"/>
  <c r="J15" i="46"/>
  <c r="J14" i="46"/>
  <c r="J13" i="46"/>
  <c r="J12" i="46"/>
  <c r="J11" i="46"/>
  <c r="F11" i="46"/>
  <c r="F12" i="46" s="1"/>
  <c r="F13" i="46" s="1"/>
  <c r="F14" i="46" s="1"/>
  <c r="F15" i="46" s="1"/>
  <c r="J10" i="46"/>
  <c r="J9" i="46"/>
  <c r="J8" i="46"/>
  <c r="F8" i="46"/>
  <c r="F9" i="46" s="1"/>
  <c r="F10" i="46" s="1"/>
  <c r="Q7" i="46"/>
  <c r="Q8" i="46" s="1"/>
  <c r="Q9" i="46" s="1"/>
  <c r="Q10" i="46" s="1"/>
  <c r="P7" i="46"/>
  <c r="P8" i="46" s="1"/>
  <c r="P9" i="46" s="1"/>
  <c r="P10" i="46" s="1"/>
  <c r="P11" i="46" s="1"/>
  <c r="P12" i="46" s="1"/>
  <c r="P13" i="46" s="1"/>
  <c r="P14" i="46" s="1"/>
  <c r="P15" i="46" s="1"/>
  <c r="L7" i="46"/>
  <c r="L8" i="46" s="1"/>
  <c r="L9" i="46" s="1"/>
  <c r="L10" i="46" s="1"/>
  <c r="K7" i="46"/>
  <c r="K8" i="46" s="1"/>
  <c r="K9" i="46" s="1"/>
  <c r="K10" i="46" s="1"/>
  <c r="K11" i="46" s="1"/>
  <c r="K12" i="46" s="1"/>
  <c r="K13" i="46" s="1"/>
  <c r="K14" i="46" s="1"/>
  <c r="K15" i="46" s="1"/>
  <c r="J7" i="46"/>
  <c r="F7" i="46"/>
  <c r="J32" i="39"/>
  <c r="J33" i="39"/>
  <c r="J31" i="39"/>
  <c r="J30" i="39"/>
  <c r="J29" i="39"/>
  <c r="J28" i="39"/>
  <c r="J27" i="39"/>
  <c r="J26" i="39"/>
  <c r="J25" i="39"/>
  <c r="J24" i="39"/>
  <c r="F24" i="39"/>
  <c r="F25" i="39" s="1"/>
  <c r="F26" i="39" s="1"/>
  <c r="F27" i="39" s="1"/>
  <c r="F28" i="39" s="1"/>
  <c r="F29" i="39" s="1"/>
  <c r="F30" i="39" s="1"/>
  <c r="F31" i="39" s="1"/>
  <c r="F32" i="39" s="1"/>
  <c r="F33" i="39" s="1"/>
  <c r="J23" i="39"/>
  <c r="V23" i="39" s="1"/>
  <c r="F23" i="39"/>
  <c r="J54" i="45"/>
  <c r="J53" i="45"/>
  <c r="J52" i="45"/>
  <c r="J51" i="45"/>
  <c r="J50" i="45"/>
  <c r="J49" i="45"/>
  <c r="J48" i="45"/>
  <c r="J47" i="45"/>
  <c r="J46" i="45"/>
  <c r="J45" i="45"/>
  <c r="J44" i="45"/>
  <c r="J43" i="45"/>
  <c r="J42" i="45"/>
  <c r="J41" i="45"/>
  <c r="J40" i="45"/>
  <c r="J39" i="45"/>
  <c r="P38" i="45"/>
  <c r="P39" i="45" s="1"/>
  <c r="P40" i="45" s="1"/>
  <c r="P41" i="45" s="1"/>
  <c r="P42" i="45" s="1"/>
  <c r="P43" i="45" s="1"/>
  <c r="P44" i="45" s="1"/>
  <c r="P45" i="45" s="1"/>
  <c r="P46" i="45" s="1"/>
  <c r="P47" i="45" s="1"/>
  <c r="P48" i="45" s="1"/>
  <c r="P49" i="45" s="1"/>
  <c r="P50" i="45" s="1"/>
  <c r="P51" i="45" s="1"/>
  <c r="P52" i="45" s="1"/>
  <c r="P53" i="45" s="1"/>
  <c r="P54" i="45" s="1"/>
  <c r="J38" i="45"/>
  <c r="T38" i="45" s="1"/>
  <c r="T39" i="45" s="1"/>
  <c r="T40" i="45" s="1"/>
  <c r="T41" i="45" s="1"/>
  <c r="T42" i="45" s="1"/>
  <c r="T43" i="45" s="1"/>
  <c r="T44" i="45" s="1"/>
  <c r="T45" i="45" s="1"/>
  <c r="T46" i="45" s="1"/>
  <c r="T47" i="45" s="1"/>
  <c r="T48" i="45" s="1"/>
  <c r="T49" i="45" s="1"/>
  <c r="T50" i="45" s="1"/>
  <c r="T51" i="45" s="1"/>
  <c r="T52" i="45" s="1"/>
  <c r="T53" i="45" s="1"/>
  <c r="T54" i="45" s="1"/>
  <c r="F38" i="45"/>
  <c r="F39" i="45" s="1"/>
  <c r="F40" i="45" s="1"/>
  <c r="F41" i="45" s="1"/>
  <c r="F42" i="45" s="1"/>
  <c r="F43" i="45" s="1"/>
  <c r="F44" i="45" s="1"/>
  <c r="F45" i="45" s="1"/>
  <c r="F46" i="45" s="1"/>
  <c r="F47" i="45" s="1"/>
  <c r="F48" i="45" s="1"/>
  <c r="F49" i="45" s="1"/>
  <c r="F50" i="45" s="1"/>
  <c r="F51" i="45" s="1"/>
  <c r="F52" i="45" s="1"/>
  <c r="F53" i="45" s="1"/>
  <c r="F54" i="45" s="1"/>
  <c r="J24" i="45"/>
  <c r="J23" i="45"/>
  <c r="J22" i="45"/>
  <c r="J21" i="45"/>
  <c r="J20" i="45"/>
  <c r="J19" i="45"/>
  <c r="J18" i="45"/>
  <c r="J17" i="45"/>
  <c r="J16" i="45"/>
  <c r="J15" i="45"/>
  <c r="J14" i="45"/>
  <c r="J13" i="45"/>
  <c r="J12" i="45"/>
  <c r="J11" i="45"/>
  <c r="J10" i="45"/>
  <c r="J9" i="45"/>
  <c r="J8" i="45"/>
  <c r="F8" i="45"/>
  <c r="F9" i="45" s="1"/>
  <c r="F10" i="45" s="1"/>
  <c r="F11" i="45" s="1"/>
  <c r="F12" i="45" s="1"/>
  <c r="F13" i="45" s="1"/>
  <c r="F14" i="45" s="1"/>
  <c r="F15" i="45" s="1"/>
  <c r="F16" i="45" s="1"/>
  <c r="F17" i="45" s="1"/>
  <c r="F18" i="45" s="1"/>
  <c r="F19" i="45" s="1"/>
  <c r="F20" i="45" s="1"/>
  <c r="F21" i="45" s="1"/>
  <c r="F22" i="45" s="1"/>
  <c r="F23" i="45" s="1"/>
  <c r="F24" i="45" s="1"/>
  <c r="O7" i="45"/>
  <c r="J7" i="45"/>
  <c r="F7" i="45"/>
  <c r="J9" i="36"/>
  <c r="J10" i="36"/>
  <c r="J11" i="36"/>
  <c r="J12" i="36"/>
  <c r="J13" i="36"/>
  <c r="J14" i="36"/>
  <c r="J15" i="36"/>
  <c r="J16" i="36"/>
  <c r="J17" i="36"/>
  <c r="J18" i="36"/>
  <c r="J19" i="36"/>
  <c r="J20" i="36"/>
  <c r="J21" i="36"/>
  <c r="J22" i="36"/>
  <c r="J23" i="36"/>
  <c r="J24" i="36"/>
  <c r="J8" i="36"/>
  <c r="F37" i="36"/>
  <c r="F38" i="36" s="1"/>
  <c r="F39" i="36" s="1"/>
  <c r="F40" i="36" s="1"/>
  <c r="F41" i="36" s="1"/>
  <c r="F42" i="36" s="1"/>
  <c r="F43" i="36" s="1"/>
  <c r="F44" i="36" s="1"/>
  <c r="F45" i="36" s="1"/>
  <c r="F46" i="36" s="1"/>
  <c r="F47" i="36" s="1"/>
  <c r="F48" i="36" s="1"/>
  <c r="F49" i="36" s="1"/>
  <c r="F50" i="36" s="1"/>
  <c r="F51" i="36" s="1"/>
  <c r="F52" i="36" s="1"/>
  <c r="F53" i="36" s="1"/>
  <c r="J53" i="36"/>
  <c r="J52" i="36"/>
  <c r="J51" i="36"/>
  <c r="J50" i="36"/>
  <c r="J49" i="36"/>
  <c r="J48" i="36"/>
  <c r="J47" i="36"/>
  <c r="J46" i="36"/>
  <c r="J45" i="36"/>
  <c r="J44" i="36"/>
  <c r="J43" i="36"/>
  <c r="J42" i="36"/>
  <c r="J41" i="36"/>
  <c r="J40" i="36"/>
  <c r="J39" i="36"/>
  <c r="J38" i="36"/>
  <c r="J37" i="36"/>
  <c r="Y37" i="36" s="1"/>
  <c r="H57" i="45" l="1"/>
  <c r="H60" i="45" s="1"/>
  <c r="O59" i="36" s="1"/>
  <c r="O8" i="45"/>
  <c r="O9" i="45" s="1"/>
  <c r="O10" i="45" s="1"/>
  <c r="O11" i="45" s="1"/>
  <c r="O12" i="45" s="1"/>
  <c r="O13" i="45" s="1"/>
  <c r="O14" i="45" s="1"/>
  <c r="O15" i="45" s="1"/>
  <c r="O16" i="45" s="1"/>
  <c r="O17" i="45" s="1"/>
  <c r="O18" i="45" s="1"/>
  <c r="O19" i="45" s="1"/>
  <c r="O20" i="45" s="1"/>
  <c r="O21" i="45" s="1"/>
  <c r="O22" i="45" s="1"/>
  <c r="O23" i="45" s="1"/>
  <c r="O24" i="45" s="1"/>
  <c r="M38" i="45"/>
  <c r="M39" i="45" s="1"/>
  <c r="M40" i="45" s="1"/>
  <c r="M41" i="45" s="1"/>
  <c r="M42" i="45" s="1"/>
  <c r="M43" i="45" s="1"/>
  <c r="M44" i="45" s="1"/>
  <c r="M45" i="45" s="1"/>
  <c r="M46" i="45" s="1"/>
  <c r="M47" i="45" s="1"/>
  <c r="M48" i="45" s="1"/>
  <c r="M49" i="45" s="1"/>
  <c r="M50" i="45" s="1"/>
  <c r="M51" i="45" s="1"/>
  <c r="M52" i="45" s="1"/>
  <c r="M53" i="45" s="1"/>
  <c r="M54" i="45" s="1"/>
  <c r="O7" i="46"/>
  <c r="O8" i="46" s="1"/>
  <c r="O9" i="46" s="1"/>
  <c r="O10" i="46" s="1"/>
  <c r="O11" i="46" s="1"/>
  <c r="O12" i="46" s="1"/>
  <c r="O13" i="46" s="1"/>
  <c r="O14" i="46" s="1"/>
  <c r="O15" i="46" s="1"/>
  <c r="R7" i="46"/>
  <c r="R8" i="46" s="1"/>
  <c r="R9" i="46" s="1"/>
  <c r="R10" i="46" s="1"/>
  <c r="R11" i="46" s="1"/>
  <c r="R12" i="46" s="1"/>
  <c r="R13" i="46" s="1"/>
  <c r="R14" i="46" s="1"/>
  <c r="R15" i="46" s="1"/>
  <c r="Q38" i="45"/>
  <c r="Q39" i="45" s="1"/>
  <c r="Q40" i="45" s="1"/>
  <c r="Q41" i="45" s="1"/>
  <c r="Q42" i="45" s="1"/>
  <c r="Q43" i="45" s="1"/>
  <c r="Q44" i="45" s="1"/>
  <c r="Q45" i="45" s="1"/>
  <c r="Q46" i="45" s="1"/>
  <c r="Q47" i="45" s="1"/>
  <c r="Q48" i="45" s="1"/>
  <c r="Q49" i="45" s="1"/>
  <c r="Q50" i="45" s="1"/>
  <c r="Q51" i="45" s="1"/>
  <c r="Q52" i="45" s="1"/>
  <c r="Q53" i="45" s="1"/>
  <c r="Q54" i="45" s="1"/>
  <c r="L11" i="46"/>
  <c r="L12" i="46" s="1"/>
  <c r="L13" i="46" s="1"/>
  <c r="L14" i="46" s="1"/>
  <c r="L15" i="46" s="1"/>
  <c r="Q11" i="46"/>
  <c r="Q12" i="46" s="1"/>
  <c r="Q13" i="46" s="1"/>
  <c r="Q14" i="46" s="1"/>
  <c r="Q15" i="46" s="1"/>
  <c r="L38" i="45"/>
  <c r="L39" i="45" s="1"/>
  <c r="L40" i="45" s="1"/>
  <c r="L41" i="45" s="1"/>
  <c r="L42" i="45" s="1"/>
  <c r="L43" i="45" s="1"/>
  <c r="L44" i="45" s="1"/>
  <c r="L45" i="45" s="1"/>
  <c r="L46" i="45" s="1"/>
  <c r="L47" i="45" s="1"/>
  <c r="L48" i="45" s="1"/>
  <c r="L49" i="45" s="1"/>
  <c r="L50" i="45" s="1"/>
  <c r="L51" i="45" s="1"/>
  <c r="L52" i="45" s="1"/>
  <c r="L53" i="45" s="1"/>
  <c r="L54" i="45" s="1"/>
  <c r="M7" i="46"/>
  <c r="M8" i="46" s="1"/>
  <c r="M9" i="46" s="1"/>
  <c r="M10" i="46" s="1"/>
  <c r="M11" i="46" s="1"/>
  <c r="M12" i="46" s="1"/>
  <c r="M13" i="46" s="1"/>
  <c r="M14" i="46" s="1"/>
  <c r="M15" i="46" s="1"/>
  <c r="Q32" i="37"/>
  <c r="Q33" i="37"/>
  <c r="Q34" i="37" s="1"/>
  <c r="Q35" i="37" s="1"/>
  <c r="Q36" i="37" s="1"/>
  <c r="Q37" i="37" s="1"/>
  <c r="Q38" i="37" s="1"/>
  <c r="Q39" i="37" s="1"/>
  <c r="Q40" i="37" s="1"/>
  <c r="Q41" i="37" s="1"/>
  <c r="Q42" i="37" s="1"/>
  <c r="Q43" i="37" s="1"/>
  <c r="Q44" i="37" s="1"/>
  <c r="Q45" i="37" s="1"/>
  <c r="Q46" i="37" s="1"/>
  <c r="Q47" i="37" s="1"/>
  <c r="Q48" i="37" s="1"/>
  <c r="U32" i="37"/>
  <c r="U33" i="37" s="1"/>
  <c r="U34" i="37" s="1"/>
  <c r="U35" i="37" s="1"/>
  <c r="U36" i="37" s="1"/>
  <c r="U37" i="37" s="1"/>
  <c r="U38" i="37" s="1"/>
  <c r="U39" i="37" s="1"/>
  <c r="U40" i="37" s="1"/>
  <c r="U41" i="37" s="1"/>
  <c r="U42" i="37" s="1"/>
  <c r="U43" i="37" s="1"/>
  <c r="U44" i="37" s="1"/>
  <c r="U45" i="37" s="1"/>
  <c r="U46" i="37" s="1"/>
  <c r="U47" i="37" s="1"/>
  <c r="U48" i="37" s="1"/>
  <c r="M32" i="37"/>
  <c r="M33" i="37" s="1"/>
  <c r="M34" i="37" s="1"/>
  <c r="M35" i="37" s="1"/>
  <c r="M36" i="37" s="1"/>
  <c r="M37" i="37" s="1"/>
  <c r="M38" i="37" s="1"/>
  <c r="M39" i="37" s="1"/>
  <c r="M40" i="37" s="1"/>
  <c r="M41" i="37" s="1"/>
  <c r="M42" i="37" s="1"/>
  <c r="M43" i="37" s="1"/>
  <c r="M44" i="37" s="1"/>
  <c r="M45" i="37" s="1"/>
  <c r="M46" i="37" s="1"/>
  <c r="M47" i="37" s="1"/>
  <c r="M48" i="37" s="1"/>
  <c r="X33" i="37"/>
  <c r="X34" i="37" s="1"/>
  <c r="X35" i="37" s="1"/>
  <c r="X36" i="37" s="1"/>
  <c r="X37" i="37" s="1"/>
  <c r="X38" i="37" s="1"/>
  <c r="X39" i="37" s="1"/>
  <c r="X40" i="37" s="1"/>
  <c r="X41" i="37" s="1"/>
  <c r="X42" i="37" s="1"/>
  <c r="X43" i="37" s="1"/>
  <c r="X44" i="37" s="1"/>
  <c r="X45" i="37" s="1"/>
  <c r="X46" i="37" s="1"/>
  <c r="X47" i="37" s="1"/>
  <c r="X48" i="37" s="1"/>
  <c r="Y32" i="37"/>
  <c r="Y33" i="37" s="1"/>
  <c r="Y34" i="37" s="1"/>
  <c r="Y35" i="37" s="1"/>
  <c r="Y36" i="37" s="1"/>
  <c r="Y37" i="37" s="1"/>
  <c r="Y38" i="37" s="1"/>
  <c r="Y39" i="37" s="1"/>
  <c r="Y40" i="37" s="1"/>
  <c r="Y41" i="37" s="1"/>
  <c r="Y42" i="37" s="1"/>
  <c r="Y43" i="37" s="1"/>
  <c r="Y44" i="37" s="1"/>
  <c r="Y45" i="37" s="1"/>
  <c r="Y46" i="37" s="1"/>
  <c r="Y47" i="37" s="1"/>
  <c r="Y48" i="37" s="1"/>
  <c r="N32" i="37"/>
  <c r="N33" i="37" s="1"/>
  <c r="N34" i="37" s="1"/>
  <c r="N35" i="37" s="1"/>
  <c r="N36" i="37" s="1"/>
  <c r="N37" i="37" s="1"/>
  <c r="N38" i="37" s="1"/>
  <c r="N39" i="37" s="1"/>
  <c r="N40" i="37" s="1"/>
  <c r="N41" i="37" s="1"/>
  <c r="N42" i="37" s="1"/>
  <c r="N43" i="37" s="1"/>
  <c r="N44" i="37" s="1"/>
  <c r="N45" i="37" s="1"/>
  <c r="N46" i="37" s="1"/>
  <c r="N47" i="37" s="1"/>
  <c r="N48" i="37" s="1"/>
  <c r="R32" i="37"/>
  <c r="R33" i="37" s="1"/>
  <c r="R34" i="37" s="1"/>
  <c r="R35" i="37" s="1"/>
  <c r="R36" i="37" s="1"/>
  <c r="R37" i="37" s="1"/>
  <c r="R38" i="37" s="1"/>
  <c r="R39" i="37" s="1"/>
  <c r="R40" i="37" s="1"/>
  <c r="R41" i="37" s="1"/>
  <c r="R42" i="37" s="1"/>
  <c r="R43" i="37" s="1"/>
  <c r="R44" i="37" s="1"/>
  <c r="R45" i="37" s="1"/>
  <c r="R46" i="37" s="1"/>
  <c r="R47" i="37" s="1"/>
  <c r="R48" i="37" s="1"/>
  <c r="V32" i="37"/>
  <c r="V33" i="37" s="1"/>
  <c r="V34" i="37" s="1"/>
  <c r="V35" i="37" s="1"/>
  <c r="V36" i="37" s="1"/>
  <c r="V37" i="37" s="1"/>
  <c r="V38" i="37" s="1"/>
  <c r="V39" i="37" s="1"/>
  <c r="V40" i="37" s="1"/>
  <c r="V41" i="37" s="1"/>
  <c r="V42" i="37" s="1"/>
  <c r="V43" i="37" s="1"/>
  <c r="V44" i="37" s="1"/>
  <c r="V45" i="37" s="1"/>
  <c r="V46" i="37" s="1"/>
  <c r="V47" i="37" s="1"/>
  <c r="V48" i="37" s="1"/>
  <c r="K32" i="37"/>
  <c r="K33" i="37" s="1"/>
  <c r="K34" i="37" s="1"/>
  <c r="K35" i="37" s="1"/>
  <c r="K36" i="37" s="1"/>
  <c r="K37" i="37" s="1"/>
  <c r="K38" i="37" s="1"/>
  <c r="K39" i="37" s="1"/>
  <c r="K40" i="37" s="1"/>
  <c r="K41" i="37" s="1"/>
  <c r="K42" i="37" s="1"/>
  <c r="K43" i="37" s="1"/>
  <c r="K44" i="37" s="1"/>
  <c r="K45" i="37" s="1"/>
  <c r="K46" i="37" s="1"/>
  <c r="K47" i="37" s="1"/>
  <c r="K48" i="37" s="1"/>
  <c r="O32" i="37"/>
  <c r="O33" i="37" s="1"/>
  <c r="O34" i="37" s="1"/>
  <c r="O35" i="37" s="1"/>
  <c r="O36" i="37" s="1"/>
  <c r="O37" i="37" s="1"/>
  <c r="O38" i="37" s="1"/>
  <c r="O39" i="37" s="1"/>
  <c r="O40" i="37" s="1"/>
  <c r="O41" i="37" s="1"/>
  <c r="O42" i="37" s="1"/>
  <c r="O43" i="37" s="1"/>
  <c r="O44" i="37" s="1"/>
  <c r="O45" i="37" s="1"/>
  <c r="O46" i="37" s="1"/>
  <c r="O47" i="37" s="1"/>
  <c r="O48" i="37" s="1"/>
  <c r="S32" i="37"/>
  <c r="S33" i="37" s="1"/>
  <c r="S34" i="37" s="1"/>
  <c r="S35" i="37" s="1"/>
  <c r="S36" i="37" s="1"/>
  <c r="S37" i="37" s="1"/>
  <c r="S38" i="37" s="1"/>
  <c r="S39" i="37" s="1"/>
  <c r="S40" i="37" s="1"/>
  <c r="S41" i="37" s="1"/>
  <c r="S42" i="37" s="1"/>
  <c r="S43" i="37" s="1"/>
  <c r="S44" i="37" s="1"/>
  <c r="S45" i="37" s="1"/>
  <c r="S46" i="37" s="1"/>
  <c r="S47" i="37" s="1"/>
  <c r="S48" i="37" s="1"/>
  <c r="W32" i="37"/>
  <c r="W33" i="37" s="1"/>
  <c r="W34" i="37" s="1"/>
  <c r="W35" i="37" s="1"/>
  <c r="W36" i="37" s="1"/>
  <c r="W37" i="37" s="1"/>
  <c r="W38" i="37" s="1"/>
  <c r="W39" i="37" s="1"/>
  <c r="W40" i="37" s="1"/>
  <c r="W41" i="37" s="1"/>
  <c r="W42" i="37" s="1"/>
  <c r="W43" i="37" s="1"/>
  <c r="W44" i="37" s="1"/>
  <c r="W45" i="37" s="1"/>
  <c r="W46" i="37" s="1"/>
  <c r="W47" i="37" s="1"/>
  <c r="W48" i="37" s="1"/>
  <c r="L32" i="37"/>
  <c r="L33" i="37" s="1"/>
  <c r="L34" i="37" s="1"/>
  <c r="L35" i="37" s="1"/>
  <c r="L36" i="37" s="1"/>
  <c r="L37" i="37" s="1"/>
  <c r="L38" i="37" s="1"/>
  <c r="L39" i="37" s="1"/>
  <c r="L40" i="37" s="1"/>
  <c r="L41" i="37" s="1"/>
  <c r="L42" i="37" s="1"/>
  <c r="L43" i="37" s="1"/>
  <c r="L44" i="37" s="1"/>
  <c r="L45" i="37" s="1"/>
  <c r="L46" i="37" s="1"/>
  <c r="L47" i="37" s="1"/>
  <c r="L48" i="37" s="1"/>
  <c r="P32" i="37"/>
  <c r="P33" i="37" s="1"/>
  <c r="P34" i="37" s="1"/>
  <c r="P35" i="37" s="1"/>
  <c r="P36" i="37" s="1"/>
  <c r="P37" i="37" s="1"/>
  <c r="P38" i="37" s="1"/>
  <c r="P39" i="37" s="1"/>
  <c r="P40" i="37" s="1"/>
  <c r="P41" i="37" s="1"/>
  <c r="P42" i="37" s="1"/>
  <c r="P43" i="37" s="1"/>
  <c r="P44" i="37" s="1"/>
  <c r="P45" i="37" s="1"/>
  <c r="P46" i="37" s="1"/>
  <c r="P47" i="37" s="1"/>
  <c r="P48" i="37" s="1"/>
  <c r="T32" i="37"/>
  <c r="T33" i="37" s="1"/>
  <c r="T34" i="37" s="1"/>
  <c r="T35" i="37" s="1"/>
  <c r="T36" i="37" s="1"/>
  <c r="T37" i="37" s="1"/>
  <c r="T38" i="37" s="1"/>
  <c r="T39" i="37" s="1"/>
  <c r="T40" i="37" s="1"/>
  <c r="T41" i="37" s="1"/>
  <c r="T42" i="37" s="1"/>
  <c r="T43" i="37" s="1"/>
  <c r="T44" i="37" s="1"/>
  <c r="T45" i="37" s="1"/>
  <c r="T46" i="37" s="1"/>
  <c r="T47" i="37" s="1"/>
  <c r="T48" i="37" s="1"/>
  <c r="N23" i="46"/>
  <c r="N24" i="46" s="1"/>
  <c r="N25" i="46" s="1"/>
  <c r="N26" i="46" s="1"/>
  <c r="N27" i="46" s="1"/>
  <c r="N28" i="46" s="1"/>
  <c r="N29" i="46" s="1"/>
  <c r="N30" i="46" s="1"/>
  <c r="N31" i="46" s="1"/>
  <c r="N32" i="46" s="1"/>
  <c r="N33" i="46" s="1"/>
  <c r="S23" i="46"/>
  <c r="S24" i="46" s="1"/>
  <c r="S25" i="46" s="1"/>
  <c r="S26" i="46" s="1"/>
  <c r="S27" i="46" s="1"/>
  <c r="S28" i="46" s="1"/>
  <c r="S29" i="46" s="1"/>
  <c r="S30" i="46" s="1"/>
  <c r="S31" i="46" s="1"/>
  <c r="S32" i="46" s="1"/>
  <c r="S33" i="46" s="1"/>
  <c r="Q23" i="46"/>
  <c r="Q24" i="46" s="1"/>
  <c r="Q25" i="46" s="1"/>
  <c r="Q26" i="46" s="1"/>
  <c r="Q27" i="46" s="1"/>
  <c r="Q28" i="46" s="1"/>
  <c r="Q29" i="46" s="1"/>
  <c r="Q30" i="46" s="1"/>
  <c r="Q31" i="46" s="1"/>
  <c r="Q32" i="46" s="1"/>
  <c r="Q33" i="46" s="1"/>
  <c r="M23" i="46"/>
  <c r="M24" i="46" s="1"/>
  <c r="M25" i="46" s="1"/>
  <c r="M26" i="46" s="1"/>
  <c r="M27" i="46" s="1"/>
  <c r="M28" i="46" s="1"/>
  <c r="M29" i="46" s="1"/>
  <c r="M30" i="46" s="1"/>
  <c r="M31" i="46" s="1"/>
  <c r="M32" i="46" s="1"/>
  <c r="M33" i="46" s="1"/>
  <c r="R23" i="46"/>
  <c r="R24" i="46" s="1"/>
  <c r="R25" i="46" s="1"/>
  <c r="R26" i="46" s="1"/>
  <c r="R27" i="46" s="1"/>
  <c r="R28" i="46" s="1"/>
  <c r="R29" i="46" s="1"/>
  <c r="R30" i="46" s="1"/>
  <c r="R31" i="46" s="1"/>
  <c r="R32" i="46" s="1"/>
  <c r="R33" i="46" s="1"/>
  <c r="P23" i="46"/>
  <c r="P24" i="46" s="1"/>
  <c r="P25" i="46" s="1"/>
  <c r="P26" i="46" s="1"/>
  <c r="P27" i="46" s="1"/>
  <c r="P28" i="46" s="1"/>
  <c r="P29" i="46" s="1"/>
  <c r="P30" i="46" s="1"/>
  <c r="P31" i="46" s="1"/>
  <c r="P32" i="46" s="1"/>
  <c r="P33" i="46" s="1"/>
  <c r="L23" i="46"/>
  <c r="L24" i="46" s="1"/>
  <c r="L25" i="46" s="1"/>
  <c r="L26" i="46" s="1"/>
  <c r="L27" i="46" s="1"/>
  <c r="L28" i="46" s="1"/>
  <c r="L29" i="46" s="1"/>
  <c r="L30" i="46" s="1"/>
  <c r="L31" i="46" s="1"/>
  <c r="L32" i="46" s="1"/>
  <c r="L33" i="46" s="1"/>
  <c r="U23" i="46"/>
  <c r="U24" i="46" s="1"/>
  <c r="U25" i="46" s="1"/>
  <c r="U26" i="46" s="1"/>
  <c r="U27" i="46" s="1"/>
  <c r="U28" i="46" s="1"/>
  <c r="U29" i="46" s="1"/>
  <c r="U30" i="46" s="1"/>
  <c r="U31" i="46" s="1"/>
  <c r="U32" i="46" s="1"/>
  <c r="U33" i="46" s="1"/>
  <c r="O23" i="46"/>
  <c r="O24" i="46" s="1"/>
  <c r="O25" i="46" s="1"/>
  <c r="O26" i="46" s="1"/>
  <c r="O27" i="46" s="1"/>
  <c r="O28" i="46" s="1"/>
  <c r="O29" i="46" s="1"/>
  <c r="O30" i="46" s="1"/>
  <c r="O31" i="46" s="1"/>
  <c r="O32" i="46" s="1"/>
  <c r="O33" i="46" s="1"/>
  <c r="K23" i="46"/>
  <c r="K24" i="46" s="1"/>
  <c r="K25" i="46" s="1"/>
  <c r="K26" i="46" s="1"/>
  <c r="K27" i="46" s="1"/>
  <c r="K28" i="46" s="1"/>
  <c r="K29" i="46" s="1"/>
  <c r="K30" i="46" s="1"/>
  <c r="K31" i="46" s="1"/>
  <c r="K32" i="46" s="1"/>
  <c r="K33" i="46" s="1"/>
  <c r="T23" i="46"/>
  <c r="T24" i="46" s="1"/>
  <c r="T25" i="46" s="1"/>
  <c r="T26" i="46" s="1"/>
  <c r="T27" i="46" s="1"/>
  <c r="T28" i="46" s="1"/>
  <c r="T29" i="46" s="1"/>
  <c r="T30" i="46" s="1"/>
  <c r="T31" i="46" s="1"/>
  <c r="T32" i="46" s="1"/>
  <c r="T33" i="46" s="1"/>
  <c r="N7" i="46"/>
  <c r="N8" i="46" s="1"/>
  <c r="N9" i="46" s="1"/>
  <c r="N10" i="46" s="1"/>
  <c r="N11" i="46" s="1"/>
  <c r="N12" i="46" s="1"/>
  <c r="N13" i="46" s="1"/>
  <c r="N14" i="46" s="1"/>
  <c r="N15" i="46" s="1"/>
  <c r="M23" i="39"/>
  <c r="M24" i="39" s="1"/>
  <c r="M25" i="39" s="1"/>
  <c r="M26" i="39" s="1"/>
  <c r="P23" i="39"/>
  <c r="P24" i="39" s="1"/>
  <c r="P25" i="39" s="1"/>
  <c r="P26" i="39" s="1"/>
  <c r="P27" i="39" s="1"/>
  <c r="P28" i="39" s="1"/>
  <c r="P29" i="39" s="1"/>
  <c r="P30" i="39" s="1"/>
  <c r="P31" i="39" s="1"/>
  <c r="P32" i="39" s="1"/>
  <c r="P33" i="39" s="1"/>
  <c r="M27" i="39"/>
  <c r="M28" i="39" s="1"/>
  <c r="M29" i="39" s="1"/>
  <c r="M30" i="39" s="1"/>
  <c r="M31" i="39" s="1"/>
  <c r="M32" i="39" s="1"/>
  <c r="M33" i="39" s="1"/>
  <c r="V24" i="39"/>
  <c r="V25" i="39" s="1"/>
  <c r="V26" i="39" s="1"/>
  <c r="V27" i="39" s="1"/>
  <c r="V28" i="39" s="1"/>
  <c r="V29" i="39" s="1"/>
  <c r="V30" i="39" s="1"/>
  <c r="V31" i="39" s="1"/>
  <c r="V32" i="39" s="1"/>
  <c r="V33" i="39" s="1"/>
  <c r="S23" i="39"/>
  <c r="S24" i="39" s="1"/>
  <c r="S25" i="39" s="1"/>
  <c r="S26" i="39" s="1"/>
  <c r="S27" i="39" s="1"/>
  <c r="S28" i="39" s="1"/>
  <c r="S29" i="39" s="1"/>
  <c r="S30" i="39" s="1"/>
  <c r="S31" i="39" s="1"/>
  <c r="S32" i="39" s="1"/>
  <c r="S33" i="39" s="1"/>
  <c r="K23" i="39"/>
  <c r="K24" i="39" s="1"/>
  <c r="K25" i="39" s="1"/>
  <c r="K26" i="39" s="1"/>
  <c r="K27" i="39" s="1"/>
  <c r="K28" i="39" s="1"/>
  <c r="K29" i="39" s="1"/>
  <c r="K30" i="39" s="1"/>
  <c r="K31" i="39" s="1"/>
  <c r="K32" i="39" s="1"/>
  <c r="K33" i="39" s="1"/>
  <c r="U23" i="39"/>
  <c r="U24" i="39" s="1"/>
  <c r="U25" i="39" s="1"/>
  <c r="U26" i="39" s="1"/>
  <c r="U27" i="39" s="1"/>
  <c r="U28" i="39" s="1"/>
  <c r="U29" i="39" s="1"/>
  <c r="U30" i="39" s="1"/>
  <c r="U31" i="39" s="1"/>
  <c r="U32" i="39" s="1"/>
  <c r="U33" i="39" s="1"/>
  <c r="O23" i="39"/>
  <c r="O24" i="39" s="1"/>
  <c r="O25" i="39" s="1"/>
  <c r="O26" i="39" s="1"/>
  <c r="O27" i="39" s="1"/>
  <c r="O28" i="39" s="1"/>
  <c r="O29" i="39" s="1"/>
  <c r="O30" i="39" s="1"/>
  <c r="O31" i="39" s="1"/>
  <c r="O32" i="39" s="1"/>
  <c r="O33" i="39" s="1"/>
  <c r="T23" i="39"/>
  <c r="T24" i="39" s="1"/>
  <c r="T25" i="39" s="1"/>
  <c r="T26" i="39" s="1"/>
  <c r="T27" i="39" s="1"/>
  <c r="T28" i="39" s="1"/>
  <c r="T29" i="39" s="1"/>
  <c r="T30" i="39" s="1"/>
  <c r="T31" i="39" s="1"/>
  <c r="T32" i="39" s="1"/>
  <c r="T33" i="39" s="1"/>
  <c r="L23" i="39"/>
  <c r="L24" i="39" s="1"/>
  <c r="L25" i="39" s="1"/>
  <c r="L26" i="39" s="1"/>
  <c r="L27" i="39" s="1"/>
  <c r="L28" i="39" s="1"/>
  <c r="L29" i="39" s="1"/>
  <c r="L30" i="39" s="1"/>
  <c r="L31" i="39" s="1"/>
  <c r="L32" i="39" s="1"/>
  <c r="L33" i="39" s="1"/>
  <c r="Q23" i="39"/>
  <c r="Q24" i="39" s="1"/>
  <c r="Q25" i="39" s="1"/>
  <c r="Q26" i="39" s="1"/>
  <c r="Q27" i="39" s="1"/>
  <c r="Q28" i="39" s="1"/>
  <c r="Q29" i="39" s="1"/>
  <c r="Q30" i="39" s="1"/>
  <c r="Q31" i="39" s="1"/>
  <c r="Q32" i="39" s="1"/>
  <c r="Q33" i="39" s="1"/>
  <c r="W23" i="39"/>
  <c r="N23" i="39"/>
  <c r="N24" i="39" s="1"/>
  <c r="N25" i="39" s="1"/>
  <c r="N26" i="39" s="1"/>
  <c r="N27" i="39" s="1"/>
  <c r="N28" i="39" s="1"/>
  <c r="N29" i="39" s="1"/>
  <c r="N30" i="39" s="1"/>
  <c r="N31" i="39" s="1"/>
  <c r="N32" i="39" s="1"/>
  <c r="N33" i="39" s="1"/>
  <c r="R23" i="39"/>
  <c r="R24" i="39" s="1"/>
  <c r="R25" i="39" s="1"/>
  <c r="R26" i="39" s="1"/>
  <c r="R27" i="39" s="1"/>
  <c r="R28" i="39" s="1"/>
  <c r="R29" i="39" s="1"/>
  <c r="R30" i="39" s="1"/>
  <c r="R31" i="39" s="1"/>
  <c r="R32" i="39" s="1"/>
  <c r="R33" i="39" s="1"/>
  <c r="R7" i="45"/>
  <c r="R8" i="45" s="1"/>
  <c r="R9" i="45" s="1"/>
  <c r="R10" i="45" s="1"/>
  <c r="R11" i="45" s="1"/>
  <c r="R12" i="45" s="1"/>
  <c r="R13" i="45" s="1"/>
  <c r="R14" i="45" s="1"/>
  <c r="R15" i="45" s="1"/>
  <c r="R16" i="45" s="1"/>
  <c r="R17" i="45" s="1"/>
  <c r="R18" i="45" s="1"/>
  <c r="R19" i="45" s="1"/>
  <c r="R20" i="45" s="1"/>
  <c r="R21" i="45" s="1"/>
  <c r="R22" i="45" s="1"/>
  <c r="R23" i="45" s="1"/>
  <c r="R24" i="45" s="1"/>
  <c r="K7" i="45"/>
  <c r="K8" i="45" s="1"/>
  <c r="K9" i="45" s="1"/>
  <c r="K10" i="45" s="1"/>
  <c r="K11" i="45" s="1"/>
  <c r="K12" i="45" s="1"/>
  <c r="K13" i="45" s="1"/>
  <c r="K14" i="45" s="1"/>
  <c r="K15" i="45" s="1"/>
  <c r="K16" i="45" s="1"/>
  <c r="K17" i="45" s="1"/>
  <c r="K18" i="45" s="1"/>
  <c r="K19" i="45" s="1"/>
  <c r="K20" i="45" s="1"/>
  <c r="K21" i="45" s="1"/>
  <c r="K22" i="45" s="1"/>
  <c r="K23" i="45" s="1"/>
  <c r="K24" i="45" s="1"/>
  <c r="S7" i="45"/>
  <c r="S8" i="45" s="1"/>
  <c r="S9" i="45" s="1"/>
  <c r="S10" i="45" s="1"/>
  <c r="S11" i="45" s="1"/>
  <c r="S12" i="45" s="1"/>
  <c r="S13" i="45" s="1"/>
  <c r="S14" i="45" s="1"/>
  <c r="S15" i="45" s="1"/>
  <c r="S16" i="45" s="1"/>
  <c r="S17" i="45" s="1"/>
  <c r="S18" i="45" s="1"/>
  <c r="S19" i="45" s="1"/>
  <c r="S20" i="45" s="1"/>
  <c r="S21" i="45" s="1"/>
  <c r="S22" i="45" s="1"/>
  <c r="S23" i="45" s="1"/>
  <c r="S24" i="45" s="1"/>
  <c r="N7" i="45"/>
  <c r="N8" i="45" s="1"/>
  <c r="N9" i="45" s="1"/>
  <c r="N10" i="45" s="1"/>
  <c r="N11" i="45" s="1"/>
  <c r="N12" i="45" s="1"/>
  <c r="N13" i="45" s="1"/>
  <c r="N14" i="45" s="1"/>
  <c r="N15" i="45" s="1"/>
  <c r="N16" i="45" s="1"/>
  <c r="N17" i="45" s="1"/>
  <c r="N18" i="45" s="1"/>
  <c r="N19" i="45" s="1"/>
  <c r="N20" i="45" s="1"/>
  <c r="N21" i="45" s="1"/>
  <c r="N22" i="45" s="1"/>
  <c r="N23" i="45" s="1"/>
  <c r="N24" i="45" s="1"/>
  <c r="T7" i="45"/>
  <c r="T8" i="45" s="1"/>
  <c r="T9" i="45" s="1"/>
  <c r="T10" i="45" s="1"/>
  <c r="T11" i="45" s="1"/>
  <c r="T12" i="45" s="1"/>
  <c r="T13" i="45" s="1"/>
  <c r="T14" i="45" s="1"/>
  <c r="T15" i="45" s="1"/>
  <c r="T16" i="45" s="1"/>
  <c r="T17" i="45" s="1"/>
  <c r="T18" i="45" s="1"/>
  <c r="T19" i="45" s="1"/>
  <c r="T20" i="45" s="1"/>
  <c r="T21" i="45" s="1"/>
  <c r="T22" i="45" s="1"/>
  <c r="T23" i="45" s="1"/>
  <c r="T24" i="45" s="1"/>
  <c r="Q7" i="45"/>
  <c r="Q8" i="45" s="1"/>
  <c r="Q9" i="45" s="1"/>
  <c r="Q10" i="45" s="1"/>
  <c r="Q11" i="45" s="1"/>
  <c r="Q12" i="45" s="1"/>
  <c r="Q13" i="45" s="1"/>
  <c r="Q14" i="45" s="1"/>
  <c r="Q15" i="45" s="1"/>
  <c r="Q16" i="45" s="1"/>
  <c r="Q17" i="45" s="1"/>
  <c r="Q18" i="45" s="1"/>
  <c r="Q19" i="45" s="1"/>
  <c r="Q20" i="45" s="1"/>
  <c r="Q21" i="45" s="1"/>
  <c r="Q22" i="45" s="1"/>
  <c r="Q23" i="45" s="1"/>
  <c r="Q24" i="45" s="1"/>
  <c r="M7" i="45"/>
  <c r="M8" i="45" s="1"/>
  <c r="M9" i="45" s="1"/>
  <c r="M10" i="45" s="1"/>
  <c r="M11" i="45" s="1"/>
  <c r="M12" i="45" s="1"/>
  <c r="M13" i="45" s="1"/>
  <c r="M14" i="45" s="1"/>
  <c r="M15" i="45" s="1"/>
  <c r="M16" i="45" s="1"/>
  <c r="M17" i="45" s="1"/>
  <c r="M18" i="45" s="1"/>
  <c r="M19" i="45" s="1"/>
  <c r="M20" i="45" s="1"/>
  <c r="M21" i="45" s="1"/>
  <c r="M22" i="45" s="1"/>
  <c r="M23" i="45" s="1"/>
  <c r="M24" i="45" s="1"/>
  <c r="P7" i="45"/>
  <c r="P8" i="45" s="1"/>
  <c r="P9" i="45" s="1"/>
  <c r="P10" i="45" s="1"/>
  <c r="P11" i="45" s="1"/>
  <c r="P12" i="45" s="1"/>
  <c r="P13" i="45" s="1"/>
  <c r="P14" i="45" s="1"/>
  <c r="P15" i="45" s="1"/>
  <c r="P16" i="45" s="1"/>
  <c r="P17" i="45" s="1"/>
  <c r="P18" i="45" s="1"/>
  <c r="P19" i="45" s="1"/>
  <c r="P20" i="45" s="1"/>
  <c r="P21" i="45" s="1"/>
  <c r="P22" i="45" s="1"/>
  <c r="P23" i="45" s="1"/>
  <c r="P24" i="45" s="1"/>
  <c r="L7" i="45"/>
  <c r="L8" i="45" s="1"/>
  <c r="L9" i="45" s="1"/>
  <c r="L10" i="45" s="1"/>
  <c r="L11" i="45" s="1"/>
  <c r="L12" i="45" s="1"/>
  <c r="L13" i="45" s="1"/>
  <c r="L14" i="45" s="1"/>
  <c r="L15" i="45" s="1"/>
  <c r="L16" i="45" s="1"/>
  <c r="L17" i="45" s="1"/>
  <c r="L18" i="45" s="1"/>
  <c r="L19" i="45" s="1"/>
  <c r="L20" i="45" s="1"/>
  <c r="L21" i="45" s="1"/>
  <c r="L22" i="45" s="1"/>
  <c r="L23" i="45" s="1"/>
  <c r="L24" i="45" s="1"/>
  <c r="K38" i="45"/>
  <c r="K39" i="45" s="1"/>
  <c r="K40" i="45" s="1"/>
  <c r="K41" i="45" s="1"/>
  <c r="K42" i="45" s="1"/>
  <c r="K43" i="45" s="1"/>
  <c r="K44" i="45" s="1"/>
  <c r="K45" i="45" s="1"/>
  <c r="K46" i="45" s="1"/>
  <c r="K47" i="45" s="1"/>
  <c r="K48" i="45" s="1"/>
  <c r="K49" i="45" s="1"/>
  <c r="K50" i="45" s="1"/>
  <c r="K51" i="45" s="1"/>
  <c r="K52" i="45" s="1"/>
  <c r="K53" i="45" s="1"/>
  <c r="K54" i="45" s="1"/>
  <c r="O38" i="45"/>
  <c r="O39" i="45" s="1"/>
  <c r="O40" i="45" s="1"/>
  <c r="O41" i="45" s="1"/>
  <c r="O42" i="45" s="1"/>
  <c r="O43" i="45" s="1"/>
  <c r="O44" i="45" s="1"/>
  <c r="O45" i="45" s="1"/>
  <c r="O46" i="45" s="1"/>
  <c r="O47" i="45" s="1"/>
  <c r="O48" i="45" s="1"/>
  <c r="O49" i="45" s="1"/>
  <c r="O50" i="45" s="1"/>
  <c r="O51" i="45" s="1"/>
  <c r="O52" i="45" s="1"/>
  <c r="O53" i="45" s="1"/>
  <c r="O54" i="45" s="1"/>
  <c r="S38" i="45"/>
  <c r="S39" i="45" s="1"/>
  <c r="S40" i="45" s="1"/>
  <c r="S41" i="45" s="1"/>
  <c r="S42" i="45" s="1"/>
  <c r="S43" i="45" s="1"/>
  <c r="S44" i="45" s="1"/>
  <c r="S45" i="45" s="1"/>
  <c r="S46" i="45" s="1"/>
  <c r="S47" i="45" s="1"/>
  <c r="S48" i="45" s="1"/>
  <c r="S49" i="45" s="1"/>
  <c r="S50" i="45" s="1"/>
  <c r="S51" i="45" s="1"/>
  <c r="S52" i="45" s="1"/>
  <c r="S53" i="45" s="1"/>
  <c r="S54" i="45" s="1"/>
  <c r="N38" i="45"/>
  <c r="N39" i="45" s="1"/>
  <c r="N40" i="45" s="1"/>
  <c r="N41" i="45" s="1"/>
  <c r="N42" i="45" s="1"/>
  <c r="N43" i="45" s="1"/>
  <c r="N44" i="45" s="1"/>
  <c r="N45" i="45" s="1"/>
  <c r="N46" i="45" s="1"/>
  <c r="N47" i="45" s="1"/>
  <c r="N48" i="45" s="1"/>
  <c r="N49" i="45" s="1"/>
  <c r="N50" i="45" s="1"/>
  <c r="N51" i="45" s="1"/>
  <c r="N52" i="45" s="1"/>
  <c r="N53" i="45" s="1"/>
  <c r="N54" i="45" s="1"/>
  <c r="R38" i="45"/>
  <c r="R39" i="45" s="1"/>
  <c r="R40" i="45" s="1"/>
  <c r="R41" i="45" s="1"/>
  <c r="R42" i="45" s="1"/>
  <c r="R43" i="45" s="1"/>
  <c r="R44" i="45" s="1"/>
  <c r="R45" i="45" s="1"/>
  <c r="R46" i="45" s="1"/>
  <c r="R47" i="45" s="1"/>
  <c r="R48" i="45" s="1"/>
  <c r="R49" i="45" s="1"/>
  <c r="R50" i="45" s="1"/>
  <c r="R51" i="45" s="1"/>
  <c r="R52" i="45" s="1"/>
  <c r="R53" i="45" s="1"/>
  <c r="R54" i="45" s="1"/>
  <c r="Y38" i="36"/>
  <c r="Y39" i="36" s="1"/>
  <c r="Y40" i="36" s="1"/>
  <c r="Y41" i="36" s="1"/>
  <c r="Y42" i="36" s="1"/>
  <c r="Y43" i="36" s="1"/>
  <c r="Y44" i="36" s="1"/>
  <c r="Y45" i="36" s="1"/>
  <c r="Y46" i="36" s="1"/>
  <c r="Y47" i="36" s="1"/>
  <c r="Y48" i="36" s="1"/>
  <c r="Y49" i="36" s="1"/>
  <c r="Y50" i="36" s="1"/>
  <c r="Y51" i="36" s="1"/>
  <c r="Y52" i="36" s="1"/>
  <c r="Y53" i="36" s="1"/>
  <c r="R37" i="36"/>
  <c r="R38" i="36" s="1"/>
  <c r="R39" i="36" s="1"/>
  <c r="R40" i="36" s="1"/>
  <c r="R41" i="36" s="1"/>
  <c r="R42" i="36" s="1"/>
  <c r="R43" i="36" s="1"/>
  <c r="R44" i="36" s="1"/>
  <c r="R45" i="36" s="1"/>
  <c r="R46" i="36" s="1"/>
  <c r="R47" i="36" s="1"/>
  <c r="R48" i="36" s="1"/>
  <c r="R49" i="36" s="1"/>
  <c r="R50" i="36" s="1"/>
  <c r="R51" i="36" s="1"/>
  <c r="R52" i="36" s="1"/>
  <c r="R53" i="36" s="1"/>
  <c r="M37" i="36"/>
  <c r="M38" i="36" s="1"/>
  <c r="M39" i="36" s="1"/>
  <c r="M40" i="36" s="1"/>
  <c r="M41" i="36" s="1"/>
  <c r="M42" i="36" s="1"/>
  <c r="M43" i="36" s="1"/>
  <c r="M44" i="36" s="1"/>
  <c r="M45" i="36" s="1"/>
  <c r="M46" i="36" s="1"/>
  <c r="M47" i="36" s="1"/>
  <c r="M48" i="36" s="1"/>
  <c r="M49" i="36" s="1"/>
  <c r="M50" i="36" s="1"/>
  <c r="M51" i="36" s="1"/>
  <c r="M52" i="36" s="1"/>
  <c r="M53" i="36" s="1"/>
  <c r="U37" i="36"/>
  <c r="U38" i="36" s="1"/>
  <c r="U39" i="36" s="1"/>
  <c r="U40" i="36" s="1"/>
  <c r="U41" i="36" s="1"/>
  <c r="U42" i="36" s="1"/>
  <c r="U43" i="36" s="1"/>
  <c r="U44" i="36" s="1"/>
  <c r="U45" i="36" s="1"/>
  <c r="U46" i="36" s="1"/>
  <c r="U47" i="36" s="1"/>
  <c r="U48" i="36" s="1"/>
  <c r="U49" i="36" s="1"/>
  <c r="U50" i="36" s="1"/>
  <c r="U51" i="36" s="1"/>
  <c r="U52" i="36" s="1"/>
  <c r="U53" i="36" s="1"/>
  <c r="Q37" i="36"/>
  <c r="Q38" i="36" s="1"/>
  <c r="Q39" i="36" s="1"/>
  <c r="Q40" i="36" s="1"/>
  <c r="Q41" i="36" s="1"/>
  <c r="Q42" i="36" s="1"/>
  <c r="Q43" i="36" s="1"/>
  <c r="Q44" i="36" s="1"/>
  <c r="Q45" i="36" s="1"/>
  <c r="Q46" i="36" s="1"/>
  <c r="Q47" i="36" s="1"/>
  <c r="Q48" i="36" s="1"/>
  <c r="Q49" i="36" s="1"/>
  <c r="Q50" i="36" s="1"/>
  <c r="Q51" i="36" s="1"/>
  <c r="Q52" i="36" s="1"/>
  <c r="Q53" i="36" s="1"/>
  <c r="W37" i="36"/>
  <c r="W38" i="36" s="1"/>
  <c r="W39" i="36" s="1"/>
  <c r="W40" i="36" s="1"/>
  <c r="W41" i="36" s="1"/>
  <c r="W42" i="36" s="1"/>
  <c r="W43" i="36" s="1"/>
  <c r="W44" i="36" s="1"/>
  <c r="W45" i="36" s="1"/>
  <c r="W46" i="36" s="1"/>
  <c r="W47" i="36" s="1"/>
  <c r="W48" i="36" s="1"/>
  <c r="W49" i="36" s="1"/>
  <c r="W50" i="36" s="1"/>
  <c r="W51" i="36" s="1"/>
  <c r="W52" i="36" s="1"/>
  <c r="W53" i="36" s="1"/>
  <c r="K37" i="36"/>
  <c r="K38" i="36" s="1"/>
  <c r="K39" i="36" s="1"/>
  <c r="K40" i="36" s="1"/>
  <c r="K41" i="36" s="1"/>
  <c r="K42" i="36" s="1"/>
  <c r="K43" i="36" s="1"/>
  <c r="K44" i="36" s="1"/>
  <c r="K45" i="36" s="1"/>
  <c r="K46" i="36" s="1"/>
  <c r="K47" i="36" s="1"/>
  <c r="K48" i="36" s="1"/>
  <c r="K49" i="36" s="1"/>
  <c r="K50" i="36" s="1"/>
  <c r="K51" i="36" s="1"/>
  <c r="K52" i="36" s="1"/>
  <c r="K53" i="36" s="1"/>
  <c r="X37" i="36"/>
  <c r="X38" i="36" s="1"/>
  <c r="X39" i="36" s="1"/>
  <c r="X40" i="36" s="1"/>
  <c r="X41" i="36" s="1"/>
  <c r="X42" i="36" s="1"/>
  <c r="X43" i="36" s="1"/>
  <c r="X44" i="36" s="1"/>
  <c r="X45" i="36" s="1"/>
  <c r="X46" i="36" s="1"/>
  <c r="X47" i="36" s="1"/>
  <c r="X48" i="36" s="1"/>
  <c r="X49" i="36" s="1"/>
  <c r="X50" i="36" s="1"/>
  <c r="X51" i="36" s="1"/>
  <c r="X52" i="36" s="1"/>
  <c r="X53" i="36" s="1"/>
  <c r="T37" i="36"/>
  <c r="T38" i="36" s="1"/>
  <c r="T39" i="36" s="1"/>
  <c r="T40" i="36" s="1"/>
  <c r="T41" i="36" s="1"/>
  <c r="T42" i="36" s="1"/>
  <c r="T43" i="36" s="1"/>
  <c r="T44" i="36" s="1"/>
  <c r="T45" i="36" s="1"/>
  <c r="T46" i="36" s="1"/>
  <c r="T47" i="36" s="1"/>
  <c r="T48" i="36" s="1"/>
  <c r="T49" i="36" s="1"/>
  <c r="T50" i="36" s="1"/>
  <c r="T51" i="36" s="1"/>
  <c r="T52" i="36" s="1"/>
  <c r="T53" i="36" s="1"/>
  <c r="P37" i="36"/>
  <c r="P38" i="36" s="1"/>
  <c r="P39" i="36" s="1"/>
  <c r="P40" i="36" s="1"/>
  <c r="P41" i="36" s="1"/>
  <c r="P42" i="36" s="1"/>
  <c r="P43" i="36" s="1"/>
  <c r="P44" i="36" s="1"/>
  <c r="P45" i="36" s="1"/>
  <c r="P46" i="36" s="1"/>
  <c r="P47" i="36" s="1"/>
  <c r="P48" i="36" s="1"/>
  <c r="P49" i="36" s="1"/>
  <c r="P50" i="36" s="1"/>
  <c r="P51" i="36" s="1"/>
  <c r="P52" i="36" s="1"/>
  <c r="P53" i="36" s="1"/>
  <c r="L37" i="36"/>
  <c r="L38" i="36" s="1"/>
  <c r="L39" i="36" s="1"/>
  <c r="L40" i="36" s="1"/>
  <c r="L41" i="36" s="1"/>
  <c r="L42" i="36" s="1"/>
  <c r="L43" i="36" s="1"/>
  <c r="L44" i="36" s="1"/>
  <c r="L45" i="36" s="1"/>
  <c r="L46" i="36" s="1"/>
  <c r="L47" i="36" s="1"/>
  <c r="L48" i="36" s="1"/>
  <c r="L49" i="36" s="1"/>
  <c r="L50" i="36" s="1"/>
  <c r="L51" i="36" s="1"/>
  <c r="L52" i="36" s="1"/>
  <c r="L53" i="36" s="1"/>
  <c r="S37" i="36"/>
  <c r="S38" i="36" s="1"/>
  <c r="S39" i="36" s="1"/>
  <c r="S40" i="36" s="1"/>
  <c r="S41" i="36" s="1"/>
  <c r="S42" i="36" s="1"/>
  <c r="S43" i="36" s="1"/>
  <c r="S44" i="36" s="1"/>
  <c r="S45" i="36" s="1"/>
  <c r="S46" i="36" s="1"/>
  <c r="S47" i="36" s="1"/>
  <c r="S48" i="36" s="1"/>
  <c r="S49" i="36" s="1"/>
  <c r="S50" i="36" s="1"/>
  <c r="S51" i="36" s="1"/>
  <c r="S52" i="36" s="1"/>
  <c r="S53" i="36" s="1"/>
  <c r="O37" i="36"/>
  <c r="O38" i="36" s="1"/>
  <c r="O39" i="36" s="1"/>
  <c r="O40" i="36" s="1"/>
  <c r="O41" i="36" s="1"/>
  <c r="O42" i="36" s="1"/>
  <c r="O43" i="36" s="1"/>
  <c r="O44" i="36" s="1"/>
  <c r="O45" i="36" s="1"/>
  <c r="O46" i="36" s="1"/>
  <c r="O47" i="36" s="1"/>
  <c r="O48" i="36" s="1"/>
  <c r="O49" i="36" s="1"/>
  <c r="O50" i="36" s="1"/>
  <c r="O51" i="36" s="1"/>
  <c r="O52" i="36" s="1"/>
  <c r="O53" i="36" s="1"/>
  <c r="Z37" i="36"/>
  <c r="Z38" i="36" s="1"/>
  <c r="Z39" i="36" s="1"/>
  <c r="Z40" i="36" s="1"/>
  <c r="Z41" i="36" s="1"/>
  <c r="Z42" i="36" s="1"/>
  <c r="Z43" i="36" s="1"/>
  <c r="Z44" i="36" s="1"/>
  <c r="Z45" i="36" s="1"/>
  <c r="Z46" i="36" s="1"/>
  <c r="Z47" i="36" s="1"/>
  <c r="Z48" i="36" s="1"/>
  <c r="Z49" i="36" s="1"/>
  <c r="Z50" i="36" s="1"/>
  <c r="Z51" i="36" s="1"/>
  <c r="Z52" i="36" s="1"/>
  <c r="Z53" i="36" s="1"/>
  <c r="N37" i="36"/>
  <c r="N38" i="36" s="1"/>
  <c r="N39" i="36" s="1"/>
  <c r="N40" i="36" s="1"/>
  <c r="N41" i="36" s="1"/>
  <c r="N42" i="36" s="1"/>
  <c r="N43" i="36" s="1"/>
  <c r="N44" i="36" s="1"/>
  <c r="N45" i="36" s="1"/>
  <c r="N46" i="36" s="1"/>
  <c r="N47" i="36" s="1"/>
  <c r="N48" i="36" s="1"/>
  <c r="N49" i="36" s="1"/>
  <c r="N50" i="36" s="1"/>
  <c r="N51" i="36" s="1"/>
  <c r="N52" i="36" s="1"/>
  <c r="N53" i="36" s="1"/>
  <c r="V37" i="36"/>
  <c r="V38" i="36" s="1"/>
  <c r="V39" i="36" s="1"/>
  <c r="V40" i="36" s="1"/>
  <c r="V41" i="36" s="1"/>
  <c r="V42" i="36" s="1"/>
  <c r="V43" i="36" s="1"/>
  <c r="V44" i="36" s="1"/>
  <c r="V45" i="36" s="1"/>
  <c r="V46" i="36" s="1"/>
  <c r="V47" i="36" s="1"/>
  <c r="V48" i="36" s="1"/>
  <c r="V49" i="36" s="1"/>
  <c r="V50" i="36" s="1"/>
  <c r="V51" i="36" s="1"/>
  <c r="V52" i="36" s="1"/>
  <c r="V53" i="36" s="1"/>
  <c r="K7" i="6"/>
  <c r="K8" i="6"/>
  <c r="K9" i="6"/>
  <c r="K10" i="6"/>
  <c r="K11" i="6"/>
  <c r="K12" i="6"/>
  <c r="G7" i="6"/>
  <c r="G8" i="6" s="1"/>
  <c r="G9" i="6" s="1"/>
  <c r="G10" i="6" s="1"/>
  <c r="G11" i="6" s="1"/>
  <c r="G12" i="6" s="1"/>
  <c r="G13" i="6" s="1"/>
  <c r="G14" i="6" s="1"/>
  <c r="G15" i="6" s="1"/>
  <c r="G16" i="6" s="1"/>
  <c r="G17" i="6" s="1"/>
  <c r="G18" i="6" s="1"/>
  <c r="G19" i="6" s="1"/>
  <c r="G20" i="6" s="1"/>
  <c r="G21" i="6" s="1"/>
  <c r="G22" i="6" s="1"/>
  <c r="G23" i="6" s="1"/>
  <c r="G24" i="6" s="1"/>
  <c r="G25" i="6" s="1"/>
  <c r="G26" i="6" s="1"/>
  <c r="G27" i="6" s="1"/>
  <c r="G28" i="6" s="1"/>
  <c r="G29" i="6" s="1"/>
  <c r="G30" i="6" s="1"/>
  <c r="G31" i="6" s="1"/>
  <c r="G32" i="6" s="1"/>
  <c r="G33" i="6" s="1"/>
  <c r="G34" i="6" s="1"/>
  <c r="G35" i="6" s="1"/>
  <c r="G36" i="6" s="1"/>
  <c r="G37" i="6" s="1"/>
  <c r="G38" i="6" s="1"/>
  <c r="G39" i="6" s="1"/>
  <c r="G40" i="6" s="1"/>
  <c r="G41" i="6" s="1"/>
  <c r="G42" i="6" s="1"/>
  <c r="G43" i="6" s="1"/>
  <c r="G44" i="6" s="1"/>
  <c r="G45" i="6" s="1"/>
  <c r="K111" i="6"/>
  <c r="K112" i="6"/>
  <c r="K113" i="6"/>
  <c r="K114" i="6"/>
  <c r="K115" i="6"/>
  <c r="P110" i="44"/>
  <c r="K110" i="44"/>
  <c r="P109" i="44"/>
  <c r="K109" i="44"/>
  <c r="P108" i="44"/>
  <c r="K108" i="44"/>
  <c r="P107" i="44"/>
  <c r="K107" i="44"/>
  <c r="P106" i="44"/>
  <c r="K106" i="44"/>
  <c r="P105" i="44"/>
  <c r="K105" i="44"/>
  <c r="P104" i="44"/>
  <c r="K104" i="44"/>
  <c r="P103" i="44"/>
  <c r="K103" i="44"/>
  <c r="P102" i="44"/>
  <c r="K102" i="44"/>
  <c r="P101" i="44"/>
  <c r="K101" i="44"/>
  <c r="P100" i="44"/>
  <c r="K100" i="44"/>
  <c r="P99" i="44"/>
  <c r="K99" i="44"/>
  <c r="P98" i="44"/>
  <c r="K98" i="44"/>
  <c r="P97" i="44"/>
  <c r="K97" i="44"/>
  <c r="P96" i="44"/>
  <c r="K96" i="44"/>
  <c r="K95" i="44"/>
  <c r="K94" i="44"/>
  <c r="K93" i="44"/>
  <c r="K92" i="44"/>
  <c r="K91" i="44"/>
  <c r="K90" i="44"/>
  <c r="K89" i="44"/>
  <c r="K88" i="44"/>
  <c r="P87" i="44"/>
  <c r="K87" i="44"/>
  <c r="P86" i="44"/>
  <c r="K86" i="44"/>
  <c r="P85" i="44"/>
  <c r="K85" i="44"/>
  <c r="P84" i="44"/>
  <c r="K84" i="44"/>
  <c r="P83" i="44"/>
  <c r="K83" i="44"/>
  <c r="P82" i="44"/>
  <c r="K82" i="44"/>
  <c r="P81" i="44"/>
  <c r="K81" i="44"/>
  <c r="P80" i="44"/>
  <c r="Y80" i="44" s="1"/>
  <c r="N80" i="44"/>
  <c r="N81" i="44" s="1"/>
  <c r="N82" i="44" s="1"/>
  <c r="N83" i="44" s="1"/>
  <c r="N84" i="44" s="1"/>
  <c r="N85" i="44" s="1"/>
  <c r="N86" i="44" s="1"/>
  <c r="N87" i="44" s="1"/>
  <c r="N96" i="44" s="1"/>
  <c r="N97" i="44" s="1"/>
  <c r="N98" i="44" s="1"/>
  <c r="N99" i="44" s="1"/>
  <c r="N100" i="44" s="1"/>
  <c r="N101" i="44" s="1"/>
  <c r="N102" i="44" s="1"/>
  <c r="N103" i="44" s="1"/>
  <c r="N104" i="44" s="1"/>
  <c r="N105" i="44" s="1"/>
  <c r="N106" i="44" s="1"/>
  <c r="N107" i="44" s="1"/>
  <c r="N108" i="44" s="1"/>
  <c r="N109" i="44" s="1"/>
  <c r="N110" i="44" s="1"/>
  <c r="K80" i="44"/>
  <c r="AC80" i="44" s="1"/>
  <c r="I80" i="44"/>
  <c r="I81" i="44" s="1"/>
  <c r="P35" i="44"/>
  <c r="K35" i="44"/>
  <c r="P34" i="44"/>
  <c r="K34" i="44"/>
  <c r="P33" i="44"/>
  <c r="K33" i="44"/>
  <c r="K32" i="44"/>
  <c r="K31" i="44"/>
  <c r="K30" i="44"/>
  <c r="K29" i="44"/>
  <c r="K28" i="44"/>
  <c r="K27" i="44"/>
  <c r="K26" i="44"/>
  <c r="K25" i="44"/>
  <c r="P24" i="44"/>
  <c r="K24" i="44"/>
  <c r="P23" i="44"/>
  <c r="K23" i="44"/>
  <c r="P22" i="44"/>
  <c r="K22" i="44"/>
  <c r="P21" i="44"/>
  <c r="K21" i="44"/>
  <c r="P20" i="44"/>
  <c r="K20" i="44"/>
  <c r="P19" i="44"/>
  <c r="K19" i="44"/>
  <c r="P18" i="44"/>
  <c r="K18" i="44"/>
  <c r="P17" i="44"/>
  <c r="K17" i="44"/>
  <c r="P16" i="44"/>
  <c r="K16" i="44"/>
  <c r="P15" i="44"/>
  <c r="K15" i="44"/>
  <c r="P14" i="44"/>
  <c r="K14" i="44"/>
  <c r="P13" i="44"/>
  <c r="K13" i="44"/>
  <c r="P12" i="44"/>
  <c r="K12" i="44"/>
  <c r="P11" i="44"/>
  <c r="K11" i="44"/>
  <c r="P10" i="44"/>
  <c r="K10" i="44"/>
  <c r="P9" i="44"/>
  <c r="K9" i="44"/>
  <c r="P8" i="44"/>
  <c r="K8" i="44"/>
  <c r="AC7" i="44"/>
  <c r="AC8" i="44" s="1"/>
  <c r="AC9" i="44" s="1"/>
  <c r="AC10" i="44" s="1"/>
  <c r="AC11" i="44" s="1"/>
  <c r="AC12" i="44" s="1"/>
  <c r="AC13" i="44" s="1"/>
  <c r="AC14" i="44" s="1"/>
  <c r="AC15" i="44" s="1"/>
  <c r="AC16" i="44" s="1"/>
  <c r="AC17" i="44" s="1"/>
  <c r="AC18" i="44" s="1"/>
  <c r="AC19" i="44" s="1"/>
  <c r="AC20" i="44" s="1"/>
  <c r="AC21" i="44" s="1"/>
  <c r="AC22" i="44" s="1"/>
  <c r="AC23" i="44" s="1"/>
  <c r="AC24" i="44" s="1"/>
  <c r="AC25" i="44" s="1"/>
  <c r="AC26" i="44" s="1"/>
  <c r="AC27" i="44" s="1"/>
  <c r="P7" i="44"/>
  <c r="Q7" i="44" s="1"/>
  <c r="N7" i="44"/>
  <c r="N8" i="44" s="1"/>
  <c r="N9" i="44" s="1"/>
  <c r="N10" i="44" s="1"/>
  <c r="N11" i="44" s="1"/>
  <c r="N12" i="44" s="1"/>
  <c r="N13" i="44" s="1"/>
  <c r="N14" i="44" s="1"/>
  <c r="N15" i="44" s="1"/>
  <c r="N16" i="44" s="1"/>
  <c r="N17" i="44" s="1"/>
  <c r="N18" i="44" s="1"/>
  <c r="N19" i="44" s="1"/>
  <c r="N20" i="44" s="1"/>
  <c r="N21" i="44" s="1"/>
  <c r="N22" i="44" s="1"/>
  <c r="N23" i="44" s="1"/>
  <c r="N24" i="44" s="1"/>
  <c r="N33" i="44" s="1"/>
  <c r="N34" i="44" s="1"/>
  <c r="N35" i="44" s="1"/>
  <c r="K7" i="44"/>
  <c r="AG7" i="44" s="1"/>
  <c r="I7" i="44"/>
  <c r="I8" i="44" s="1"/>
  <c r="I9" i="44" s="1"/>
  <c r="I10" i="44" s="1"/>
  <c r="I11" i="44" s="1"/>
  <c r="I12" i="44" s="1"/>
  <c r="I13" i="44" s="1"/>
  <c r="I14" i="44" s="1"/>
  <c r="I15" i="44" s="1"/>
  <c r="I16" i="44" s="1"/>
  <c r="I17" i="44" s="1"/>
  <c r="I18" i="44" s="1"/>
  <c r="I19" i="44" s="1"/>
  <c r="I20" i="44" s="1"/>
  <c r="I21" i="44" s="1"/>
  <c r="I22" i="44" s="1"/>
  <c r="I23" i="44" s="1"/>
  <c r="I24" i="44" s="1"/>
  <c r="I25" i="44" s="1"/>
  <c r="I26" i="44" s="1"/>
  <c r="I27" i="44" s="1"/>
  <c r="I28" i="44" s="1"/>
  <c r="I29" i="44" s="1"/>
  <c r="I30" i="44" s="1"/>
  <c r="I31" i="44" s="1"/>
  <c r="I32" i="44" s="1"/>
  <c r="I33" i="44" s="1"/>
  <c r="I34" i="44" s="1"/>
  <c r="I35" i="44" s="1"/>
  <c r="X11" i="19"/>
  <c r="X12" i="19" s="1"/>
  <c r="X13" i="19" s="1"/>
  <c r="X14" i="19" s="1"/>
  <c r="X15" i="19" s="1"/>
  <c r="X16" i="19" s="1"/>
  <c r="X17" i="19" s="1"/>
  <c r="X18" i="19" s="1"/>
  <c r="X19" i="19" s="1"/>
  <c r="X20" i="19" s="1"/>
  <c r="X21" i="19" s="1"/>
  <c r="X22" i="19" s="1"/>
  <c r="X23" i="19" s="1"/>
  <c r="X24" i="19" s="1"/>
  <c r="X25" i="19" s="1"/>
  <c r="X26" i="19" s="1"/>
  <c r="X27" i="19" s="1"/>
  <c r="X28" i="19" s="1"/>
  <c r="X29" i="19" s="1"/>
  <c r="X30" i="19" s="1"/>
  <c r="X31" i="19" s="1"/>
  <c r="X32" i="19" s="1"/>
  <c r="X33" i="19" s="1"/>
  <c r="X34" i="19" s="1"/>
  <c r="X35" i="19" s="1"/>
  <c r="X36" i="19" s="1"/>
  <c r="X37" i="19" s="1"/>
  <c r="X38" i="19" s="1"/>
  <c r="X39" i="19" s="1"/>
  <c r="X40" i="19" s="1"/>
  <c r="X41" i="19" s="1"/>
  <c r="X42" i="19" s="1"/>
  <c r="X43" i="19" s="1"/>
  <c r="X44" i="19" s="1"/>
  <c r="X45" i="19" s="1"/>
  <c r="X46" i="19" s="1"/>
  <c r="X47" i="19" s="1"/>
  <c r="X48" i="19" s="1"/>
  <c r="X49" i="19" s="1"/>
  <c r="X50" i="19" s="1"/>
  <c r="X51" i="19" s="1"/>
  <c r="X52" i="19" s="1"/>
  <c r="X53" i="19" s="1"/>
  <c r="X54" i="19" s="1"/>
  <c r="X55" i="19" s="1"/>
  <c r="K43" i="43"/>
  <c r="K42" i="43"/>
  <c r="K41" i="43"/>
  <c r="K40" i="43"/>
  <c r="K39" i="43"/>
  <c r="K38" i="43"/>
  <c r="K37" i="43"/>
  <c r="K36" i="43"/>
  <c r="K35" i="43"/>
  <c r="K34" i="43"/>
  <c r="K33" i="43"/>
  <c r="K32" i="43"/>
  <c r="K31" i="43"/>
  <c r="K30" i="43"/>
  <c r="K29" i="43"/>
  <c r="K28" i="43"/>
  <c r="K27" i="43"/>
  <c r="K26" i="43"/>
  <c r="K25" i="43"/>
  <c r="K24" i="43"/>
  <c r="K23" i="43"/>
  <c r="K22" i="43"/>
  <c r="K21" i="43"/>
  <c r="K20" i="43"/>
  <c r="K19" i="43"/>
  <c r="K18" i="43"/>
  <c r="K17" i="43"/>
  <c r="K16" i="43"/>
  <c r="K15" i="43"/>
  <c r="K14" i="43"/>
  <c r="K13" i="43"/>
  <c r="K12" i="43"/>
  <c r="K11" i="43"/>
  <c r="K10" i="43"/>
  <c r="K9" i="43"/>
  <c r="K8" i="43"/>
  <c r="G8" i="43"/>
  <c r="G9" i="43" s="1"/>
  <c r="G10" i="43" s="1"/>
  <c r="G11" i="43" s="1"/>
  <c r="G12" i="43" s="1"/>
  <c r="G13" i="43" s="1"/>
  <c r="G14" i="43" s="1"/>
  <c r="G15" i="43" s="1"/>
  <c r="G16" i="43" s="1"/>
  <c r="G17" i="43" s="1"/>
  <c r="G18" i="43" s="1"/>
  <c r="G19" i="43" s="1"/>
  <c r="G20" i="43" s="1"/>
  <c r="G21" i="43" s="1"/>
  <c r="G22" i="43" s="1"/>
  <c r="G23" i="43" s="1"/>
  <c r="G24" i="43" s="1"/>
  <c r="G25" i="43" s="1"/>
  <c r="G26" i="43" s="1"/>
  <c r="G27" i="43" s="1"/>
  <c r="G28" i="43" s="1"/>
  <c r="G29" i="43" s="1"/>
  <c r="G30" i="43" s="1"/>
  <c r="G31" i="43" s="1"/>
  <c r="G32" i="43" s="1"/>
  <c r="G33" i="43" s="1"/>
  <c r="G34" i="43" s="1"/>
  <c r="G35" i="43" s="1"/>
  <c r="G36" i="43" s="1"/>
  <c r="G37" i="43" s="1"/>
  <c r="G38" i="43" s="1"/>
  <c r="G39" i="43" s="1"/>
  <c r="G40" i="43" s="1"/>
  <c r="G41" i="43" s="1"/>
  <c r="G42" i="43" s="1"/>
  <c r="G43" i="43" s="1"/>
  <c r="AF4" i="43" s="1"/>
  <c r="AF8" i="43" s="1"/>
  <c r="H37" i="54" s="1"/>
  <c r="K7" i="43"/>
  <c r="P7" i="43" s="1"/>
  <c r="G7" i="43"/>
  <c r="K98" i="42"/>
  <c r="K97" i="42"/>
  <c r="K96" i="42"/>
  <c r="K95" i="42"/>
  <c r="K94" i="42"/>
  <c r="K93" i="42"/>
  <c r="K92" i="42"/>
  <c r="K91" i="42"/>
  <c r="K90" i="42"/>
  <c r="K89" i="42"/>
  <c r="K88" i="42"/>
  <c r="K87" i="42"/>
  <c r="K86" i="42"/>
  <c r="K85" i="42"/>
  <c r="K84" i="42"/>
  <c r="K83" i="42"/>
  <c r="K82" i="42"/>
  <c r="K81" i="42"/>
  <c r="K80" i="42"/>
  <c r="K79" i="42"/>
  <c r="K78" i="42"/>
  <c r="K77" i="42"/>
  <c r="K76" i="42"/>
  <c r="K75" i="42"/>
  <c r="K74" i="42"/>
  <c r="K73" i="42"/>
  <c r="K72" i="42"/>
  <c r="K71" i="42"/>
  <c r="K70" i="42"/>
  <c r="K69" i="42"/>
  <c r="K68" i="42"/>
  <c r="K67" i="42"/>
  <c r="I67" i="42"/>
  <c r="I68" i="42" s="1"/>
  <c r="I69" i="42" s="1"/>
  <c r="I70" i="42" s="1"/>
  <c r="I71" i="42" s="1"/>
  <c r="I72" i="42" s="1"/>
  <c r="I73" i="42" s="1"/>
  <c r="I74" i="42" s="1"/>
  <c r="I75" i="42" s="1"/>
  <c r="I76" i="42" s="1"/>
  <c r="I77" i="42" s="1"/>
  <c r="I78" i="42" s="1"/>
  <c r="I79" i="42" s="1"/>
  <c r="I80" i="42" s="1"/>
  <c r="I81" i="42" s="1"/>
  <c r="I82" i="42" s="1"/>
  <c r="I83" i="42" s="1"/>
  <c r="I84" i="42" s="1"/>
  <c r="I85" i="42" s="1"/>
  <c r="I86" i="42" s="1"/>
  <c r="I87" i="42" s="1"/>
  <c r="I88" i="42" s="1"/>
  <c r="I89" i="42" s="1"/>
  <c r="I90" i="42" s="1"/>
  <c r="I91" i="42" s="1"/>
  <c r="I92" i="42" s="1"/>
  <c r="I93" i="42" s="1"/>
  <c r="I94" i="42" s="1"/>
  <c r="I95" i="42" s="1"/>
  <c r="I96" i="42" s="1"/>
  <c r="I97" i="42" s="1"/>
  <c r="I98" i="42" s="1"/>
  <c r="K66" i="42"/>
  <c r="O66" i="42" s="1"/>
  <c r="I66" i="42"/>
  <c r="K39" i="42"/>
  <c r="K38" i="42"/>
  <c r="K37" i="42"/>
  <c r="K36" i="42"/>
  <c r="K35" i="42"/>
  <c r="K34" i="42"/>
  <c r="K33" i="42"/>
  <c r="K32" i="42"/>
  <c r="K31" i="42"/>
  <c r="K30" i="42"/>
  <c r="K29" i="42"/>
  <c r="K28" i="42"/>
  <c r="K27" i="42"/>
  <c r="K26" i="42"/>
  <c r="K25" i="42"/>
  <c r="K24" i="42"/>
  <c r="K23" i="42"/>
  <c r="K22" i="42"/>
  <c r="K21" i="42"/>
  <c r="K20" i="42"/>
  <c r="K19" i="42"/>
  <c r="K18" i="42"/>
  <c r="K17" i="42"/>
  <c r="K16" i="42"/>
  <c r="K15" i="42"/>
  <c r="K14" i="42"/>
  <c r="K13" i="42"/>
  <c r="K12" i="42"/>
  <c r="K11" i="42"/>
  <c r="K10" i="42"/>
  <c r="K9" i="42"/>
  <c r="K8" i="42"/>
  <c r="K7" i="42"/>
  <c r="I7" i="42"/>
  <c r="I8" i="42" s="1"/>
  <c r="I9" i="42" s="1"/>
  <c r="I10" i="42" s="1"/>
  <c r="I11" i="42" s="1"/>
  <c r="I12" i="42" s="1"/>
  <c r="I13" i="42" s="1"/>
  <c r="I14" i="42" s="1"/>
  <c r="I15" i="42" s="1"/>
  <c r="I16" i="42" s="1"/>
  <c r="I17" i="42" s="1"/>
  <c r="I18" i="42" s="1"/>
  <c r="I19" i="42" s="1"/>
  <c r="I20" i="42" s="1"/>
  <c r="I21" i="42" s="1"/>
  <c r="I22" i="42" s="1"/>
  <c r="I23" i="42" s="1"/>
  <c r="I24" i="42" s="1"/>
  <c r="I25" i="42" s="1"/>
  <c r="I26" i="42" s="1"/>
  <c r="I27" i="42" s="1"/>
  <c r="I28" i="42" s="1"/>
  <c r="I29" i="42" s="1"/>
  <c r="I30" i="42" s="1"/>
  <c r="I31" i="42" s="1"/>
  <c r="I32" i="42" s="1"/>
  <c r="I33" i="42" s="1"/>
  <c r="I34" i="42" s="1"/>
  <c r="I35" i="42" s="1"/>
  <c r="I36" i="42" s="1"/>
  <c r="I37" i="42" s="1"/>
  <c r="I38" i="42" s="1"/>
  <c r="I39" i="42" s="1"/>
  <c r="AI3" i="42" s="1"/>
  <c r="K96" i="25"/>
  <c r="K95" i="25"/>
  <c r="K94" i="25"/>
  <c r="K93" i="25"/>
  <c r="K92" i="25"/>
  <c r="K23" i="25"/>
  <c r="K22" i="25"/>
  <c r="K21" i="25"/>
  <c r="K20" i="25"/>
  <c r="K19" i="25"/>
  <c r="N60" i="32"/>
  <c r="N61" i="32" s="1"/>
  <c r="N62" i="32" s="1"/>
  <c r="N63" i="32" s="1"/>
  <c r="N64" i="32" s="1"/>
  <c r="N65" i="32" s="1"/>
  <c r="N66" i="32" s="1"/>
  <c r="N67" i="32" s="1"/>
  <c r="Q82" i="44" l="1"/>
  <c r="Q83" i="44" s="1"/>
  <c r="Q7" i="6"/>
  <c r="Q8" i="6" s="1"/>
  <c r="Q9" i="6" s="1"/>
  <c r="Q10" i="6" s="1"/>
  <c r="Q11" i="6" s="1"/>
  <c r="Q12" i="6" s="1"/>
  <c r="R7" i="6"/>
  <c r="R8" i="6" s="1"/>
  <c r="R9" i="6" s="1"/>
  <c r="R10" i="6" s="1"/>
  <c r="R11" i="6" s="1"/>
  <c r="R12" i="6" s="1"/>
  <c r="O67" i="42"/>
  <c r="O68" i="42" s="1"/>
  <c r="O69" i="42" s="1"/>
  <c r="O70" i="42" s="1"/>
  <c r="O71" i="42" s="1"/>
  <c r="O72" i="42" s="1"/>
  <c r="O73" i="42" s="1"/>
  <c r="O74" i="42" s="1"/>
  <c r="O75" i="42" s="1"/>
  <c r="O76" i="42" s="1"/>
  <c r="O77" i="42" s="1"/>
  <c r="O78" i="42" s="1"/>
  <c r="O79" i="42" s="1"/>
  <c r="O80" i="42" s="1"/>
  <c r="O81" i="42" s="1"/>
  <c r="O82" i="42" s="1"/>
  <c r="O83" i="42" s="1"/>
  <c r="O84" i="42" s="1"/>
  <c r="O85" i="42" s="1"/>
  <c r="O86" i="42" s="1"/>
  <c r="O87" i="42" s="1"/>
  <c r="O88" i="42" s="1"/>
  <c r="O89" i="42" s="1"/>
  <c r="O90" i="42" s="1"/>
  <c r="O91" i="42" s="1"/>
  <c r="O92" i="42" s="1"/>
  <c r="O93" i="42" s="1"/>
  <c r="O94" i="42" s="1"/>
  <c r="O95" i="42" s="1"/>
  <c r="O96" i="42" s="1"/>
  <c r="O97" i="42" s="1"/>
  <c r="O98" i="42" s="1"/>
  <c r="AC28" i="44"/>
  <c r="AC29" i="44" s="1"/>
  <c r="AC30" i="44" s="1"/>
  <c r="AC31" i="44" s="1"/>
  <c r="AC32" i="44" s="1"/>
  <c r="AC33" i="44" s="1"/>
  <c r="AC34" i="44" s="1"/>
  <c r="AC35" i="44" s="1"/>
  <c r="AI5" i="42"/>
  <c r="H29" i="54" s="1"/>
  <c r="T7" i="43"/>
  <c r="T8" i="43" s="1"/>
  <c r="T9" i="43" s="1"/>
  <c r="T10" i="43" s="1"/>
  <c r="T11" i="43" s="1"/>
  <c r="T12" i="43" s="1"/>
  <c r="T13" i="43" s="1"/>
  <c r="T14" i="43" s="1"/>
  <c r="T15" i="43" s="1"/>
  <c r="T16" i="43" s="1"/>
  <c r="T17" i="43" s="1"/>
  <c r="T18" i="43" s="1"/>
  <c r="T19" i="43" s="1"/>
  <c r="T20" i="43" s="1"/>
  <c r="T21" i="43" s="1"/>
  <c r="T22" i="43" s="1"/>
  <c r="T23" i="43" s="1"/>
  <c r="T24" i="43" s="1"/>
  <c r="T25" i="43" s="1"/>
  <c r="T26" i="43" s="1"/>
  <c r="T27" i="43" s="1"/>
  <c r="T28" i="43" s="1"/>
  <c r="T29" i="43" s="1"/>
  <c r="T30" i="43" s="1"/>
  <c r="T31" i="43" s="1"/>
  <c r="T32" i="43" s="1"/>
  <c r="T33" i="43" s="1"/>
  <c r="T34" i="43" s="1"/>
  <c r="T35" i="43" s="1"/>
  <c r="T36" i="43" s="1"/>
  <c r="T37" i="43" s="1"/>
  <c r="T38" i="43" s="1"/>
  <c r="T39" i="43" s="1"/>
  <c r="T40" i="43" s="1"/>
  <c r="T41" i="43" s="1"/>
  <c r="T42" i="43" s="1"/>
  <c r="T43" i="43" s="1"/>
  <c r="AG8" i="44"/>
  <c r="AG9" i="44" s="1"/>
  <c r="AG10" i="44" s="1"/>
  <c r="AG11" i="44" s="1"/>
  <c r="AG12" i="44" s="1"/>
  <c r="AG13" i="44" s="1"/>
  <c r="AG14" i="44" s="1"/>
  <c r="AG15" i="44" s="1"/>
  <c r="AG16" i="44" s="1"/>
  <c r="AG17" i="44" s="1"/>
  <c r="AG18" i="44" s="1"/>
  <c r="AG19" i="44" s="1"/>
  <c r="AG20" i="44" s="1"/>
  <c r="AG21" i="44" s="1"/>
  <c r="AG22" i="44" s="1"/>
  <c r="AG23" i="44" s="1"/>
  <c r="AG24" i="44" s="1"/>
  <c r="AG25" i="44" s="1"/>
  <c r="AG26" i="44" s="1"/>
  <c r="AG27" i="44" s="1"/>
  <c r="AG28" i="44" s="1"/>
  <c r="AG29" i="44" s="1"/>
  <c r="AG30" i="44" s="1"/>
  <c r="AG31" i="44" s="1"/>
  <c r="AG32" i="44" s="1"/>
  <c r="AG33" i="44" s="1"/>
  <c r="AG34" i="44" s="1"/>
  <c r="AG35" i="44" s="1"/>
  <c r="W80" i="44"/>
  <c r="AK4" i="44"/>
  <c r="AK6" i="44" s="1"/>
  <c r="G31" i="54" s="1"/>
  <c r="M31" i="54" s="1"/>
  <c r="O31" i="54" s="1"/>
  <c r="Q7" i="42"/>
  <c r="Q8" i="42" s="1"/>
  <c r="Q9" i="42" s="1"/>
  <c r="Q10" i="42" s="1"/>
  <c r="Q11" i="42" s="1"/>
  <c r="Q12" i="42" s="1"/>
  <c r="Q13" i="42" s="1"/>
  <c r="Q14" i="42" s="1"/>
  <c r="Q15" i="42" s="1"/>
  <c r="Q16" i="42" s="1"/>
  <c r="Q17" i="42" s="1"/>
  <c r="Q18" i="42" s="1"/>
  <c r="Q19" i="42" s="1"/>
  <c r="Q20" i="42" s="1"/>
  <c r="Q21" i="42" s="1"/>
  <c r="Q22" i="42" s="1"/>
  <c r="Q23" i="42" s="1"/>
  <c r="Q24" i="42" s="1"/>
  <c r="Q25" i="42" s="1"/>
  <c r="Q26" i="42" s="1"/>
  <c r="Q27" i="42" s="1"/>
  <c r="Q28" i="42" s="1"/>
  <c r="Q29" i="42" s="1"/>
  <c r="Q30" i="42" s="1"/>
  <c r="Q31" i="42" s="1"/>
  <c r="Q32" i="42" s="1"/>
  <c r="Q33" i="42" s="1"/>
  <c r="Q34" i="42" s="1"/>
  <c r="Q35" i="42" s="1"/>
  <c r="Q36" i="42" s="1"/>
  <c r="Q37" i="42" s="1"/>
  <c r="Q38" i="42" s="1"/>
  <c r="Q39" i="42" s="1"/>
  <c r="U66" i="42"/>
  <c r="U67" i="42" s="1"/>
  <c r="U68" i="42" s="1"/>
  <c r="U69" i="42" s="1"/>
  <c r="U70" i="42" s="1"/>
  <c r="U71" i="42" s="1"/>
  <c r="U72" i="42" s="1"/>
  <c r="U73" i="42" s="1"/>
  <c r="U74" i="42" s="1"/>
  <c r="U75" i="42" s="1"/>
  <c r="U76" i="42" s="1"/>
  <c r="U77" i="42" s="1"/>
  <c r="U78" i="42" s="1"/>
  <c r="U79" i="42" s="1"/>
  <c r="U80" i="42" s="1"/>
  <c r="U81" i="42" s="1"/>
  <c r="U82" i="42" s="1"/>
  <c r="U83" i="42" s="1"/>
  <c r="U84" i="42" s="1"/>
  <c r="U85" i="42" s="1"/>
  <c r="U86" i="42" s="1"/>
  <c r="U87" i="42" s="1"/>
  <c r="U88" i="42" s="1"/>
  <c r="U89" i="42" s="1"/>
  <c r="U90" i="42" s="1"/>
  <c r="U91" i="42" s="1"/>
  <c r="U92" i="42" s="1"/>
  <c r="U93" i="42" s="1"/>
  <c r="U94" i="42" s="1"/>
  <c r="U95" i="42" s="1"/>
  <c r="U96" i="42" s="1"/>
  <c r="U97" i="42" s="1"/>
  <c r="U98" i="42" s="1"/>
  <c r="Y7" i="44"/>
  <c r="Y8" i="44" s="1"/>
  <c r="Y9" i="44" s="1"/>
  <c r="Y10" i="44" s="1"/>
  <c r="Y11" i="44" s="1"/>
  <c r="Y12" i="44" s="1"/>
  <c r="Y13" i="44" s="1"/>
  <c r="Y14" i="44" s="1"/>
  <c r="Y15" i="44" s="1"/>
  <c r="Y16" i="44" s="1"/>
  <c r="Y17" i="44" s="1"/>
  <c r="Y18" i="44" s="1"/>
  <c r="Y19" i="44" s="1"/>
  <c r="Y20" i="44" s="1"/>
  <c r="Y21" i="44" s="1"/>
  <c r="Y22" i="44" s="1"/>
  <c r="Y23" i="44" s="1"/>
  <c r="Y24" i="44" s="1"/>
  <c r="Y25" i="44" s="1"/>
  <c r="Y26" i="44" s="1"/>
  <c r="Y27" i="44" s="1"/>
  <c r="Y28" i="44" s="1"/>
  <c r="Y29" i="44" s="1"/>
  <c r="Y30" i="44" s="1"/>
  <c r="Y31" i="44" s="1"/>
  <c r="Y32" i="44" s="1"/>
  <c r="Y33" i="44" s="1"/>
  <c r="Y34" i="44" s="1"/>
  <c r="Y35" i="44" s="1"/>
  <c r="V80" i="44"/>
  <c r="V81" i="44" s="1"/>
  <c r="V82" i="44" s="1"/>
  <c r="V83" i="44" s="1"/>
  <c r="V84" i="44" s="1"/>
  <c r="V85" i="44" s="1"/>
  <c r="V86" i="44" s="1"/>
  <c r="V87" i="44" s="1"/>
  <c r="V88" i="44" s="1"/>
  <c r="V89" i="44" s="1"/>
  <c r="V90" i="44" s="1"/>
  <c r="V91" i="44" s="1"/>
  <c r="V92" i="44" s="1"/>
  <c r="V93" i="44" s="1"/>
  <c r="V94" i="44" s="1"/>
  <c r="V95" i="44" s="1"/>
  <c r="V96" i="44" s="1"/>
  <c r="V97" i="44" s="1"/>
  <c r="V98" i="44" s="1"/>
  <c r="V99" i="44" s="1"/>
  <c r="V100" i="44" s="1"/>
  <c r="V101" i="44" s="1"/>
  <c r="V102" i="44" s="1"/>
  <c r="V103" i="44" s="1"/>
  <c r="V104" i="44" s="1"/>
  <c r="V105" i="44" s="1"/>
  <c r="V106" i="44" s="1"/>
  <c r="V107" i="44" s="1"/>
  <c r="V108" i="44" s="1"/>
  <c r="V109" i="44" s="1"/>
  <c r="V110" i="44" s="1"/>
  <c r="AE80" i="44"/>
  <c r="AG80" i="44"/>
  <c r="AG81" i="44" s="1"/>
  <c r="AG82" i="44" s="1"/>
  <c r="AG83" i="44" s="1"/>
  <c r="AG84" i="44" s="1"/>
  <c r="AG85" i="44" s="1"/>
  <c r="AG86" i="44" s="1"/>
  <c r="AG87" i="44" s="1"/>
  <c r="AG88" i="44" s="1"/>
  <c r="AG89" i="44" s="1"/>
  <c r="AG90" i="44" s="1"/>
  <c r="AG91" i="44" s="1"/>
  <c r="AG92" i="44" s="1"/>
  <c r="AG93" i="44" s="1"/>
  <c r="AG94" i="44" s="1"/>
  <c r="AG95" i="44" s="1"/>
  <c r="AG96" i="44" s="1"/>
  <c r="AG97" i="44" s="1"/>
  <c r="AG98" i="44" s="1"/>
  <c r="AG99" i="44" s="1"/>
  <c r="AG100" i="44" s="1"/>
  <c r="AG101" i="44" s="1"/>
  <c r="AG102" i="44" s="1"/>
  <c r="AG103" i="44" s="1"/>
  <c r="AG104" i="44" s="1"/>
  <c r="AG105" i="44" s="1"/>
  <c r="AG106" i="44" s="1"/>
  <c r="AG107" i="44" s="1"/>
  <c r="AG108" i="44" s="1"/>
  <c r="AG109" i="44" s="1"/>
  <c r="AG110" i="44" s="1"/>
  <c r="R80" i="44"/>
  <c r="R81" i="44" s="1"/>
  <c r="R82" i="44" s="1"/>
  <c r="R83" i="44" s="1"/>
  <c r="R84" i="44" s="1"/>
  <c r="R85" i="44" s="1"/>
  <c r="R86" i="44" s="1"/>
  <c r="R87" i="44" s="1"/>
  <c r="R88" i="44" s="1"/>
  <c r="R89" i="44" s="1"/>
  <c r="R90" i="44" s="1"/>
  <c r="R91" i="44" s="1"/>
  <c r="R92" i="44" s="1"/>
  <c r="R93" i="44" s="1"/>
  <c r="R94" i="44" s="1"/>
  <c r="R95" i="44" s="1"/>
  <c r="R96" i="44" s="1"/>
  <c r="R97" i="44" s="1"/>
  <c r="R98" i="44" s="1"/>
  <c r="R99" i="44" s="1"/>
  <c r="R100" i="44" s="1"/>
  <c r="R101" i="44" s="1"/>
  <c r="R102" i="44" s="1"/>
  <c r="R103" i="44" s="1"/>
  <c r="R104" i="44" s="1"/>
  <c r="R105" i="44" s="1"/>
  <c r="R106" i="44" s="1"/>
  <c r="R107" i="44" s="1"/>
  <c r="R108" i="44" s="1"/>
  <c r="R109" i="44" s="1"/>
  <c r="R110" i="44" s="1"/>
  <c r="AA80" i="44"/>
  <c r="AA81" i="44" s="1"/>
  <c r="AA82" i="44" s="1"/>
  <c r="AA83" i="44" s="1"/>
  <c r="AA84" i="44" s="1"/>
  <c r="AA85" i="44" s="1"/>
  <c r="AA86" i="44" s="1"/>
  <c r="AA87" i="44" s="1"/>
  <c r="AA88" i="44" s="1"/>
  <c r="AA89" i="44" s="1"/>
  <c r="AA90" i="44" s="1"/>
  <c r="AA91" i="44" s="1"/>
  <c r="AA92" i="44" s="1"/>
  <c r="AA93" i="44" s="1"/>
  <c r="AA94" i="44" s="1"/>
  <c r="AA95" i="44" s="1"/>
  <c r="AA96" i="44" s="1"/>
  <c r="AA97" i="44" s="1"/>
  <c r="AA98" i="44" s="1"/>
  <c r="AA99" i="44" s="1"/>
  <c r="AA100" i="44" s="1"/>
  <c r="AA101" i="44" s="1"/>
  <c r="AA102" i="44" s="1"/>
  <c r="AA103" i="44" s="1"/>
  <c r="AA104" i="44" s="1"/>
  <c r="AA105" i="44" s="1"/>
  <c r="AA106" i="44" s="1"/>
  <c r="AA107" i="44" s="1"/>
  <c r="AA108" i="44" s="1"/>
  <c r="AA109" i="44" s="1"/>
  <c r="AA110" i="44" s="1"/>
  <c r="Q84" i="44"/>
  <c r="Q85" i="44" s="1"/>
  <c r="Q86" i="44" s="1"/>
  <c r="Q87" i="44" s="1"/>
  <c r="Q96" i="44" s="1"/>
  <c r="Q97" i="44" s="1"/>
  <c r="Q98" i="44" s="1"/>
  <c r="Q99" i="44" s="1"/>
  <c r="Q100" i="44" s="1"/>
  <c r="Q101" i="44" s="1"/>
  <c r="Q102" i="44" s="1"/>
  <c r="Q103" i="44" s="1"/>
  <c r="Q104" i="44" s="1"/>
  <c r="Q105" i="44" s="1"/>
  <c r="Q106" i="44" s="1"/>
  <c r="Q107" i="44" s="1"/>
  <c r="Q108" i="44" s="1"/>
  <c r="Q109" i="44" s="1"/>
  <c r="Q110" i="44" s="1"/>
  <c r="P8" i="43"/>
  <c r="P9" i="43" s="1"/>
  <c r="P10" i="43" s="1"/>
  <c r="P11" i="43" s="1"/>
  <c r="P12" i="43" s="1"/>
  <c r="P13" i="43" s="1"/>
  <c r="P14" i="43" s="1"/>
  <c r="P15" i="43" s="1"/>
  <c r="P16" i="43" s="1"/>
  <c r="P17" i="43" s="1"/>
  <c r="P18" i="43" s="1"/>
  <c r="P19" i="43" s="1"/>
  <c r="P20" i="43" s="1"/>
  <c r="P21" i="43" s="1"/>
  <c r="P22" i="43" s="1"/>
  <c r="P23" i="43" s="1"/>
  <c r="P24" i="43" s="1"/>
  <c r="P25" i="43" s="1"/>
  <c r="P26" i="43" s="1"/>
  <c r="P27" i="43" s="1"/>
  <c r="P28" i="43" s="1"/>
  <c r="P29" i="43" s="1"/>
  <c r="P30" i="43" s="1"/>
  <c r="P31" i="43" s="1"/>
  <c r="P32" i="43" s="1"/>
  <c r="P33" i="43" s="1"/>
  <c r="P34" i="43" s="1"/>
  <c r="P35" i="43" s="1"/>
  <c r="P36" i="43" s="1"/>
  <c r="P37" i="43" s="1"/>
  <c r="P38" i="43" s="1"/>
  <c r="P39" i="43" s="1"/>
  <c r="P40" i="43" s="1"/>
  <c r="P41" i="43" s="1"/>
  <c r="P42" i="43" s="1"/>
  <c r="P43" i="43" s="1"/>
  <c r="L80" i="44"/>
  <c r="L81" i="44" s="1"/>
  <c r="L82" i="44" s="1"/>
  <c r="L83" i="44" s="1"/>
  <c r="L84" i="44" s="1"/>
  <c r="L85" i="44" s="1"/>
  <c r="L86" i="44" s="1"/>
  <c r="L87" i="44" s="1"/>
  <c r="L88" i="44" s="1"/>
  <c r="L89" i="44" s="1"/>
  <c r="L90" i="44" s="1"/>
  <c r="L91" i="44" s="1"/>
  <c r="L92" i="44" s="1"/>
  <c r="L93" i="44" s="1"/>
  <c r="L94" i="44" s="1"/>
  <c r="L95" i="44" s="1"/>
  <c r="L96" i="44" s="1"/>
  <c r="L97" i="44" s="1"/>
  <c r="L98" i="44" s="1"/>
  <c r="L99" i="44" s="1"/>
  <c r="L100" i="44" s="1"/>
  <c r="L101" i="44" s="1"/>
  <c r="L102" i="44" s="1"/>
  <c r="L103" i="44" s="1"/>
  <c r="L104" i="44" s="1"/>
  <c r="L105" i="44" s="1"/>
  <c r="L106" i="44" s="1"/>
  <c r="L107" i="44" s="1"/>
  <c r="L108" i="44" s="1"/>
  <c r="L109" i="44" s="1"/>
  <c r="L110" i="44" s="1"/>
  <c r="S80" i="44"/>
  <c r="S81" i="44" s="1"/>
  <c r="S82" i="44" s="1"/>
  <c r="S83" i="44" s="1"/>
  <c r="S84" i="44" s="1"/>
  <c r="S85" i="44" s="1"/>
  <c r="S86" i="44" s="1"/>
  <c r="S87" i="44" s="1"/>
  <c r="S88" i="44" s="1"/>
  <c r="S89" i="44" s="1"/>
  <c r="S90" i="44" s="1"/>
  <c r="S91" i="44" s="1"/>
  <c r="S92" i="44" s="1"/>
  <c r="S93" i="44" s="1"/>
  <c r="S94" i="44" s="1"/>
  <c r="S95" i="44" s="1"/>
  <c r="S96" i="44" s="1"/>
  <c r="S97" i="44" s="1"/>
  <c r="S98" i="44" s="1"/>
  <c r="S99" i="44" s="1"/>
  <c r="S100" i="44" s="1"/>
  <c r="S101" i="44" s="1"/>
  <c r="S102" i="44" s="1"/>
  <c r="S103" i="44" s="1"/>
  <c r="S104" i="44" s="1"/>
  <c r="S105" i="44" s="1"/>
  <c r="S106" i="44" s="1"/>
  <c r="S107" i="44" s="1"/>
  <c r="S108" i="44" s="1"/>
  <c r="S109" i="44" s="1"/>
  <c r="S110" i="44" s="1"/>
  <c r="AD80" i="44"/>
  <c r="AD81" i="44" s="1"/>
  <c r="AD82" i="44" s="1"/>
  <c r="AD83" i="44" s="1"/>
  <c r="AD84" i="44" s="1"/>
  <c r="AD85" i="44" s="1"/>
  <c r="AD86" i="44" s="1"/>
  <c r="AD87" i="44" s="1"/>
  <c r="AD88" i="44" s="1"/>
  <c r="AD89" i="44" s="1"/>
  <c r="AD90" i="44" s="1"/>
  <c r="AD91" i="44" s="1"/>
  <c r="AD92" i="44" s="1"/>
  <c r="AD93" i="44" s="1"/>
  <c r="AD94" i="44" s="1"/>
  <c r="AD95" i="44" s="1"/>
  <c r="AD96" i="44" s="1"/>
  <c r="AD97" i="44" s="1"/>
  <c r="AD98" i="44" s="1"/>
  <c r="AD99" i="44" s="1"/>
  <c r="AD100" i="44" s="1"/>
  <c r="AD101" i="44" s="1"/>
  <c r="AD102" i="44" s="1"/>
  <c r="AD103" i="44" s="1"/>
  <c r="AD104" i="44" s="1"/>
  <c r="AD105" i="44" s="1"/>
  <c r="AD106" i="44" s="1"/>
  <c r="AD107" i="44" s="1"/>
  <c r="AD108" i="44" s="1"/>
  <c r="AD109" i="44" s="1"/>
  <c r="AD110" i="44" s="1"/>
  <c r="L7" i="43"/>
  <c r="L8" i="43" s="1"/>
  <c r="L9" i="43" s="1"/>
  <c r="L10" i="43" s="1"/>
  <c r="L11" i="43" s="1"/>
  <c r="L12" i="43" s="1"/>
  <c r="L13" i="43" s="1"/>
  <c r="L14" i="43" s="1"/>
  <c r="L15" i="43" s="1"/>
  <c r="L16" i="43" s="1"/>
  <c r="L17" i="43" s="1"/>
  <c r="L18" i="43" s="1"/>
  <c r="L19" i="43" s="1"/>
  <c r="L20" i="43" s="1"/>
  <c r="L21" i="43" s="1"/>
  <c r="L22" i="43" s="1"/>
  <c r="L23" i="43" s="1"/>
  <c r="L24" i="43" s="1"/>
  <c r="L25" i="43" s="1"/>
  <c r="L26" i="43" s="1"/>
  <c r="L27" i="43" s="1"/>
  <c r="L28" i="43" s="1"/>
  <c r="L29" i="43" s="1"/>
  <c r="L30" i="43" s="1"/>
  <c r="L31" i="43" s="1"/>
  <c r="L32" i="43" s="1"/>
  <c r="L33" i="43" s="1"/>
  <c r="L34" i="43" s="1"/>
  <c r="L35" i="43" s="1"/>
  <c r="L36" i="43" s="1"/>
  <c r="L37" i="43" s="1"/>
  <c r="L38" i="43" s="1"/>
  <c r="L39" i="43" s="1"/>
  <c r="L40" i="43" s="1"/>
  <c r="L41" i="43" s="1"/>
  <c r="L42" i="43" s="1"/>
  <c r="L43" i="43" s="1"/>
  <c r="T7" i="6"/>
  <c r="T8" i="6" s="1"/>
  <c r="T9" i="6" s="1"/>
  <c r="T10" i="6" s="1"/>
  <c r="T11" i="6" s="1"/>
  <c r="T12" i="6" s="1"/>
  <c r="U7" i="6"/>
  <c r="U8" i="6" s="1"/>
  <c r="U9" i="6" s="1"/>
  <c r="U10" i="6" s="1"/>
  <c r="U11" i="6" s="1"/>
  <c r="U12" i="6" s="1"/>
  <c r="P7" i="6"/>
  <c r="P8" i="6" s="1"/>
  <c r="P9" i="6" s="1"/>
  <c r="P10" i="6" s="1"/>
  <c r="P11" i="6" s="1"/>
  <c r="P12" i="6" s="1"/>
  <c r="X7" i="6"/>
  <c r="X8" i="6" s="1"/>
  <c r="X9" i="6" s="1"/>
  <c r="X10" i="6" s="1"/>
  <c r="X11" i="6" s="1"/>
  <c r="X12" i="6" s="1"/>
  <c r="L7" i="6"/>
  <c r="L8" i="6" s="1"/>
  <c r="L9" i="6" s="1"/>
  <c r="L10" i="6" s="1"/>
  <c r="L11" i="6" s="1"/>
  <c r="L12" i="6" s="1"/>
  <c r="W7" i="6"/>
  <c r="W8" i="6" s="1"/>
  <c r="W9" i="6" s="1"/>
  <c r="W10" i="6" s="1"/>
  <c r="W11" i="6" s="1"/>
  <c r="W12" i="6" s="1"/>
  <c r="S7" i="6"/>
  <c r="S8" i="6" s="1"/>
  <c r="S9" i="6" s="1"/>
  <c r="S10" i="6" s="1"/>
  <c r="S11" i="6" s="1"/>
  <c r="S12" i="6" s="1"/>
  <c r="N7" i="6"/>
  <c r="N8" i="6" s="1"/>
  <c r="N9" i="6" s="1"/>
  <c r="N10" i="6" s="1"/>
  <c r="N11" i="6" s="1"/>
  <c r="N12" i="6" s="1"/>
  <c r="M7" i="6"/>
  <c r="M8" i="6" s="1"/>
  <c r="M9" i="6" s="1"/>
  <c r="M10" i="6" s="1"/>
  <c r="M11" i="6" s="1"/>
  <c r="M12" i="6" s="1"/>
  <c r="O7" i="6"/>
  <c r="O8" i="6" s="1"/>
  <c r="O9" i="6" s="1"/>
  <c r="O10" i="6" s="1"/>
  <c r="O11" i="6" s="1"/>
  <c r="O12" i="6" s="1"/>
  <c r="V7" i="6"/>
  <c r="V8" i="6" s="1"/>
  <c r="V9" i="6" s="1"/>
  <c r="V10" i="6" s="1"/>
  <c r="V11" i="6" s="1"/>
  <c r="V12" i="6" s="1"/>
  <c r="Z80" i="44"/>
  <c r="Z81" i="44" s="1"/>
  <c r="Z82" i="44" s="1"/>
  <c r="Z83" i="44" s="1"/>
  <c r="Z84" i="44" s="1"/>
  <c r="Z85" i="44" s="1"/>
  <c r="Z86" i="44" s="1"/>
  <c r="Z87" i="44" s="1"/>
  <c r="Z88" i="44" s="1"/>
  <c r="Z89" i="44" s="1"/>
  <c r="Z90" i="44" s="1"/>
  <c r="Z91" i="44" s="1"/>
  <c r="Z92" i="44" s="1"/>
  <c r="Z93" i="44" s="1"/>
  <c r="Z94" i="44" s="1"/>
  <c r="Z95" i="44" s="1"/>
  <c r="Z96" i="44" s="1"/>
  <c r="Z97" i="44" s="1"/>
  <c r="Z98" i="44" s="1"/>
  <c r="Z99" i="44" s="1"/>
  <c r="Z100" i="44" s="1"/>
  <c r="Z101" i="44" s="1"/>
  <c r="Z102" i="44" s="1"/>
  <c r="Z103" i="44" s="1"/>
  <c r="Z104" i="44" s="1"/>
  <c r="Z105" i="44" s="1"/>
  <c r="Z106" i="44" s="1"/>
  <c r="Z107" i="44" s="1"/>
  <c r="Z108" i="44" s="1"/>
  <c r="Z109" i="44" s="1"/>
  <c r="Z110" i="44" s="1"/>
  <c r="Q81" i="44"/>
  <c r="Y81" i="44"/>
  <c r="Y82" i="44" s="1"/>
  <c r="Y83" i="44" s="1"/>
  <c r="Y84" i="44" s="1"/>
  <c r="Y85" i="44" s="1"/>
  <c r="Y86" i="44" s="1"/>
  <c r="Y87" i="44" s="1"/>
  <c r="Y88" i="44" s="1"/>
  <c r="Y89" i="44" s="1"/>
  <c r="Y90" i="44" s="1"/>
  <c r="Y91" i="44" s="1"/>
  <c r="Y92" i="44" s="1"/>
  <c r="Y93" i="44" s="1"/>
  <c r="Y94" i="44" s="1"/>
  <c r="Y95" i="44" s="1"/>
  <c r="Y96" i="44" s="1"/>
  <c r="Y97" i="44" s="1"/>
  <c r="Y98" i="44" s="1"/>
  <c r="Y99" i="44" s="1"/>
  <c r="Y100" i="44" s="1"/>
  <c r="Y101" i="44" s="1"/>
  <c r="Y102" i="44" s="1"/>
  <c r="Y103" i="44" s="1"/>
  <c r="Y104" i="44" s="1"/>
  <c r="Y105" i="44" s="1"/>
  <c r="Y106" i="44" s="1"/>
  <c r="Y107" i="44" s="1"/>
  <c r="Y108" i="44" s="1"/>
  <c r="Y109" i="44" s="1"/>
  <c r="Y110" i="44" s="1"/>
  <c r="AC81" i="44"/>
  <c r="AC82" i="44" s="1"/>
  <c r="AC83" i="44" s="1"/>
  <c r="AC84" i="44" s="1"/>
  <c r="AC85" i="44" s="1"/>
  <c r="AC86" i="44" s="1"/>
  <c r="AC87" i="44" s="1"/>
  <c r="AC88" i="44" s="1"/>
  <c r="AC89" i="44" s="1"/>
  <c r="AC90" i="44" s="1"/>
  <c r="AC91" i="44" s="1"/>
  <c r="AC92" i="44" s="1"/>
  <c r="AC93" i="44" s="1"/>
  <c r="AC94" i="44" s="1"/>
  <c r="AC95" i="44" s="1"/>
  <c r="AC96" i="44" s="1"/>
  <c r="AC97" i="44" s="1"/>
  <c r="AC98" i="44" s="1"/>
  <c r="AC99" i="44" s="1"/>
  <c r="AC100" i="44" s="1"/>
  <c r="AC101" i="44" s="1"/>
  <c r="AC102" i="44" s="1"/>
  <c r="AC103" i="44" s="1"/>
  <c r="AC104" i="44" s="1"/>
  <c r="AC105" i="44" s="1"/>
  <c r="AC106" i="44" s="1"/>
  <c r="AC107" i="44" s="1"/>
  <c r="AC108" i="44" s="1"/>
  <c r="AC109" i="44" s="1"/>
  <c r="AC110" i="44" s="1"/>
  <c r="W81" i="44"/>
  <c r="W82" i="44" s="1"/>
  <c r="W83" i="44" s="1"/>
  <c r="W84" i="44" s="1"/>
  <c r="W85" i="44" s="1"/>
  <c r="W86" i="44" s="1"/>
  <c r="W87" i="44" s="1"/>
  <c r="W88" i="44" s="1"/>
  <c r="W89" i="44" s="1"/>
  <c r="W90" i="44" s="1"/>
  <c r="W91" i="44" s="1"/>
  <c r="W92" i="44" s="1"/>
  <c r="W93" i="44" s="1"/>
  <c r="W94" i="44" s="1"/>
  <c r="W95" i="44" s="1"/>
  <c r="W96" i="44" s="1"/>
  <c r="W97" i="44" s="1"/>
  <c r="W98" i="44" s="1"/>
  <c r="W99" i="44" s="1"/>
  <c r="W100" i="44" s="1"/>
  <c r="W101" i="44" s="1"/>
  <c r="W102" i="44" s="1"/>
  <c r="W103" i="44" s="1"/>
  <c r="W104" i="44" s="1"/>
  <c r="W105" i="44" s="1"/>
  <c r="W106" i="44" s="1"/>
  <c r="W107" i="44" s="1"/>
  <c r="W108" i="44" s="1"/>
  <c r="W109" i="44" s="1"/>
  <c r="W110" i="44" s="1"/>
  <c r="AE81" i="44"/>
  <c r="AE82" i="44" s="1"/>
  <c r="AE83" i="44" s="1"/>
  <c r="AE84" i="44" s="1"/>
  <c r="AE85" i="44" s="1"/>
  <c r="AE86" i="44" s="1"/>
  <c r="AE87" i="44" s="1"/>
  <c r="AE88" i="44" s="1"/>
  <c r="AE89" i="44" s="1"/>
  <c r="AE90" i="44" s="1"/>
  <c r="AE91" i="44" s="1"/>
  <c r="AE92" i="44" s="1"/>
  <c r="AE93" i="44" s="1"/>
  <c r="AE94" i="44" s="1"/>
  <c r="AE95" i="44" s="1"/>
  <c r="AE96" i="44" s="1"/>
  <c r="AE97" i="44" s="1"/>
  <c r="AE98" i="44" s="1"/>
  <c r="AE99" i="44" s="1"/>
  <c r="AE100" i="44" s="1"/>
  <c r="AE101" i="44" s="1"/>
  <c r="AE102" i="44" s="1"/>
  <c r="AE103" i="44" s="1"/>
  <c r="AE104" i="44" s="1"/>
  <c r="AE105" i="44" s="1"/>
  <c r="AE106" i="44" s="1"/>
  <c r="AE107" i="44" s="1"/>
  <c r="AE108" i="44" s="1"/>
  <c r="AE109" i="44" s="1"/>
  <c r="AE110" i="44" s="1"/>
  <c r="AF7" i="44"/>
  <c r="AF8" i="44" s="1"/>
  <c r="AF9" i="44" s="1"/>
  <c r="AF10" i="44" s="1"/>
  <c r="AF11" i="44" s="1"/>
  <c r="AF12" i="44" s="1"/>
  <c r="AF13" i="44" s="1"/>
  <c r="AF14" i="44" s="1"/>
  <c r="AF15" i="44" s="1"/>
  <c r="AF16" i="44" s="1"/>
  <c r="AF17" i="44" s="1"/>
  <c r="AF18" i="44" s="1"/>
  <c r="AF19" i="44" s="1"/>
  <c r="AF20" i="44" s="1"/>
  <c r="AF21" i="44" s="1"/>
  <c r="AF22" i="44" s="1"/>
  <c r="AF23" i="44" s="1"/>
  <c r="AF24" i="44" s="1"/>
  <c r="AF25" i="44" s="1"/>
  <c r="AF26" i="44" s="1"/>
  <c r="AF27" i="44" s="1"/>
  <c r="AF28" i="44" s="1"/>
  <c r="AF29" i="44" s="1"/>
  <c r="AF30" i="44" s="1"/>
  <c r="AF31" i="44" s="1"/>
  <c r="AF32" i="44" s="1"/>
  <c r="AF33" i="44" s="1"/>
  <c r="AF34" i="44" s="1"/>
  <c r="AF35" i="44" s="1"/>
  <c r="AB7" i="44"/>
  <c r="AB8" i="44" s="1"/>
  <c r="AB9" i="44" s="1"/>
  <c r="AB10" i="44" s="1"/>
  <c r="AB11" i="44" s="1"/>
  <c r="AB12" i="44" s="1"/>
  <c r="AB13" i="44" s="1"/>
  <c r="AB14" i="44" s="1"/>
  <c r="AB15" i="44" s="1"/>
  <c r="AB16" i="44" s="1"/>
  <c r="AB17" i="44" s="1"/>
  <c r="AB18" i="44" s="1"/>
  <c r="AB19" i="44" s="1"/>
  <c r="AB20" i="44" s="1"/>
  <c r="AB21" i="44" s="1"/>
  <c r="AB22" i="44" s="1"/>
  <c r="AB23" i="44" s="1"/>
  <c r="AB24" i="44" s="1"/>
  <c r="AB25" i="44" s="1"/>
  <c r="AB26" i="44" s="1"/>
  <c r="AB27" i="44" s="1"/>
  <c r="AB28" i="44" s="1"/>
  <c r="AB29" i="44" s="1"/>
  <c r="AB30" i="44" s="1"/>
  <c r="AB31" i="44" s="1"/>
  <c r="AB32" i="44" s="1"/>
  <c r="AB33" i="44" s="1"/>
  <c r="AB34" i="44" s="1"/>
  <c r="AB35" i="44" s="1"/>
  <c r="X7" i="44"/>
  <c r="X8" i="44" s="1"/>
  <c r="X9" i="44" s="1"/>
  <c r="X10" i="44" s="1"/>
  <c r="X11" i="44" s="1"/>
  <c r="X12" i="44" s="1"/>
  <c r="X13" i="44" s="1"/>
  <c r="X14" i="44" s="1"/>
  <c r="X15" i="44" s="1"/>
  <c r="X16" i="44" s="1"/>
  <c r="X17" i="44" s="1"/>
  <c r="X18" i="44" s="1"/>
  <c r="X19" i="44" s="1"/>
  <c r="X20" i="44" s="1"/>
  <c r="X21" i="44" s="1"/>
  <c r="X22" i="44" s="1"/>
  <c r="X23" i="44" s="1"/>
  <c r="X24" i="44" s="1"/>
  <c r="X25" i="44" s="1"/>
  <c r="X26" i="44" s="1"/>
  <c r="X27" i="44" s="1"/>
  <c r="X28" i="44" s="1"/>
  <c r="X29" i="44" s="1"/>
  <c r="X30" i="44" s="1"/>
  <c r="X31" i="44" s="1"/>
  <c r="X32" i="44" s="1"/>
  <c r="X33" i="44" s="1"/>
  <c r="X34" i="44" s="1"/>
  <c r="X35" i="44" s="1"/>
  <c r="T7" i="44"/>
  <c r="T8" i="44" s="1"/>
  <c r="T9" i="44" s="1"/>
  <c r="T10" i="44" s="1"/>
  <c r="T11" i="44" s="1"/>
  <c r="T12" i="44" s="1"/>
  <c r="T13" i="44" s="1"/>
  <c r="T14" i="44" s="1"/>
  <c r="T15" i="44" s="1"/>
  <c r="T16" i="44" s="1"/>
  <c r="T17" i="44" s="1"/>
  <c r="T18" i="44" s="1"/>
  <c r="T19" i="44" s="1"/>
  <c r="T20" i="44" s="1"/>
  <c r="T21" i="44" s="1"/>
  <c r="T22" i="44" s="1"/>
  <c r="T23" i="44" s="1"/>
  <c r="T24" i="44" s="1"/>
  <c r="T25" i="44" s="1"/>
  <c r="T26" i="44" s="1"/>
  <c r="T27" i="44" s="1"/>
  <c r="T28" i="44" s="1"/>
  <c r="T29" i="44" s="1"/>
  <c r="T30" i="44" s="1"/>
  <c r="T31" i="44" s="1"/>
  <c r="T32" i="44" s="1"/>
  <c r="T33" i="44" s="1"/>
  <c r="T34" i="44" s="1"/>
  <c r="T35" i="44" s="1"/>
  <c r="AE7" i="44"/>
  <c r="AE8" i="44" s="1"/>
  <c r="AE9" i="44" s="1"/>
  <c r="AE10" i="44" s="1"/>
  <c r="AE11" i="44" s="1"/>
  <c r="AE12" i="44" s="1"/>
  <c r="AE13" i="44" s="1"/>
  <c r="AE14" i="44" s="1"/>
  <c r="AE15" i="44" s="1"/>
  <c r="AE16" i="44" s="1"/>
  <c r="AE17" i="44" s="1"/>
  <c r="AE18" i="44" s="1"/>
  <c r="AE19" i="44" s="1"/>
  <c r="AE20" i="44" s="1"/>
  <c r="AE21" i="44" s="1"/>
  <c r="AE22" i="44" s="1"/>
  <c r="AE23" i="44" s="1"/>
  <c r="AE24" i="44" s="1"/>
  <c r="AE25" i="44" s="1"/>
  <c r="AE26" i="44" s="1"/>
  <c r="AE27" i="44" s="1"/>
  <c r="AE28" i="44" s="1"/>
  <c r="AE29" i="44" s="1"/>
  <c r="AE30" i="44" s="1"/>
  <c r="AE31" i="44" s="1"/>
  <c r="AE32" i="44" s="1"/>
  <c r="AE33" i="44" s="1"/>
  <c r="AE34" i="44" s="1"/>
  <c r="AE35" i="44" s="1"/>
  <c r="AA7" i="44"/>
  <c r="AA8" i="44" s="1"/>
  <c r="AA9" i="44" s="1"/>
  <c r="AA10" i="44" s="1"/>
  <c r="AA11" i="44" s="1"/>
  <c r="AA12" i="44" s="1"/>
  <c r="AA13" i="44" s="1"/>
  <c r="AA14" i="44" s="1"/>
  <c r="AA15" i="44" s="1"/>
  <c r="AA16" i="44" s="1"/>
  <c r="AA17" i="44" s="1"/>
  <c r="AA18" i="44" s="1"/>
  <c r="AA19" i="44" s="1"/>
  <c r="AA20" i="44" s="1"/>
  <c r="AA21" i="44" s="1"/>
  <c r="AA22" i="44" s="1"/>
  <c r="AA23" i="44" s="1"/>
  <c r="AA24" i="44" s="1"/>
  <c r="AA25" i="44" s="1"/>
  <c r="AA26" i="44" s="1"/>
  <c r="AA27" i="44" s="1"/>
  <c r="AA28" i="44" s="1"/>
  <c r="AA29" i="44" s="1"/>
  <c r="AA30" i="44" s="1"/>
  <c r="AA31" i="44" s="1"/>
  <c r="AA32" i="44" s="1"/>
  <c r="AA33" i="44" s="1"/>
  <c r="AA34" i="44" s="1"/>
  <c r="AA35" i="44" s="1"/>
  <c r="W7" i="44"/>
  <c r="W8" i="44" s="1"/>
  <c r="W9" i="44" s="1"/>
  <c r="W10" i="44" s="1"/>
  <c r="W11" i="44" s="1"/>
  <c r="W12" i="44" s="1"/>
  <c r="W13" i="44" s="1"/>
  <c r="W14" i="44" s="1"/>
  <c r="W15" i="44" s="1"/>
  <c r="W16" i="44" s="1"/>
  <c r="W17" i="44" s="1"/>
  <c r="W18" i="44" s="1"/>
  <c r="W19" i="44" s="1"/>
  <c r="W20" i="44" s="1"/>
  <c r="W21" i="44" s="1"/>
  <c r="W22" i="44" s="1"/>
  <c r="W23" i="44" s="1"/>
  <c r="W24" i="44" s="1"/>
  <c r="W25" i="44" s="1"/>
  <c r="W26" i="44" s="1"/>
  <c r="W27" i="44" s="1"/>
  <c r="W28" i="44" s="1"/>
  <c r="W29" i="44" s="1"/>
  <c r="W30" i="44" s="1"/>
  <c r="W31" i="44" s="1"/>
  <c r="W32" i="44" s="1"/>
  <c r="W33" i="44" s="1"/>
  <c r="W34" i="44" s="1"/>
  <c r="W35" i="44" s="1"/>
  <c r="S7" i="44"/>
  <c r="S8" i="44" s="1"/>
  <c r="S9" i="44" s="1"/>
  <c r="S10" i="44" s="1"/>
  <c r="S11" i="44" s="1"/>
  <c r="S12" i="44" s="1"/>
  <c r="S13" i="44" s="1"/>
  <c r="S14" i="44" s="1"/>
  <c r="S15" i="44" s="1"/>
  <c r="S16" i="44" s="1"/>
  <c r="S17" i="44" s="1"/>
  <c r="S18" i="44" s="1"/>
  <c r="S19" i="44" s="1"/>
  <c r="S20" i="44" s="1"/>
  <c r="S21" i="44" s="1"/>
  <c r="S22" i="44" s="1"/>
  <c r="S23" i="44" s="1"/>
  <c r="S24" i="44" s="1"/>
  <c r="S25" i="44" s="1"/>
  <c r="S26" i="44" s="1"/>
  <c r="S27" i="44" s="1"/>
  <c r="S28" i="44" s="1"/>
  <c r="S29" i="44" s="1"/>
  <c r="S30" i="44" s="1"/>
  <c r="S31" i="44" s="1"/>
  <c r="S32" i="44" s="1"/>
  <c r="S33" i="44" s="1"/>
  <c r="S34" i="44" s="1"/>
  <c r="S35" i="44" s="1"/>
  <c r="AD7" i="44"/>
  <c r="AD8" i="44" s="1"/>
  <c r="AD9" i="44" s="1"/>
  <c r="AD10" i="44" s="1"/>
  <c r="AD11" i="44" s="1"/>
  <c r="AD12" i="44" s="1"/>
  <c r="AD13" i="44" s="1"/>
  <c r="AD14" i="44" s="1"/>
  <c r="AD15" i="44" s="1"/>
  <c r="AD16" i="44" s="1"/>
  <c r="AD17" i="44" s="1"/>
  <c r="AD18" i="44" s="1"/>
  <c r="AD19" i="44" s="1"/>
  <c r="AD20" i="44" s="1"/>
  <c r="AD21" i="44" s="1"/>
  <c r="AD22" i="44" s="1"/>
  <c r="AD23" i="44" s="1"/>
  <c r="AD24" i="44" s="1"/>
  <c r="AD25" i="44" s="1"/>
  <c r="AD26" i="44" s="1"/>
  <c r="AD27" i="44" s="1"/>
  <c r="AD28" i="44" s="1"/>
  <c r="AD29" i="44" s="1"/>
  <c r="AD30" i="44" s="1"/>
  <c r="AD31" i="44" s="1"/>
  <c r="AD32" i="44" s="1"/>
  <c r="AD33" i="44" s="1"/>
  <c r="AD34" i="44" s="1"/>
  <c r="AD35" i="44" s="1"/>
  <c r="Z7" i="44"/>
  <c r="Z8" i="44" s="1"/>
  <c r="Z9" i="44" s="1"/>
  <c r="Z10" i="44" s="1"/>
  <c r="Z11" i="44" s="1"/>
  <c r="Z12" i="44" s="1"/>
  <c r="Z13" i="44" s="1"/>
  <c r="Z14" i="44" s="1"/>
  <c r="Z15" i="44" s="1"/>
  <c r="Z16" i="44" s="1"/>
  <c r="Z17" i="44" s="1"/>
  <c r="Z18" i="44" s="1"/>
  <c r="Z19" i="44" s="1"/>
  <c r="Z20" i="44" s="1"/>
  <c r="Z21" i="44" s="1"/>
  <c r="Z22" i="44" s="1"/>
  <c r="Z23" i="44" s="1"/>
  <c r="Z24" i="44" s="1"/>
  <c r="Z25" i="44" s="1"/>
  <c r="Z26" i="44" s="1"/>
  <c r="Z27" i="44" s="1"/>
  <c r="Z28" i="44" s="1"/>
  <c r="Z29" i="44" s="1"/>
  <c r="Z30" i="44" s="1"/>
  <c r="Z31" i="44" s="1"/>
  <c r="Z32" i="44" s="1"/>
  <c r="Z33" i="44" s="1"/>
  <c r="Z34" i="44" s="1"/>
  <c r="Z35" i="44" s="1"/>
  <c r="V7" i="44"/>
  <c r="V8" i="44" s="1"/>
  <c r="V9" i="44" s="1"/>
  <c r="V10" i="44" s="1"/>
  <c r="V11" i="44" s="1"/>
  <c r="V12" i="44" s="1"/>
  <c r="V13" i="44" s="1"/>
  <c r="V14" i="44" s="1"/>
  <c r="V15" i="44" s="1"/>
  <c r="V16" i="44" s="1"/>
  <c r="V17" i="44" s="1"/>
  <c r="V18" i="44" s="1"/>
  <c r="V19" i="44" s="1"/>
  <c r="V20" i="44" s="1"/>
  <c r="V21" i="44" s="1"/>
  <c r="V22" i="44" s="1"/>
  <c r="V23" i="44" s="1"/>
  <c r="V24" i="44" s="1"/>
  <c r="V25" i="44" s="1"/>
  <c r="V26" i="44" s="1"/>
  <c r="V27" i="44" s="1"/>
  <c r="V28" i="44" s="1"/>
  <c r="V29" i="44" s="1"/>
  <c r="V30" i="44" s="1"/>
  <c r="V31" i="44" s="1"/>
  <c r="V32" i="44" s="1"/>
  <c r="V33" i="44" s="1"/>
  <c r="V34" i="44" s="1"/>
  <c r="V35" i="44" s="1"/>
  <c r="R7" i="44"/>
  <c r="R8" i="44" s="1"/>
  <c r="R9" i="44" s="1"/>
  <c r="R10" i="44" s="1"/>
  <c r="R11" i="44" s="1"/>
  <c r="R12" i="44" s="1"/>
  <c r="R13" i="44" s="1"/>
  <c r="R14" i="44" s="1"/>
  <c r="R15" i="44" s="1"/>
  <c r="R16" i="44" s="1"/>
  <c r="R17" i="44" s="1"/>
  <c r="R18" i="44" s="1"/>
  <c r="R19" i="44" s="1"/>
  <c r="R20" i="44" s="1"/>
  <c r="R21" i="44" s="1"/>
  <c r="R22" i="44" s="1"/>
  <c r="R23" i="44" s="1"/>
  <c r="R24" i="44" s="1"/>
  <c r="R25" i="44" s="1"/>
  <c r="R26" i="44" s="1"/>
  <c r="R27" i="44" s="1"/>
  <c r="R28" i="44" s="1"/>
  <c r="R29" i="44" s="1"/>
  <c r="R30" i="44" s="1"/>
  <c r="R31" i="44" s="1"/>
  <c r="R32" i="44" s="1"/>
  <c r="R33" i="44" s="1"/>
  <c r="R34" i="44" s="1"/>
  <c r="R35" i="44" s="1"/>
  <c r="L7" i="44"/>
  <c r="L8" i="44" s="1"/>
  <c r="L9" i="44" s="1"/>
  <c r="L10" i="44" s="1"/>
  <c r="L11" i="44" s="1"/>
  <c r="L12" i="44" s="1"/>
  <c r="L13" i="44" s="1"/>
  <c r="L14" i="44" s="1"/>
  <c r="L15" i="44" s="1"/>
  <c r="L16" i="44" s="1"/>
  <c r="L17" i="44" s="1"/>
  <c r="L18" i="44" s="1"/>
  <c r="L19" i="44" s="1"/>
  <c r="L20" i="44" s="1"/>
  <c r="L21" i="44" s="1"/>
  <c r="L22" i="44" s="1"/>
  <c r="L23" i="44" s="1"/>
  <c r="L24" i="44" s="1"/>
  <c r="L25" i="44" s="1"/>
  <c r="L26" i="44" s="1"/>
  <c r="L27" i="44" s="1"/>
  <c r="L28" i="44" s="1"/>
  <c r="L29" i="44" s="1"/>
  <c r="L30" i="44" s="1"/>
  <c r="L31" i="44" s="1"/>
  <c r="L32" i="44" s="1"/>
  <c r="L33" i="44" s="1"/>
  <c r="L34" i="44" s="1"/>
  <c r="L35" i="44" s="1"/>
  <c r="U7" i="44"/>
  <c r="U8" i="44" s="1"/>
  <c r="U9" i="44" s="1"/>
  <c r="U10" i="44" s="1"/>
  <c r="U11" i="44" s="1"/>
  <c r="U12" i="44" s="1"/>
  <c r="U13" i="44" s="1"/>
  <c r="U14" i="44" s="1"/>
  <c r="U15" i="44" s="1"/>
  <c r="U16" i="44" s="1"/>
  <c r="U17" i="44" s="1"/>
  <c r="U18" i="44" s="1"/>
  <c r="U19" i="44" s="1"/>
  <c r="U20" i="44" s="1"/>
  <c r="U21" i="44" s="1"/>
  <c r="U22" i="44" s="1"/>
  <c r="U23" i="44" s="1"/>
  <c r="U24" i="44" s="1"/>
  <c r="U25" i="44" s="1"/>
  <c r="U26" i="44" s="1"/>
  <c r="U27" i="44" s="1"/>
  <c r="U28" i="44" s="1"/>
  <c r="U29" i="44" s="1"/>
  <c r="U30" i="44" s="1"/>
  <c r="U31" i="44" s="1"/>
  <c r="U32" i="44" s="1"/>
  <c r="U33" i="44" s="1"/>
  <c r="U34" i="44" s="1"/>
  <c r="U35" i="44" s="1"/>
  <c r="Q8" i="44"/>
  <c r="Q9" i="44" s="1"/>
  <c r="Q10" i="44" s="1"/>
  <c r="Q11" i="44" s="1"/>
  <c r="Q12" i="44" s="1"/>
  <c r="Q13" i="44" s="1"/>
  <c r="Q14" i="44" s="1"/>
  <c r="Q15" i="44" s="1"/>
  <c r="Q16" i="44" s="1"/>
  <c r="Q17" i="44" s="1"/>
  <c r="Q18" i="44" s="1"/>
  <c r="Q19" i="44" s="1"/>
  <c r="Q20" i="44" s="1"/>
  <c r="Q21" i="44" s="1"/>
  <c r="Q22" i="44" s="1"/>
  <c r="Q23" i="44" s="1"/>
  <c r="Q24" i="44" s="1"/>
  <c r="Q33" i="44" s="1"/>
  <c r="Q34" i="44" s="1"/>
  <c r="Q35" i="44" s="1"/>
  <c r="T80" i="44"/>
  <c r="T81" i="44" s="1"/>
  <c r="T82" i="44" s="1"/>
  <c r="T83" i="44" s="1"/>
  <c r="T84" i="44" s="1"/>
  <c r="T85" i="44" s="1"/>
  <c r="T86" i="44" s="1"/>
  <c r="T87" i="44" s="1"/>
  <c r="T88" i="44" s="1"/>
  <c r="T89" i="44" s="1"/>
  <c r="T90" i="44" s="1"/>
  <c r="T91" i="44" s="1"/>
  <c r="T92" i="44" s="1"/>
  <c r="T93" i="44" s="1"/>
  <c r="T94" i="44" s="1"/>
  <c r="T95" i="44" s="1"/>
  <c r="T96" i="44" s="1"/>
  <c r="T97" i="44" s="1"/>
  <c r="T98" i="44" s="1"/>
  <c r="T99" i="44" s="1"/>
  <c r="T100" i="44" s="1"/>
  <c r="T101" i="44" s="1"/>
  <c r="T102" i="44" s="1"/>
  <c r="T103" i="44" s="1"/>
  <c r="T104" i="44" s="1"/>
  <c r="T105" i="44" s="1"/>
  <c r="T106" i="44" s="1"/>
  <c r="T107" i="44" s="1"/>
  <c r="T108" i="44" s="1"/>
  <c r="T109" i="44" s="1"/>
  <c r="T110" i="44" s="1"/>
  <c r="X80" i="44"/>
  <c r="X81" i="44" s="1"/>
  <c r="X82" i="44" s="1"/>
  <c r="X83" i="44" s="1"/>
  <c r="X84" i="44" s="1"/>
  <c r="X85" i="44" s="1"/>
  <c r="X86" i="44" s="1"/>
  <c r="X87" i="44" s="1"/>
  <c r="X88" i="44" s="1"/>
  <c r="X89" i="44" s="1"/>
  <c r="X90" i="44" s="1"/>
  <c r="X91" i="44" s="1"/>
  <c r="X92" i="44" s="1"/>
  <c r="X93" i="44" s="1"/>
  <c r="X94" i="44" s="1"/>
  <c r="X95" i="44" s="1"/>
  <c r="X96" i="44" s="1"/>
  <c r="X97" i="44" s="1"/>
  <c r="X98" i="44" s="1"/>
  <c r="X99" i="44" s="1"/>
  <c r="X100" i="44" s="1"/>
  <c r="X101" i="44" s="1"/>
  <c r="X102" i="44" s="1"/>
  <c r="X103" i="44" s="1"/>
  <c r="X104" i="44" s="1"/>
  <c r="X105" i="44" s="1"/>
  <c r="X106" i="44" s="1"/>
  <c r="X107" i="44" s="1"/>
  <c r="X108" i="44" s="1"/>
  <c r="X109" i="44" s="1"/>
  <c r="X110" i="44" s="1"/>
  <c r="AB80" i="44"/>
  <c r="AB81" i="44" s="1"/>
  <c r="AB82" i="44" s="1"/>
  <c r="AB83" i="44" s="1"/>
  <c r="AB84" i="44" s="1"/>
  <c r="AB85" i="44" s="1"/>
  <c r="AB86" i="44" s="1"/>
  <c r="AB87" i="44" s="1"/>
  <c r="AB88" i="44" s="1"/>
  <c r="AB89" i="44" s="1"/>
  <c r="AB90" i="44" s="1"/>
  <c r="AB91" i="44" s="1"/>
  <c r="AB92" i="44" s="1"/>
  <c r="AB93" i="44" s="1"/>
  <c r="AB94" i="44" s="1"/>
  <c r="AB95" i="44" s="1"/>
  <c r="AB96" i="44" s="1"/>
  <c r="AB97" i="44" s="1"/>
  <c r="AB98" i="44" s="1"/>
  <c r="AB99" i="44" s="1"/>
  <c r="AB100" i="44" s="1"/>
  <c r="AB101" i="44" s="1"/>
  <c r="AB102" i="44" s="1"/>
  <c r="AB103" i="44" s="1"/>
  <c r="AB104" i="44" s="1"/>
  <c r="AB105" i="44" s="1"/>
  <c r="AB106" i="44" s="1"/>
  <c r="AB107" i="44" s="1"/>
  <c r="AB108" i="44" s="1"/>
  <c r="AB109" i="44" s="1"/>
  <c r="AB110" i="44" s="1"/>
  <c r="AF80" i="44"/>
  <c r="AF81" i="44" s="1"/>
  <c r="AF82" i="44" s="1"/>
  <c r="AF83" i="44" s="1"/>
  <c r="AF84" i="44" s="1"/>
  <c r="AF85" i="44" s="1"/>
  <c r="AF86" i="44" s="1"/>
  <c r="AF87" i="44" s="1"/>
  <c r="AF88" i="44" s="1"/>
  <c r="AF89" i="44" s="1"/>
  <c r="AF90" i="44" s="1"/>
  <c r="AF91" i="44" s="1"/>
  <c r="AF92" i="44" s="1"/>
  <c r="AF93" i="44" s="1"/>
  <c r="AF94" i="44" s="1"/>
  <c r="AF95" i="44" s="1"/>
  <c r="AF96" i="44" s="1"/>
  <c r="AF97" i="44" s="1"/>
  <c r="AF98" i="44" s="1"/>
  <c r="AF99" i="44" s="1"/>
  <c r="AF100" i="44" s="1"/>
  <c r="AF101" i="44" s="1"/>
  <c r="AF102" i="44" s="1"/>
  <c r="AF103" i="44" s="1"/>
  <c r="AF104" i="44" s="1"/>
  <c r="AF105" i="44" s="1"/>
  <c r="AF106" i="44" s="1"/>
  <c r="AF107" i="44" s="1"/>
  <c r="AF108" i="44" s="1"/>
  <c r="AF109" i="44" s="1"/>
  <c r="AF110" i="44" s="1"/>
  <c r="Q80" i="44"/>
  <c r="U80" i="44"/>
  <c r="U81" i="44" s="1"/>
  <c r="U82" i="44" s="1"/>
  <c r="U83" i="44" s="1"/>
  <c r="U84" i="44" s="1"/>
  <c r="U85" i="44" s="1"/>
  <c r="U86" i="44" s="1"/>
  <c r="U87" i="44" s="1"/>
  <c r="U88" i="44" s="1"/>
  <c r="U89" i="44" s="1"/>
  <c r="U90" i="44" s="1"/>
  <c r="U91" i="44" s="1"/>
  <c r="U92" i="44" s="1"/>
  <c r="U93" i="44" s="1"/>
  <c r="U94" i="44" s="1"/>
  <c r="U95" i="44" s="1"/>
  <c r="U96" i="44" s="1"/>
  <c r="U97" i="44" s="1"/>
  <c r="U98" i="44" s="1"/>
  <c r="U99" i="44" s="1"/>
  <c r="U100" i="44" s="1"/>
  <c r="U101" i="44" s="1"/>
  <c r="U102" i="44" s="1"/>
  <c r="U103" i="44" s="1"/>
  <c r="U104" i="44" s="1"/>
  <c r="U105" i="44" s="1"/>
  <c r="U106" i="44" s="1"/>
  <c r="U107" i="44" s="1"/>
  <c r="U108" i="44" s="1"/>
  <c r="U109" i="44" s="1"/>
  <c r="U110" i="44" s="1"/>
  <c r="O7" i="43"/>
  <c r="O8" i="43" s="1"/>
  <c r="O9" i="43" s="1"/>
  <c r="O10" i="43" s="1"/>
  <c r="O11" i="43" s="1"/>
  <c r="O12" i="43" s="1"/>
  <c r="O13" i="43" s="1"/>
  <c r="O14" i="43" s="1"/>
  <c r="O15" i="43" s="1"/>
  <c r="O16" i="43" s="1"/>
  <c r="O17" i="43" s="1"/>
  <c r="O18" i="43" s="1"/>
  <c r="O19" i="43" s="1"/>
  <c r="O20" i="43" s="1"/>
  <c r="O21" i="43" s="1"/>
  <c r="O22" i="43" s="1"/>
  <c r="O23" i="43" s="1"/>
  <c r="O24" i="43" s="1"/>
  <c r="O25" i="43" s="1"/>
  <c r="O26" i="43" s="1"/>
  <c r="O27" i="43" s="1"/>
  <c r="O28" i="43" s="1"/>
  <c r="O29" i="43" s="1"/>
  <c r="O30" i="43" s="1"/>
  <c r="O31" i="43" s="1"/>
  <c r="O32" i="43" s="1"/>
  <c r="O33" i="43" s="1"/>
  <c r="O34" i="43" s="1"/>
  <c r="O35" i="43" s="1"/>
  <c r="O36" i="43" s="1"/>
  <c r="O37" i="43" s="1"/>
  <c r="O38" i="43" s="1"/>
  <c r="O39" i="43" s="1"/>
  <c r="O40" i="43" s="1"/>
  <c r="O41" i="43" s="1"/>
  <c r="O42" i="43" s="1"/>
  <c r="O43" i="43" s="1"/>
  <c r="S7" i="43"/>
  <c r="S8" i="43" s="1"/>
  <c r="S9" i="43" s="1"/>
  <c r="S10" i="43" s="1"/>
  <c r="S11" i="43" s="1"/>
  <c r="S12" i="43" s="1"/>
  <c r="S13" i="43" s="1"/>
  <c r="S14" i="43" s="1"/>
  <c r="S15" i="43" s="1"/>
  <c r="S16" i="43" s="1"/>
  <c r="S17" i="43" s="1"/>
  <c r="S18" i="43" s="1"/>
  <c r="S19" i="43" s="1"/>
  <c r="S20" i="43" s="1"/>
  <c r="S21" i="43" s="1"/>
  <c r="S22" i="43" s="1"/>
  <c r="S23" i="43" s="1"/>
  <c r="S24" i="43" s="1"/>
  <c r="S25" i="43" s="1"/>
  <c r="S26" i="43" s="1"/>
  <c r="S27" i="43" s="1"/>
  <c r="S28" i="43" s="1"/>
  <c r="S29" i="43" s="1"/>
  <c r="S30" i="43" s="1"/>
  <c r="S31" i="43" s="1"/>
  <c r="S32" i="43" s="1"/>
  <c r="S33" i="43" s="1"/>
  <c r="S34" i="43" s="1"/>
  <c r="S35" i="43" s="1"/>
  <c r="S36" i="43" s="1"/>
  <c r="S37" i="43" s="1"/>
  <c r="S38" i="43" s="1"/>
  <c r="S39" i="43" s="1"/>
  <c r="S40" i="43" s="1"/>
  <c r="S41" i="43" s="1"/>
  <c r="S42" i="43" s="1"/>
  <c r="S43" i="43" s="1"/>
  <c r="W7" i="43"/>
  <c r="W8" i="43" s="1"/>
  <c r="W9" i="43" s="1"/>
  <c r="W10" i="43" s="1"/>
  <c r="W11" i="43" s="1"/>
  <c r="W12" i="43" s="1"/>
  <c r="W13" i="43" s="1"/>
  <c r="W14" i="43" s="1"/>
  <c r="W15" i="43" s="1"/>
  <c r="W16" i="43" s="1"/>
  <c r="W17" i="43" s="1"/>
  <c r="W18" i="43" s="1"/>
  <c r="W19" i="43" s="1"/>
  <c r="W20" i="43" s="1"/>
  <c r="W21" i="43" s="1"/>
  <c r="W22" i="43" s="1"/>
  <c r="W23" i="43" s="1"/>
  <c r="W24" i="43" s="1"/>
  <c r="W25" i="43" s="1"/>
  <c r="W26" i="43" s="1"/>
  <c r="W27" i="43" s="1"/>
  <c r="W28" i="43" s="1"/>
  <c r="W29" i="43" s="1"/>
  <c r="W30" i="43" s="1"/>
  <c r="W31" i="43" s="1"/>
  <c r="W32" i="43" s="1"/>
  <c r="W33" i="43" s="1"/>
  <c r="W34" i="43" s="1"/>
  <c r="W35" i="43" s="1"/>
  <c r="W36" i="43" s="1"/>
  <c r="W37" i="43" s="1"/>
  <c r="W38" i="43" s="1"/>
  <c r="W39" i="43" s="1"/>
  <c r="W40" i="43" s="1"/>
  <c r="W41" i="43" s="1"/>
  <c r="W42" i="43" s="1"/>
  <c r="W43" i="43" s="1"/>
  <c r="M7" i="43"/>
  <c r="M8" i="43" s="1"/>
  <c r="M9" i="43" s="1"/>
  <c r="M10" i="43" s="1"/>
  <c r="M11" i="43" s="1"/>
  <c r="M12" i="43" s="1"/>
  <c r="M13" i="43" s="1"/>
  <c r="M14" i="43" s="1"/>
  <c r="M15" i="43" s="1"/>
  <c r="M16" i="43" s="1"/>
  <c r="M17" i="43" s="1"/>
  <c r="M18" i="43" s="1"/>
  <c r="M19" i="43" s="1"/>
  <c r="M20" i="43" s="1"/>
  <c r="M21" i="43" s="1"/>
  <c r="M22" i="43" s="1"/>
  <c r="M23" i="43" s="1"/>
  <c r="M24" i="43" s="1"/>
  <c r="M25" i="43" s="1"/>
  <c r="M26" i="43" s="1"/>
  <c r="M27" i="43" s="1"/>
  <c r="M28" i="43" s="1"/>
  <c r="M29" i="43" s="1"/>
  <c r="M30" i="43" s="1"/>
  <c r="M31" i="43" s="1"/>
  <c r="M32" i="43" s="1"/>
  <c r="M33" i="43" s="1"/>
  <c r="M34" i="43" s="1"/>
  <c r="M35" i="43" s="1"/>
  <c r="M36" i="43" s="1"/>
  <c r="M37" i="43" s="1"/>
  <c r="M38" i="43" s="1"/>
  <c r="M39" i="43" s="1"/>
  <c r="M40" i="43" s="1"/>
  <c r="M41" i="43" s="1"/>
  <c r="M42" i="43" s="1"/>
  <c r="M43" i="43" s="1"/>
  <c r="Q7" i="43"/>
  <c r="Q8" i="43" s="1"/>
  <c r="Q9" i="43" s="1"/>
  <c r="Q10" i="43" s="1"/>
  <c r="Q11" i="43" s="1"/>
  <c r="Q12" i="43" s="1"/>
  <c r="Q13" i="43" s="1"/>
  <c r="Q14" i="43" s="1"/>
  <c r="Q15" i="43" s="1"/>
  <c r="Q16" i="43" s="1"/>
  <c r="Q17" i="43" s="1"/>
  <c r="Q18" i="43" s="1"/>
  <c r="Q19" i="43" s="1"/>
  <c r="Q20" i="43" s="1"/>
  <c r="Q21" i="43" s="1"/>
  <c r="Q22" i="43" s="1"/>
  <c r="Q23" i="43" s="1"/>
  <c r="Q24" i="43" s="1"/>
  <c r="Q25" i="43" s="1"/>
  <c r="Q26" i="43" s="1"/>
  <c r="Q27" i="43" s="1"/>
  <c r="Q28" i="43" s="1"/>
  <c r="Q29" i="43" s="1"/>
  <c r="Q30" i="43" s="1"/>
  <c r="Q31" i="43" s="1"/>
  <c r="Q32" i="43" s="1"/>
  <c r="Q33" i="43" s="1"/>
  <c r="Q34" i="43" s="1"/>
  <c r="Q35" i="43" s="1"/>
  <c r="Q36" i="43" s="1"/>
  <c r="Q37" i="43" s="1"/>
  <c r="Q38" i="43" s="1"/>
  <c r="Q39" i="43" s="1"/>
  <c r="Q40" i="43" s="1"/>
  <c r="Q41" i="43" s="1"/>
  <c r="Q42" i="43" s="1"/>
  <c r="Q43" i="43" s="1"/>
  <c r="U7" i="43"/>
  <c r="U8" i="43" s="1"/>
  <c r="U9" i="43" s="1"/>
  <c r="U10" i="43" s="1"/>
  <c r="U11" i="43" s="1"/>
  <c r="U12" i="43" s="1"/>
  <c r="U13" i="43" s="1"/>
  <c r="U14" i="43" s="1"/>
  <c r="U15" i="43" s="1"/>
  <c r="U16" i="43" s="1"/>
  <c r="U17" i="43" s="1"/>
  <c r="U18" i="43" s="1"/>
  <c r="U19" i="43" s="1"/>
  <c r="U20" i="43" s="1"/>
  <c r="U21" i="43" s="1"/>
  <c r="U22" i="43" s="1"/>
  <c r="U23" i="43" s="1"/>
  <c r="U24" i="43" s="1"/>
  <c r="U25" i="43" s="1"/>
  <c r="U26" i="43" s="1"/>
  <c r="U27" i="43" s="1"/>
  <c r="U28" i="43" s="1"/>
  <c r="U29" i="43" s="1"/>
  <c r="U30" i="43" s="1"/>
  <c r="U31" i="43" s="1"/>
  <c r="U32" i="43" s="1"/>
  <c r="U33" i="43" s="1"/>
  <c r="U34" i="43" s="1"/>
  <c r="U35" i="43" s="1"/>
  <c r="U36" i="43" s="1"/>
  <c r="U37" i="43" s="1"/>
  <c r="U38" i="43" s="1"/>
  <c r="U39" i="43" s="1"/>
  <c r="U40" i="43" s="1"/>
  <c r="U41" i="43" s="1"/>
  <c r="U42" i="43" s="1"/>
  <c r="U43" i="43" s="1"/>
  <c r="N7" i="43"/>
  <c r="N8" i="43" s="1"/>
  <c r="N9" i="43" s="1"/>
  <c r="N10" i="43" s="1"/>
  <c r="N11" i="43" s="1"/>
  <c r="N12" i="43" s="1"/>
  <c r="N13" i="43" s="1"/>
  <c r="N14" i="43" s="1"/>
  <c r="N15" i="43" s="1"/>
  <c r="N16" i="43" s="1"/>
  <c r="N17" i="43" s="1"/>
  <c r="N18" i="43" s="1"/>
  <c r="N19" i="43" s="1"/>
  <c r="N20" i="43" s="1"/>
  <c r="N21" i="43" s="1"/>
  <c r="N22" i="43" s="1"/>
  <c r="N23" i="43" s="1"/>
  <c r="N24" i="43" s="1"/>
  <c r="N25" i="43" s="1"/>
  <c r="N26" i="43" s="1"/>
  <c r="N27" i="43" s="1"/>
  <c r="N28" i="43" s="1"/>
  <c r="N29" i="43" s="1"/>
  <c r="N30" i="43" s="1"/>
  <c r="N31" i="43" s="1"/>
  <c r="N32" i="43" s="1"/>
  <c r="N33" i="43" s="1"/>
  <c r="N34" i="43" s="1"/>
  <c r="N35" i="43" s="1"/>
  <c r="N36" i="43" s="1"/>
  <c r="N37" i="43" s="1"/>
  <c r="N38" i="43" s="1"/>
  <c r="N39" i="43" s="1"/>
  <c r="N40" i="43" s="1"/>
  <c r="N41" i="43" s="1"/>
  <c r="N42" i="43" s="1"/>
  <c r="N43" i="43" s="1"/>
  <c r="R7" i="43"/>
  <c r="R8" i="43" s="1"/>
  <c r="R9" i="43" s="1"/>
  <c r="R10" i="43" s="1"/>
  <c r="R11" i="43" s="1"/>
  <c r="R12" i="43" s="1"/>
  <c r="R13" i="43" s="1"/>
  <c r="R14" i="43" s="1"/>
  <c r="R15" i="43" s="1"/>
  <c r="R16" i="43" s="1"/>
  <c r="R17" i="43" s="1"/>
  <c r="R18" i="43" s="1"/>
  <c r="R19" i="43" s="1"/>
  <c r="R20" i="43" s="1"/>
  <c r="R21" i="43" s="1"/>
  <c r="R22" i="43" s="1"/>
  <c r="R23" i="43" s="1"/>
  <c r="R24" i="43" s="1"/>
  <c r="R25" i="43" s="1"/>
  <c r="R26" i="43" s="1"/>
  <c r="R27" i="43" s="1"/>
  <c r="R28" i="43" s="1"/>
  <c r="R29" i="43" s="1"/>
  <c r="R30" i="43" s="1"/>
  <c r="R31" i="43" s="1"/>
  <c r="R32" i="43" s="1"/>
  <c r="R33" i="43" s="1"/>
  <c r="R34" i="43" s="1"/>
  <c r="R35" i="43" s="1"/>
  <c r="R36" i="43" s="1"/>
  <c r="R37" i="43" s="1"/>
  <c r="R38" i="43" s="1"/>
  <c r="R39" i="43" s="1"/>
  <c r="R40" i="43" s="1"/>
  <c r="R41" i="43" s="1"/>
  <c r="R42" i="43" s="1"/>
  <c r="R43" i="43" s="1"/>
  <c r="V7" i="43"/>
  <c r="V8" i="43" s="1"/>
  <c r="V9" i="43" s="1"/>
  <c r="V10" i="43" s="1"/>
  <c r="V11" i="43" s="1"/>
  <c r="V12" i="43" s="1"/>
  <c r="V13" i="43" s="1"/>
  <c r="V14" i="43" s="1"/>
  <c r="V15" i="43" s="1"/>
  <c r="V16" i="43" s="1"/>
  <c r="V17" i="43" s="1"/>
  <c r="V18" i="43" s="1"/>
  <c r="V19" i="43" s="1"/>
  <c r="V20" i="43" s="1"/>
  <c r="V21" i="43" s="1"/>
  <c r="V22" i="43" s="1"/>
  <c r="V23" i="43" s="1"/>
  <c r="V24" i="43" s="1"/>
  <c r="V25" i="43" s="1"/>
  <c r="V26" i="43" s="1"/>
  <c r="V27" i="43" s="1"/>
  <c r="V28" i="43" s="1"/>
  <c r="V29" i="43" s="1"/>
  <c r="V30" i="43" s="1"/>
  <c r="V31" i="43" s="1"/>
  <c r="V32" i="43" s="1"/>
  <c r="V33" i="43" s="1"/>
  <c r="V34" i="43" s="1"/>
  <c r="V35" i="43" s="1"/>
  <c r="V36" i="43" s="1"/>
  <c r="V37" i="43" s="1"/>
  <c r="V38" i="43" s="1"/>
  <c r="V39" i="43" s="1"/>
  <c r="V40" i="43" s="1"/>
  <c r="V41" i="43" s="1"/>
  <c r="V42" i="43" s="1"/>
  <c r="V43" i="43" s="1"/>
  <c r="U7" i="42"/>
  <c r="U8" i="42" s="1"/>
  <c r="U9" i="42" s="1"/>
  <c r="U10" i="42" s="1"/>
  <c r="U11" i="42" s="1"/>
  <c r="U12" i="42" s="1"/>
  <c r="U13" i="42" s="1"/>
  <c r="U14" i="42" s="1"/>
  <c r="U15" i="42" s="1"/>
  <c r="U16" i="42" s="1"/>
  <c r="U17" i="42" s="1"/>
  <c r="U18" i="42" s="1"/>
  <c r="U19" i="42" s="1"/>
  <c r="U20" i="42" s="1"/>
  <c r="U21" i="42" s="1"/>
  <c r="U22" i="42" s="1"/>
  <c r="U23" i="42" s="1"/>
  <c r="U24" i="42" s="1"/>
  <c r="U25" i="42" s="1"/>
  <c r="U26" i="42" s="1"/>
  <c r="U27" i="42" s="1"/>
  <c r="U28" i="42" s="1"/>
  <c r="U29" i="42" s="1"/>
  <c r="U30" i="42" s="1"/>
  <c r="U31" i="42" s="1"/>
  <c r="U32" i="42" s="1"/>
  <c r="U33" i="42" s="1"/>
  <c r="U34" i="42" s="1"/>
  <c r="U35" i="42" s="1"/>
  <c r="U36" i="42" s="1"/>
  <c r="U37" i="42" s="1"/>
  <c r="U38" i="42" s="1"/>
  <c r="U39" i="42" s="1"/>
  <c r="R7" i="42"/>
  <c r="R8" i="42" s="1"/>
  <c r="R9" i="42" s="1"/>
  <c r="R10" i="42" s="1"/>
  <c r="R11" i="42" s="1"/>
  <c r="R12" i="42" s="1"/>
  <c r="R13" i="42" s="1"/>
  <c r="R14" i="42" s="1"/>
  <c r="R15" i="42" s="1"/>
  <c r="R16" i="42" s="1"/>
  <c r="R17" i="42" s="1"/>
  <c r="R18" i="42" s="1"/>
  <c r="R19" i="42" s="1"/>
  <c r="R20" i="42" s="1"/>
  <c r="R21" i="42" s="1"/>
  <c r="R22" i="42" s="1"/>
  <c r="R23" i="42" s="1"/>
  <c r="R24" i="42" s="1"/>
  <c r="R25" i="42" s="1"/>
  <c r="R26" i="42" s="1"/>
  <c r="R27" i="42" s="1"/>
  <c r="R28" i="42" s="1"/>
  <c r="R29" i="42" s="1"/>
  <c r="R30" i="42" s="1"/>
  <c r="R31" i="42" s="1"/>
  <c r="R32" i="42" s="1"/>
  <c r="R33" i="42" s="1"/>
  <c r="R34" i="42" s="1"/>
  <c r="R35" i="42" s="1"/>
  <c r="R36" i="42" s="1"/>
  <c r="R37" i="42" s="1"/>
  <c r="R38" i="42" s="1"/>
  <c r="R39" i="42" s="1"/>
  <c r="M7" i="42"/>
  <c r="M8" i="42" s="1"/>
  <c r="M9" i="42" s="1"/>
  <c r="M10" i="42" s="1"/>
  <c r="M11" i="42" s="1"/>
  <c r="M12" i="42" s="1"/>
  <c r="M13" i="42" s="1"/>
  <c r="M14" i="42" s="1"/>
  <c r="M15" i="42" s="1"/>
  <c r="M16" i="42" s="1"/>
  <c r="M17" i="42" s="1"/>
  <c r="M18" i="42" s="1"/>
  <c r="M19" i="42" s="1"/>
  <c r="M20" i="42" s="1"/>
  <c r="M21" i="42" s="1"/>
  <c r="M22" i="42" s="1"/>
  <c r="M23" i="42" s="1"/>
  <c r="M24" i="42" s="1"/>
  <c r="M25" i="42" s="1"/>
  <c r="M26" i="42" s="1"/>
  <c r="M27" i="42" s="1"/>
  <c r="M28" i="42" s="1"/>
  <c r="M29" i="42" s="1"/>
  <c r="M30" i="42" s="1"/>
  <c r="M31" i="42" s="1"/>
  <c r="M32" i="42" s="1"/>
  <c r="M33" i="42" s="1"/>
  <c r="M34" i="42" s="1"/>
  <c r="M35" i="42" s="1"/>
  <c r="M36" i="42" s="1"/>
  <c r="M37" i="42" s="1"/>
  <c r="M38" i="42" s="1"/>
  <c r="M39" i="42" s="1"/>
  <c r="N7" i="42"/>
  <c r="N8" i="42" s="1"/>
  <c r="N9" i="42" s="1"/>
  <c r="N10" i="42" s="1"/>
  <c r="N11" i="42" s="1"/>
  <c r="N12" i="42" s="1"/>
  <c r="N13" i="42" s="1"/>
  <c r="N14" i="42" s="1"/>
  <c r="N15" i="42" s="1"/>
  <c r="N16" i="42" s="1"/>
  <c r="N17" i="42" s="1"/>
  <c r="N18" i="42" s="1"/>
  <c r="N19" i="42" s="1"/>
  <c r="N20" i="42" s="1"/>
  <c r="N21" i="42" s="1"/>
  <c r="N22" i="42" s="1"/>
  <c r="N23" i="42" s="1"/>
  <c r="N24" i="42" s="1"/>
  <c r="N25" i="42" s="1"/>
  <c r="N26" i="42" s="1"/>
  <c r="N27" i="42" s="1"/>
  <c r="N28" i="42" s="1"/>
  <c r="N29" i="42" s="1"/>
  <c r="N30" i="42" s="1"/>
  <c r="N31" i="42" s="1"/>
  <c r="N32" i="42" s="1"/>
  <c r="N33" i="42" s="1"/>
  <c r="N34" i="42" s="1"/>
  <c r="N35" i="42" s="1"/>
  <c r="N36" i="42" s="1"/>
  <c r="N37" i="42" s="1"/>
  <c r="N38" i="42" s="1"/>
  <c r="N39" i="42" s="1"/>
  <c r="V7" i="42"/>
  <c r="V8" i="42" s="1"/>
  <c r="V9" i="42" s="1"/>
  <c r="V10" i="42" s="1"/>
  <c r="V11" i="42" s="1"/>
  <c r="V12" i="42" s="1"/>
  <c r="V13" i="42" s="1"/>
  <c r="V14" i="42" s="1"/>
  <c r="V15" i="42" s="1"/>
  <c r="V16" i="42" s="1"/>
  <c r="V17" i="42" s="1"/>
  <c r="V18" i="42" s="1"/>
  <c r="V19" i="42" s="1"/>
  <c r="V20" i="42" s="1"/>
  <c r="V21" i="42" s="1"/>
  <c r="V22" i="42" s="1"/>
  <c r="V23" i="42" s="1"/>
  <c r="V24" i="42" s="1"/>
  <c r="V25" i="42" s="1"/>
  <c r="V26" i="42" s="1"/>
  <c r="V27" i="42" s="1"/>
  <c r="V28" i="42" s="1"/>
  <c r="V29" i="42" s="1"/>
  <c r="V30" i="42" s="1"/>
  <c r="V31" i="42" s="1"/>
  <c r="V32" i="42" s="1"/>
  <c r="V33" i="42" s="1"/>
  <c r="V34" i="42" s="1"/>
  <c r="V35" i="42" s="1"/>
  <c r="V36" i="42" s="1"/>
  <c r="V37" i="42" s="1"/>
  <c r="V38" i="42" s="1"/>
  <c r="V39" i="42" s="1"/>
  <c r="L7" i="42"/>
  <c r="L8" i="42" s="1"/>
  <c r="L9" i="42" s="1"/>
  <c r="L10" i="42" s="1"/>
  <c r="P7" i="42"/>
  <c r="P8" i="42" s="1"/>
  <c r="P9" i="42" s="1"/>
  <c r="P10" i="42" s="1"/>
  <c r="P11" i="42" s="1"/>
  <c r="P12" i="42" s="1"/>
  <c r="P13" i="42" s="1"/>
  <c r="P14" i="42" s="1"/>
  <c r="P15" i="42" s="1"/>
  <c r="P16" i="42" s="1"/>
  <c r="P17" i="42" s="1"/>
  <c r="P18" i="42" s="1"/>
  <c r="P19" i="42" s="1"/>
  <c r="P20" i="42" s="1"/>
  <c r="P21" i="42" s="1"/>
  <c r="P22" i="42" s="1"/>
  <c r="P23" i="42" s="1"/>
  <c r="P24" i="42" s="1"/>
  <c r="P25" i="42" s="1"/>
  <c r="P26" i="42" s="1"/>
  <c r="P27" i="42" s="1"/>
  <c r="P28" i="42" s="1"/>
  <c r="P29" i="42" s="1"/>
  <c r="P30" i="42" s="1"/>
  <c r="P31" i="42" s="1"/>
  <c r="P32" i="42" s="1"/>
  <c r="P33" i="42" s="1"/>
  <c r="P34" i="42" s="1"/>
  <c r="P35" i="42" s="1"/>
  <c r="P36" i="42" s="1"/>
  <c r="P37" i="42" s="1"/>
  <c r="P38" i="42" s="1"/>
  <c r="P39" i="42" s="1"/>
  <c r="T7" i="42"/>
  <c r="T8" i="42" s="1"/>
  <c r="T9" i="42" s="1"/>
  <c r="T10" i="42" s="1"/>
  <c r="T11" i="42" s="1"/>
  <c r="T12" i="42" s="1"/>
  <c r="T13" i="42" s="1"/>
  <c r="T14" i="42" s="1"/>
  <c r="T15" i="42" s="1"/>
  <c r="T16" i="42" s="1"/>
  <c r="T17" i="42" s="1"/>
  <c r="T18" i="42" s="1"/>
  <c r="T19" i="42" s="1"/>
  <c r="T20" i="42" s="1"/>
  <c r="T21" i="42" s="1"/>
  <c r="T22" i="42" s="1"/>
  <c r="T23" i="42" s="1"/>
  <c r="T24" i="42" s="1"/>
  <c r="T25" i="42" s="1"/>
  <c r="T26" i="42" s="1"/>
  <c r="T27" i="42" s="1"/>
  <c r="T28" i="42" s="1"/>
  <c r="T29" i="42" s="1"/>
  <c r="T30" i="42" s="1"/>
  <c r="T31" i="42" s="1"/>
  <c r="T32" i="42" s="1"/>
  <c r="T33" i="42" s="1"/>
  <c r="T34" i="42" s="1"/>
  <c r="T35" i="42" s="1"/>
  <c r="T36" i="42" s="1"/>
  <c r="T37" i="42" s="1"/>
  <c r="T38" i="42" s="1"/>
  <c r="T39" i="42" s="1"/>
  <c r="O7" i="42"/>
  <c r="O8" i="42" s="1"/>
  <c r="O9" i="42" s="1"/>
  <c r="O10" i="42" s="1"/>
  <c r="O11" i="42" s="1"/>
  <c r="O12" i="42" s="1"/>
  <c r="O13" i="42" s="1"/>
  <c r="O14" i="42" s="1"/>
  <c r="O15" i="42" s="1"/>
  <c r="O16" i="42" s="1"/>
  <c r="O17" i="42" s="1"/>
  <c r="O18" i="42" s="1"/>
  <c r="O19" i="42" s="1"/>
  <c r="O20" i="42" s="1"/>
  <c r="O21" i="42" s="1"/>
  <c r="O22" i="42" s="1"/>
  <c r="O23" i="42" s="1"/>
  <c r="O24" i="42" s="1"/>
  <c r="O25" i="42" s="1"/>
  <c r="O26" i="42" s="1"/>
  <c r="O27" i="42" s="1"/>
  <c r="O28" i="42" s="1"/>
  <c r="O29" i="42" s="1"/>
  <c r="O30" i="42" s="1"/>
  <c r="O31" i="42" s="1"/>
  <c r="O32" i="42" s="1"/>
  <c r="O33" i="42" s="1"/>
  <c r="O34" i="42" s="1"/>
  <c r="O35" i="42" s="1"/>
  <c r="O36" i="42" s="1"/>
  <c r="O37" i="42" s="1"/>
  <c r="O38" i="42" s="1"/>
  <c r="O39" i="42" s="1"/>
  <c r="S7" i="42"/>
  <c r="S8" i="42" s="1"/>
  <c r="S9" i="42" s="1"/>
  <c r="S10" i="42" s="1"/>
  <c r="S11" i="42" s="1"/>
  <c r="S12" i="42" s="1"/>
  <c r="S13" i="42" s="1"/>
  <c r="S14" i="42" s="1"/>
  <c r="S15" i="42" s="1"/>
  <c r="S16" i="42" s="1"/>
  <c r="S17" i="42" s="1"/>
  <c r="S18" i="42" s="1"/>
  <c r="S19" i="42" s="1"/>
  <c r="S20" i="42" s="1"/>
  <c r="S21" i="42" s="1"/>
  <c r="S22" i="42" s="1"/>
  <c r="S23" i="42" s="1"/>
  <c r="S24" i="42" s="1"/>
  <c r="S25" i="42" s="1"/>
  <c r="S26" i="42" s="1"/>
  <c r="S27" i="42" s="1"/>
  <c r="S28" i="42" s="1"/>
  <c r="S29" i="42" s="1"/>
  <c r="S30" i="42" s="1"/>
  <c r="S31" i="42" s="1"/>
  <c r="S32" i="42" s="1"/>
  <c r="S33" i="42" s="1"/>
  <c r="S34" i="42" s="1"/>
  <c r="S35" i="42" s="1"/>
  <c r="S36" i="42" s="1"/>
  <c r="S37" i="42" s="1"/>
  <c r="S38" i="42" s="1"/>
  <c r="S39" i="42" s="1"/>
  <c r="W7" i="42"/>
  <c r="W8" i="42" s="1"/>
  <c r="W9" i="42" s="1"/>
  <c r="W10" i="42" s="1"/>
  <c r="W11" i="42" s="1"/>
  <c r="W12" i="42" s="1"/>
  <c r="W13" i="42" s="1"/>
  <c r="W14" i="42" s="1"/>
  <c r="W15" i="42" s="1"/>
  <c r="W16" i="42" s="1"/>
  <c r="W17" i="42" s="1"/>
  <c r="W18" i="42" s="1"/>
  <c r="W19" i="42" s="1"/>
  <c r="W20" i="42" s="1"/>
  <c r="W21" i="42" s="1"/>
  <c r="W22" i="42" s="1"/>
  <c r="W23" i="42" s="1"/>
  <c r="W24" i="42" s="1"/>
  <c r="W25" i="42" s="1"/>
  <c r="W26" i="42" s="1"/>
  <c r="W27" i="42" s="1"/>
  <c r="W28" i="42" s="1"/>
  <c r="W29" i="42" s="1"/>
  <c r="W30" i="42" s="1"/>
  <c r="W31" i="42" s="1"/>
  <c r="W32" i="42" s="1"/>
  <c r="W33" i="42" s="1"/>
  <c r="W34" i="42" s="1"/>
  <c r="W35" i="42" s="1"/>
  <c r="W36" i="42" s="1"/>
  <c r="W37" i="42" s="1"/>
  <c r="W38" i="42" s="1"/>
  <c r="W39" i="42" s="1"/>
  <c r="T66" i="42"/>
  <c r="T67" i="42" s="1"/>
  <c r="T68" i="42" s="1"/>
  <c r="T69" i="42" s="1"/>
  <c r="T70" i="42" s="1"/>
  <c r="T71" i="42" s="1"/>
  <c r="T72" i="42" s="1"/>
  <c r="T73" i="42" s="1"/>
  <c r="T74" i="42" s="1"/>
  <c r="T75" i="42" s="1"/>
  <c r="T76" i="42" s="1"/>
  <c r="T77" i="42" s="1"/>
  <c r="T78" i="42" s="1"/>
  <c r="T79" i="42" s="1"/>
  <c r="T80" i="42" s="1"/>
  <c r="T81" i="42" s="1"/>
  <c r="T82" i="42" s="1"/>
  <c r="T83" i="42" s="1"/>
  <c r="T84" i="42" s="1"/>
  <c r="T85" i="42" s="1"/>
  <c r="T86" i="42" s="1"/>
  <c r="T87" i="42" s="1"/>
  <c r="T88" i="42" s="1"/>
  <c r="T89" i="42" s="1"/>
  <c r="T90" i="42" s="1"/>
  <c r="T91" i="42" s="1"/>
  <c r="T92" i="42" s="1"/>
  <c r="T93" i="42" s="1"/>
  <c r="T94" i="42" s="1"/>
  <c r="T95" i="42" s="1"/>
  <c r="T96" i="42" s="1"/>
  <c r="T97" i="42" s="1"/>
  <c r="T98" i="42" s="1"/>
  <c r="P66" i="42"/>
  <c r="P67" i="42" s="1"/>
  <c r="P68" i="42" s="1"/>
  <c r="P69" i="42" s="1"/>
  <c r="P70" i="42" s="1"/>
  <c r="P71" i="42" s="1"/>
  <c r="P72" i="42" s="1"/>
  <c r="P73" i="42" s="1"/>
  <c r="P74" i="42" s="1"/>
  <c r="P75" i="42" s="1"/>
  <c r="P76" i="42" s="1"/>
  <c r="P77" i="42" s="1"/>
  <c r="P78" i="42" s="1"/>
  <c r="P79" i="42" s="1"/>
  <c r="P80" i="42" s="1"/>
  <c r="P81" i="42" s="1"/>
  <c r="P82" i="42" s="1"/>
  <c r="P83" i="42" s="1"/>
  <c r="P84" i="42" s="1"/>
  <c r="P85" i="42" s="1"/>
  <c r="P86" i="42" s="1"/>
  <c r="P87" i="42" s="1"/>
  <c r="P88" i="42" s="1"/>
  <c r="P89" i="42" s="1"/>
  <c r="P90" i="42" s="1"/>
  <c r="P91" i="42" s="1"/>
  <c r="P92" i="42" s="1"/>
  <c r="P93" i="42" s="1"/>
  <c r="P94" i="42" s="1"/>
  <c r="P95" i="42" s="1"/>
  <c r="P96" i="42" s="1"/>
  <c r="P97" i="42" s="1"/>
  <c r="P98" i="42" s="1"/>
  <c r="V66" i="42"/>
  <c r="V67" i="42" s="1"/>
  <c r="V68" i="42" s="1"/>
  <c r="V69" i="42" s="1"/>
  <c r="V70" i="42" s="1"/>
  <c r="V71" i="42" s="1"/>
  <c r="V72" i="42" s="1"/>
  <c r="V73" i="42" s="1"/>
  <c r="V74" i="42" s="1"/>
  <c r="V75" i="42" s="1"/>
  <c r="V76" i="42" s="1"/>
  <c r="V77" i="42" s="1"/>
  <c r="V78" i="42" s="1"/>
  <c r="V79" i="42" s="1"/>
  <c r="V80" i="42" s="1"/>
  <c r="V81" i="42" s="1"/>
  <c r="V82" i="42" s="1"/>
  <c r="V83" i="42" s="1"/>
  <c r="V84" i="42" s="1"/>
  <c r="V85" i="42" s="1"/>
  <c r="V86" i="42" s="1"/>
  <c r="V87" i="42" s="1"/>
  <c r="V88" i="42" s="1"/>
  <c r="V89" i="42" s="1"/>
  <c r="V90" i="42" s="1"/>
  <c r="V91" i="42" s="1"/>
  <c r="V92" i="42" s="1"/>
  <c r="V93" i="42" s="1"/>
  <c r="V94" i="42" s="1"/>
  <c r="V95" i="42" s="1"/>
  <c r="V96" i="42" s="1"/>
  <c r="V97" i="42" s="1"/>
  <c r="V98" i="42" s="1"/>
  <c r="R66" i="42"/>
  <c r="R67" i="42" s="1"/>
  <c r="R68" i="42" s="1"/>
  <c r="R69" i="42" s="1"/>
  <c r="R70" i="42" s="1"/>
  <c r="R71" i="42" s="1"/>
  <c r="R72" i="42" s="1"/>
  <c r="R73" i="42" s="1"/>
  <c r="R74" i="42" s="1"/>
  <c r="R75" i="42" s="1"/>
  <c r="R76" i="42" s="1"/>
  <c r="R77" i="42" s="1"/>
  <c r="R78" i="42" s="1"/>
  <c r="R79" i="42" s="1"/>
  <c r="R80" i="42" s="1"/>
  <c r="R81" i="42" s="1"/>
  <c r="R82" i="42" s="1"/>
  <c r="R83" i="42" s="1"/>
  <c r="R84" i="42" s="1"/>
  <c r="R85" i="42" s="1"/>
  <c r="R86" i="42" s="1"/>
  <c r="R87" i="42" s="1"/>
  <c r="R88" i="42" s="1"/>
  <c r="R89" i="42" s="1"/>
  <c r="R90" i="42" s="1"/>
  <c r="R91" i="42" s="1"/>
  <c r="R92" i="42" s="1"/>
  <c r="R93" i="42" s="1"/>
  <c r="R94" i="42" s="1"/>
  <c r="R95" i="42" s="1"/>
  <c r="R96" i="42" s="1"/>
  <c r="R97" i="42" s="1"/>
  <c r="R98" i="42" s="1"/>
  <c r="M66" i="42"/>
  <c r="M67" i="42" s="1"/>
  <c r="M68" i="42" s="1"/>
  <c r="M69" i="42" s="1"/>
  <c r="M70" i="42" s="1"/>
  <c r="M71" i="42" s="1"/>
  <c r="M72" i="42" s="1"/>
  <c r="M73" i="42" s="1"/>
  <c r="M74" i="42" s="1"/>
  <c r="M75" i="42" s="1"/>
  <c r="M76" i="42" s="1"/>
  <c r="M77" i="42" s="1"/>
  <c r="M78" i="42" s="1"/>
  <c r="M79" i="42" s="1"/>
  <c r="M80" i="42" s="1"/>
  <c r="M81" i="42" s="1"/>
  <c r="M82" i="42" s="1"/>
  <c r="M83" i="42" s="1"/>
  <c r="M84" i="42" s="1"/>
  <c r="M85" i="42" s="1"/>
  <c r="M86" i="42" s="1"/>
  <c r="M87" i="42" s="1"/>
  <c r="M88" i="42" s="1"/>
  <c r="M89" i="42" s="1"/>
  <c r="M90" i="42" s="1"/>
  <c r="M91" i="42" s="1"/>
  <c r="M92" i="42" s="1"/>
  <c r="M93" i="42" s="1"/>
  <c r="M94" i="42" s="1"/>
  <c r="M95" i="42" s="1"/>
  <c r="M96" i="42" s="1"/>
  <c r="M97" i="42" s="1"/>
  <c r="M98" i="42" s="1"/>
  <c r="W66" i="42"/>
  <c r="W67" i="42" s="1"/>
  <c r="W68" i="42" s="1"/>
  <c r="W69" i="42" s="1"/>
  <c r="W70" i="42" s="1"/>
  <c r="W71" i="42" s="1"/>
  <c r="W72" i="42" s="1"/>
  <c r="W73" i="42" s="1"/>
  <c r="W74" i="42" s="1"/>
  <c r="W75" i="42" s="1"/>
  <c r="W76" i="42" s="1"/>
  <c r="W77" i="42" s="1"/>
  <c r="W78" i="42" s="1"/>
  <c r="W79" i="42" s="1"/>
  <c r="W80" i="42" s="1"/>
  <c r="W81" i="42" s="1"/>
  <c r="W82" i="42" s="1"/>
  <c r="W83" i="42" s="1"/>
  <c r="W84" i="42" s="1"/>
  <c r="W85" i="42" s="1"/>
  <c r="W86" i="42" s="1"/>
  <c r="W87" i="42" s="1"/>
  <c r="W88" i="42" s="1"/>
  <c r="W89" i="42" s="1"/>
  <c r="W90" i="42" s="1"/>
  <c r="W91" i="42" s="1"/>
  <c r="W92" i="42" s="1"/>
  <c r="W93" i="42" s="1"/>
  <c r="W94" i="42" s="1"/>
  <c r="W95" i="42" s="1"/>
  <c r="W96" i="42" s="1"/>
  <c r="W97" i="42" s="1"/>
  <c r="W98" i="42" s="1"/>
  <c r="Q66" i="42"/>
  <c r="Q67" i="42" s="1"/>
  <c r="Q68" i="42" s="1"/>
  <c r="Q69" i="42" s="1"/>
  <c r="Q70" i="42" s="1"/>
  <c r="Q71" i="42" s="1"/>
  <c r="Q72" i="42" s="1"/>
  <c r="Q73" i="42" s="1"/>
  <c r="Q74" i="42" s="1"/>
  <c r="Q75" i="42" s="1"/>
  <c r="Q76" i="42" s="1"/>
  <c r="Q77" i="42" s="1"/>
  <c r="Q78" i="42" s="1"/>
  <c r="Q79" i="42" s="1"/>
  <c r="Q80" i="42" s="1"/>
  <c r="Q81" i="42" s="1"/>
  <c r="Q82" i="42" s="1"/>
  <c r="Q83" i="42" s="1"/>
  <c r="Q84" i="42" s="1"/>
  <c r="Q85" i="42" s="1"/>
  <c r="Q86" i="42" s="1"/>
  <c r="Q87" i="42" s="1"/>
  <c r="Q88" i="42" s="1"/>
  <c r="Q89" i="42" s="1"/>
  <c r="Q90" i="42" s="1"/>
  <c r="Q91" i="42" s="1"/>
  <c r="Q92" i="42" s="1"/>
  <c r="Q93" i="42" s="1"/>
  <c r="Q94" i="42" s="1"/>
  <c r="Q95" i="42" s="1"/>
  <c r="Q96" i="42" s="1"/>
  <c r="Q97" i="42" s="1"/>
  <c r="Q98" i="42" s="1"/>
  <c r="L66" i="42"/>
  <c r="L67" i="42" s="1"/>
  <c r="L68" i="42" s="1"/>
  <c r="L69" i="42" s="1"/>
  <c r="L70" i="42" s="1"/>
  <c r="L71" i="42" s="1"/>
  <c r="L72" i="42" s="1"/>
  <c r="L73" i="42" s="1"/>
  <c r="L74" i="42" s="1"/>
  <c r="L75" i="42" s="1"/>
  <c r="L76" i="42" s="1"/>
  <c r="L77" i="42" s="1"/>
  <c r="L78" i="42" s="1"/>
  <c r="L79" i="42" s="1"/>
  <c r="L80" i="42" s="1"/>
  <c r="L81" i="42" s="1"/>
  <c r="L82" i="42" s="1"/>
  <c r="L83" i="42" s="1"/>
  <c r="L84" i="42" s="1"/>
  <c r="L85" i="42" s="1"/>
  <c r="L86" i="42" s="1"/>
  <c r="L87" i="42" s="1"/>
  <c r="L88" i="42" s="1"/>
  <c r="L89" i="42" s="1"/>
  <c r="L90" i="42" s="1"/>
  <c r="L91" i="42" s="1"/>
  <c r="L92" i="42" s="1"/>
  <c r="L93" i="42" s="1"/>
  <c r="L94" i="42" s="1"/>
  <c r="L95" i="42" s="1"/>
  <c r="L96" i="42" s="1"/>
  <c r="L97" i="42" s="1"/>
  <c r="L98" i="42" s="1"/>
  <c r="S66" i="42"/>
  <c r="S67" i="42" s="1"/>
  <c r="S68" i="42" s="1"/>
  <c r="S69" i="42" s="1"/>
  <c r="S70" i="42" s="1"/>
  <c r="S71" i="42" s="1"/>
  <c r="S72" i="42" s="1"/>
  <c r="S73" i="42" s="1"/>
  <c r="S74" i="42" s="1"/>
  <c r="S75" i="42" s="1"/>
  <c r="S76" i="42" s="1"/>
  <c r="S77" i="42" s="1"/>
  <c r="S78" i="42" s="1"/>
  <c r="S79" i="42" s="1"/>
  <c r="S80" i="42" s="1"/>
  <c r="S81" i="42" s="1"/>
  <c r="S82" i="42" s="1"/>
  <c r="S83" i="42" s="1"/>
  <c r="S84" i="42" s="1"/>
  <c r="S85" i="42" s="1"/>
  <c r="S86" i="42" s="1"/>
  <c r="S87" i="42" s="1"/>
  <c r="S88" i="42" s="1"/>
  <c r="S89" i="42" s="1"/>
  <c r="S90" i="42" s="1"/>
  <c r="S91" i="42" s="1"/>
  <c r="S92" i="42" s="1"/>
  <c r="S93" i="42" s="1"/>
  <c r="S94" i="42" s="1"/>
  <c r="S95" i="42" s="1"/>
  <c r="S96" i="42" s="1"/>
  <c r="S97" i="42" s="1"/>
  <c r="S98" i="42" s="1"/>
  <c r="N66" i="42"/>
  <c r="N67" i="42" s="1"/>
  <c r="N68" i="42" s="1"/>
  <c r="N69" i="42" s="1"/>
  <c r="N70" i="42" s="1"/>
  <c r="N71" i="42" s="1"/>
  <c r="N72" i="42" s="1"/>
  <c r="N73" i="42" s="1"/>
  <c r="N74" i="42" s="1"/>
  <c r="N75" i="42" s="1"/>
  <c r="N76" i="42" s="1"/>
  <c r="N77" i="42" s="1"/>
  <c r="N78" i="42" s="1"/>
  <c r="N79" i="42" s="1"/>
  <c r="N80" i="42" s="1"/>
  <c r="N81" i="42" s="1"/>
  <c r="N82" i="42" s="1"/>
  <c r="N83" i="42" s="1"/>
  <c r="N84" i="42" s="1"/>
  <c r="N85" i="42" s="1"/>
  <c r="N86" i="42" s="1"/>
  <c r="N87" i="42" s="1"/>
  <c r="N88" i="42" s="1"/>
  <c r="N89" i="42" s="1"/>
  <c r="N90" i="42" s="1"/>
  <c r="N91" i="42" s="1"/>
  <c r="N92" i="42" s="1"/>
  <c r="N93" i="42" s="1"/>
  <c r="N94" i="42" s="1"/>
  <c r="N95" i="42" s="1"/>
  <c r="N96" i="42" s="1"/>
  <c r="N97" i="42" s="1"/>
  <c r="N98" i="42" s="1"/>
  <c r="J65" i="41"/>
  <c r="J64" i="41"/>
  <c r="J63" i="41"/>
  <c r="J62" i="41"/>
  <c r="J61" i="41"/>
  <c r="J60" i="41"/>
  <c r="J59" i="41"/>
  <c r="J58" i="41"/>
  <c r="J57" i="41"/>
  <c r="J56" i="41"/>
  <c r="J55" i="41"/>
  <c r="J54" i="41"/>
  <c r="J53" i="41"/>
  <c r="J52" i="41"/>
  <c r="J51" i="41"/>
  <c r="J50" i="41"/>
  <c r="J49" i="41"/>
  <c r="J48" i="41"/>
  <c r="J47" i="41"/>
  <c r="J46" i="41"/>
  <c r="J45" i="41"/>
  <c r="J44" i="41"/>
  <c r="J43" i="41"/>
  <c r="F43" i="41"/>
  <c r="F44" i="41" s="1"/>
  <c r="O42" i="41"/>
  <c r="J42" i="41"/>
  <c r="S42" i="41" s="1"/>
  <c r="F42" i="41"/>
  <c r="J29" i="41"/>
  <c r="J28" i="41"/>
  <c r="J27" i="41"/>
  <c r="J26" i="41"/>
  <c r="J25" i="41"/>
  <c r="J24" i="41"/>
  <c r="AF23" i="41"/>
  <c r="AD23" i="41"/>
  <c r="AD31" i="41" s="1"/>
  <c r="AH31" i="41" s="1"/>
  <c r="J23" i="41"/>
  <c r="J22" i="41"/>
  <c r="AF21" i="41"/>
  <c r="AD21" i="41"/>
  <c r="J21" i="41"/>
  <c r="J20" i="41"/>
  <c r="J19" i="41"/>
  <c r="J18" i="41"/>
  <c r="J17" i="41"/>
  <c r="J16" i="41"/>
  <c r="J15" i="41"/>
  <c r="J14" i="41"/>
  <c r="J13" i="41"/>
  <c r="J12" i="41"/>
  <c r="J11" i="41"/>
  <c r="J10" i="41"/>
  <c r="J9" i="41"/>
  <c r="J8" i="41"/>
  <c r="F8" i="41"/>
  <c r="F9" i="41" s="1"/>
  <c r="F10" i="41" s="1"/>
  <c r="F11" i="41" s="1"/>
  <c r="F12" i="41" s="1"/>
  <c r="F13" i="41" s="1"/>
  <c r="F14" i="41" s="1"/>
  <c r="F15" i="41" s="1"/>
  <c r="F16" i="41" s="1"/>
  <c r="F17" i="41" s="1"/>
  <c r="F18" i="41" s="1"/>
  <c r="F19" i="41" s="1"/>
  <c r="F20" i="41" s="1"/>
  <c r="F21" i="41" s="1"/>
  <c r="F22" i="41" s="1"/>
  <c r="F23" i="41" s="1"/>
  <c r="F24" i="41" s="1"/>
  <c r="F25" i="41" s="1"/>
  <c r="F26" i="41" s="1"/>
  <c r="F27" i="41" s="1"/>
  <c r="F28" i="41" s="1"/>
  <c r="F29" i="41" s="1"/>
  <c r="J7" i="41"/>
  <c r="S7" i="41" s="1"/>
  <c r="F7" i="41"/>
  <c r="L11" i="19"/>
  <c r="L12" i="19" s="1"/>
  <c r="L13" i="19" s="1"/>
  <c r="L14" i="19" s="1"/>
  <c r="L15" i="19" s="1"/>
  <c r="L16" i="19" s="1"/>
  <c r="L17" i="19" s="1"/>
  <c r="L18" i="19" s="1"/>
  <c r="L19" i="19" s="1"/>
  <c r="L20" i="19" s="1"/>
  <c r="L21" i="19" s="1"/>
  <c r="L22" i="19" s="1"/>
  <c r="L23" i="19" s="1"/>
  <c r="L24" i="19" s="1"/>
  <c r="L25" i="19" s="1"/>
  <c r="L26" i="19" s="1"/>
  <c r="L27" i="19" s="1"/>
  <c r="L28" i="19" s="1"/>
  <c r="L29" i="19" s="1"/>
  <c r="L30" i="19" s="1"/>
  <c r="L31" i="19" s="1"/>
  <c r="L32" i="19" s="1"/>
  <c r="L33" i="19" s="1"/>
  <c r="L34" i="19" s="1"/>
  <c r="L35" i="19" s="1"/>
  <c r="L36" i="19" s="1"/>
  <c r="L37" i="19" s="1"/>
  <c r="L38" i="19" s="1"/>
  <c r="L39" i="19" s="1"/>
  <c r="L40" i="19" s="1"/>
  <c r="L41" i="19" s="1"/>
  <c r="L42" i="19" s="1"/>
  <c r="L43" i="19" s="1"/>
  <c r="L44" i="19" s="1"/>
  <c r="L45" i="19" s="1"/>
  <c r="L46" i="19" s="1"/>
  <c r="L47" i="19" s="1"/>
  <c r="L48" i="19" s="1"/>
  <c r="L49" i="19" s="1"/>
  <c r="L50" i="19" s="1"/>
  <c r="L51" i="19" s="1"/>
  <c r="L52" i="19" s="1"/>
  <c r="L53" i="19" s="1"/>
  <c r="L54" i="19" s="1"/>
  <c r="L55" i="19" s="1"/>
  <c r="M11" i="19"/>
  <c r="M12" i="19" s="1"/>
  <c r="M13" i="19" s="1"/>
  <c r="M14" i="19" s="1"/>
  <c r="M15" i="19" s="1"/>
  <c r="M16" i="19" s="1"/>
  <c r="M17" i="19" s="1"/>
  <c r="M18" i="19" s="1"/>
  <c r="M19" i="19" s="1"/>
  <c r="M20" i="19" s="1"/>
  <c r="M21" i="19" s="1"/>
  <c r="M22" i="19" s="1"/>
  <c r="M23" i="19" s="1"/>
  <c r="M24" i="19" s="1"/>
  <c r="M25" i="19" s="1"/>
  <c r="M26" i="19" s="1"/>
  <c r="M27" i="19" s="1"/>
  <c r="M28" i="19" s="1"/>
  <c r="M29" i="19" s="1"/>
  <c r="M30" i="19" s="1"/>
  <c r="M31" i="19" s="1"/>
  <c r="M32" i="19" s="1"/>
  <c r="M33" i="19" s="1"/>
  <c r="M34" i="19" s="1"/>
  <c r="M35" i="19" s="1"/>
  <c r="M36" i="19" s="1"/>
  <c r="M37" i="19" s="1"/>
  <c r="M38" i="19" s="1"/>
  <c r="M39" i="19" s="1"/>
  <c r="M40" i="19" s="1"/>
  <c r="M41" i="19" s="1"/>
  <c r="M42" i="19" s="1"/>
  <c r="M43" i="19" s="1"/>
  <c r="M44" i="19" s="1"/>
  <c r="M45" i="19" s="1"/>
  <c r="M46" i="19" s="1"/>
  <c r="M47" i="19" s="1"/>
  <c r="M48" i="19" s="1"/>
  <c r="M49" i="19" s="1"/>
  <c r="M50" i="19" s="1"/>
  <c r="M51" i="19" s="1"/>
  <c r="M52" i="19" s="1"/>
  <c r="M53" i="19" s="1"/>
  <c r="M54" i="19" s="1"/>
  <c r="M55" i="19" s="1"/>
  <c r="N11" i="19"/>
  <c r="N12" i="19" s="1"/>
  <c r="N13" i="19" s="1"/>
  <c r="N14" i="19" s="1"/>
  <c r="N15" i="19" s="1"/>
  <c r="N16" i="19" s="1"/>
  <c r="N17" i="19" s="1"/>
  <c r="N18" i="19" s="1"/>
  <c r="N19" i="19" s="1"/>
  <c r="N20" i="19" s="1"/>
  <c r="N21" i="19" s="1"/>
  <c r="N22" i="19" s="1"/>
  <c r="N23" i="19" s="1"/>
  <c r="N24" i="19" s="1"/>
  <c r="N25" i="19" s="1"/>
  <c r="N26" i="19" s="1"/>
  <c r="N27" i="19" s="1"/>
  <c r="N28" i="19" s="1"/>
  <c r="N29" i="19" s="1"/>
  <c r="N30" i="19" s="1"/>
  <c r="N31" i="19" s="1"/>
  <c r="N32" i="19" s="1"/>
  <c r="N33" i="19" s="1"/>
  <c r="N34" i="19" s="1"/>
  <c r="N35" i="19" s="1"/>
  <c r="N36" i="19" s="1"/>
  <c r="N37" i="19" s="1"/>
  <c r="N38" i="19" s="1"/>
  <c r="N39" i="19" s="1"/>
  <c r="N40" i="19" s="1"/>
  <c r="N41" i="19" s="1"/>
  <c r="N42" i="19" s="1"/>
  <c r="N43" i="19" s="1"/>
  <c r="N44" i="19" s="1"/>
  <c r="N45" i="19" s="1"/>
  <c r="N46" i="19" s="1"/>
  <c r="N47" i="19" s="1"/>
  <c r="N48" i="19" s="1"/>
  <c r="N49" i="19" s="1"/>
  <c r="N50" i="19" s="1"/>
  <c r="N51" i="19" s="1"/>
  <c r="N52" i="19" s="1"/>
  <c r="N53" i="19" s="1"/>
  <c r="N54" i="19" s="1"/>
  <c r="N55" i="19" s="1"/>
  <c r="O11" i="19"/>
  <c r="O12" i="19" s="1"/>
  <c r="O13" i="19" s="1"/>
  <c r="O14" i="19" s="1"/>
  <c r="O15" i="19" s="1"/>
  <c r="O16" i="19" s="1"/>
  <c r="O17" i="19" s="1"/>
  <c r="O18" i="19" s="1"/>
  <c r="O19" i="19" s="1"/>
  <c r="O20" i="19" s="1"/>
  <c r="O21" i="19" s="1"/>
  <c r="O22" i="19" s="1"/>
  <c r="O23" i="19" s="1"/>
  <c r="O24" i="19" s="1"/>
  <c r="O25" i="19" s="1"/>
  <c r="O26" i="19" s="1"/>
  <c r="O27" i="19" s="1"/>
  <c r="O28" i="19" s="1"/>
  <c r="O29" i="19" s="1"/>
  <c r="O30" i="19" s="1"/>
  <c r="O31" i="19" s="1"/>
  <c r="O32" i="19" s="1"/>
  <c r="O33" i="19" s="1"/>
  <c r="O34" i="19" s="1"/>
  <c r="O35" i="19" s="1"/>
  <c r="O36" i="19" s="1"/>
  <c r="O37" i="19" s="1"/>
  <c r="O38" i="19" s="1"/>
  <c r="O39" i="19" s="1"/>
  <c r="O40" i="19" s="1"/>
  <c r="O41" i="19" s="1"/>
  <c r="O42" i="19" s="1"/>
  <c r="O43" i="19" s="1"/>
  <c r="O44" i="19" s="1"/>
  <c r="O45" i="19" s="1"/>
  <c r="O46" i="19" s="1"/>
  <c r="O47" i="19" s="1"/>
  <c r="O48" i="19" s="1"/>
  <c r="O49" i="19" s="1"/>
  <c r="O50" i="19" s="1"/>
  <c r="O51" i="19" s="1"/>
  <c r="O52" i="19" s="1"/>
  <c r="O53" i="19" s="1"/>
  <c r="O54" i="19" s="1"/>
  <c r="O55" i="19" s="1"/>
  <c r="P11" i="19"/>
  <c r="P12" i="19" s="1"/>
  <c r="P13" i="19" s="1"/>
  <c r="P14" i="19" s="1"/>
  <c r="P15" i="19" s="1"/>
  <c r="P16" i="19" s="1"/>
  <c r="P17" i="19" s="1"/>
  <c r="P18" i="19" s="1"/>
  <c r="P19" i="19" s="1"/>
  <c r="P20" i="19" s="1"/>
  <c r="P21" i="19" s="1"/>
  <c r="P22" i="19" s="1"/>
  <c r="P23" i="19" s="1"/>
  <c r="P24" i="19" s="1"/>
  <c r="P25" i="19" s="1"/>
  <c r="P26" i="19" s="1"/>
  <c r="P27" i="19" s="1"/>
  <c r="P28" i="19" s="1"/>
  <c r="P29" i="19" s="1"/>
  <c r="P30" i="19" s="1"/>
  <c r="P31" i="19" s="1"/>
  <c r="P32" i="19" s="1"/>
  <c r="P33" i="19" s="1"/>
  <c r="P34" i="19" s="1"/>
  <c r="P35" i="19" s="1"/>
  <c r="P36" i="19" s="1"/>
  <c r="P37" i="19" s="1"/>
  <c r="P38" i="19" s="1"/>
  <c r="P39" i="19" s="1"/>
  <c r="P40" i="19" s="1"/>
  <c r="P41" i="19" s="1"/>
  <c r="P42" i="19" s="1"/>
  <c r="P43" i="19" s="1"/>
  <c r="P44" i="19" s="1"/>
  <c r="P45" i="19" s="1"/>
  <c r="P46" i="19" s="1"/>
  <c r="P47" i="19" s="1"/>
  <c r="P48" i="19" s="1"/>
  <c r="P49" i="19" s="1"/>
  <c r="P50" i="19" s="1"/>
  <c r="P51" i="19" s="1"/>
  <c r="P52" i="19" s="1"/>
  <c r="P53" i="19" s="1"/>
  <c r="P54" i="19" s="1"/>
  <c r="P55" i="19" s="1"/>
  <c r="Q11" i="19"/>
  <c r="Q12" i="19" s="1"/>
  <c r="Q13" i="19" s="1"/>
  <c r="Q14" i="19" s="1"/>
  <c r="Q15" i="19" s="1"/>
  <c r="Q16" i="19" s="1"/>
  <c r="Q17" i="19" s="1"/>
  <c r="Q18" i="19" s="1"/>
  <c r="Q19" i="19" s="1"/>
  <c r="Q20" i="19" s="1"/>
  <c r="Q21" i="19" s="1"/>
  <c r="Q22" i="19" s="1"/>
  <c r="Q23" i="19" s="1"/>
  <c r="Q24" i="19" s="1"/>
  <c r="Q25" i="19" s="1"/>
  <c r="Q26" i="19" s="1"/>
  <c r="Q27" i="19" s="1"/>
  <c r="Q28" i="19" s="1"/>
  <c r="Q29" i="19" s="1"/>
  <c r="Q30" i="19" s="1"/>
  <c r="Q31" i="19" s="1"/>
  <c r="Q32" i="19" s="1"/>
  <c r="Q33" i="19" s="1"/>
  <c r="Q34" i="19" s="1"/>
  <c r="Q35" i="19" s="1"/>
  <c r="Q36" i="19" s="1"/>
  <c r="Q37" i="19" s="1"/>
  <c r="Q38" i="19" s="1"/>
  <c r="Q39" i="19" s="1"/>
  <c r="Q40" i="19" s="1"/>
  <c r="Q41" i="19" s="1"/>
  <c r="Q42" i="19" s="1"/>
  <c r="Q43" i="19" s="1"/>
  <c r="Q44" i="19" s="1"/>
  <c r="Q45" i="19" s="1"/>
  <c r="Q46" i="19" s="1"/>
  <c r="Q47" i="19" s="1"/>
  <c r="Q48" i="19" s="1"/>
  <c r="Q49" i="19" s="1"/>
  <c r="Q50" i="19" s="1"/>
  <c r="Q51" i="19" s="1"/>
  <c r="Q52" i="19" s="1"/>
  <c r="Q53" i="19" s="1"/>
  <c r="Q54" i="19" s="1"/>
  <c r="Q55" i="19" s="1"/>
  <c r="R11" i="19"/>
  <c r="R12" i="19" s="1"/>
  <c r="R13" i="19" s="1"/>
  <c r="R14" i="19" s="1"/>
  <c r="R15" i="19" s="1"/>
  <c r="R16" i="19" s="1"/>
  <c r="R17" i="19" s="1"/>
  <c r="R18" i="19" s="1"/>
  <c r="R19" i="19" s="1"/>
  <c r="R20" i="19" s="1"/>
  <c r="R21" i="19" s="1"/>
  <c r="R22" i="19" s="1"/>
  <c r="R23" i="19" s="1"/>
  <c r="R24" i="19" s="1"/>
  <c r="R25" i="19" s="1"/>
  <c r="R26" i="19" s="1"/>
  <c r="R27" i="19" s="1"/>
  <c r="R28" i="19" s="1"/>
  <c r="R29" i="19" s="1"/>
  <c r="R30" i="19" s="1"/>
  <c r="R31" i="19" s="1"/>
  <c r="R32" i="19" s="1"/>
  <c r="R33" i="19" s="1"/>
  <c r="R34" i="19" s="1"/>
  <c r="R35" i="19" s="1"/>
  <c r="R36" i="19" s="1"/>
  <c r="R37" i="19" s="1"/>
  <c r="R38" i="19" s="1"/>
  <c r="R39" i="19" s="1"/>
  <c r="R40" i="19" s="1"/>
  <c r="R41" i="19" s="1"/>
  <c r="R42" i="19" s="1"/>
  <c r="R43" i="19" s="1"/>
  <c r="R44" i="19" s="1"/>
  <c r="R45" i="19" s="1"/>
  <c r="R46" i="19" s="1"/>
  <c r="R47" i="19" s="1"/>
  <c r="R48" i="19" s="1"/>
  <c r="R49" i="19" s="1"/>
  <c r="R50" i="19" s="1"/>
  <c r="R51" i="19" s="1"/>
  <c r="R52" i="19" s="1"/>
  <c r="R53" i="19" s="1"/>
  <c r="R54" i="19" s="1"/>
  <c r="R55" i="19" s="1"/>
  <c r="S11" i="19"/>
  <c r="S12" i="19" s="1"/>
  <c r="S13" i="19" s="1"/>
  <c r="S14" i="19" s="1"/>
  <c r="S15" i="19" s="1"/>
  <c r="S16" i="19" s="1"/>
  <c r="S17" i="19" s="1"/>
  <c r="S18" i="19" s="1"/>
  <c r="S19" i="19" s="1"/>
  <c r="S20" i="19" s="1"/>
  <c r="S21" i="19" s="1"/>
  <c r="S22" i="19" s="1"/>
  <c r="S23" i="19" s="1"/>
  <c r="S24" i="19" s="1"/>
  <c r="S25" i="19" s="1"/>
  <c r="S26" i="19" s="1"/>
  <c r="S27" i="19" s="1"/>
  <c r="S28" i="19" s="1"/>
  <c r="S29" i="19" s="1"/>
  <c r="S30" i="19" s="1"/>
  <c r="S31" i="19" s="1"/>
  <c r="S32" i="19" s="1"/>
  <c r="S33" i="19" s="1"/>
  <c r="S34" i="19" s="1"/>
  <c r="S35" i="19" s="1"/>
  <c r="S36" i="19" s="1"/>
  <c r="S37" i="19" s="1"/>
  <c r="S38" i="19" s="1"/>
  <c r="S39" i="19" s="1"/>
  <c r="S40" i="19" s="1"/>
  <c r="S41" i="19" s="1"/>
  <c r="S42" i="19" s="1"/>
  <c r="S43" i="19" s="1"/>
  <c r="S44" i="19" s="1"/>
  <c r="S45" i="19" s="1"/>
  <c r="S46" i="19" s="1"/>
  <c r="S47" i="19" s="1"/>
  <c r="S48" i="19" s="1"/>
  <c r="S49" i="19" s="1"/>
  <c r="S50" i="19" s="1"/>
  <c r="S51" i="19" s="1"/>
  <c r="S52" i="19" s="1"/>
  <c r="S53" i="19" s="1"/>
  <c r="S54" i="19" s="1"/>
  <c r="S55" i="19" s="1"/>
  <c r="T11" i="19"/>
  <c r="T12" i="19" s="1"/>
  <c r="T13" i="19" s="1"/>
  <c r="T14" i="19" s="1"/>
  <c r="T15" i="19" s="1"/>
  <c r="T16" i="19" s="1"/>
  <c r="T17" i="19" s="1"/>
  <c r="T18" i="19" s="1"/>
  <c r="T19" i="19" s="1"/>
  <c r="T20" i="19" s="1"/>
  <c r="T21" i="19" s="1"/>
  <c r="T22" i="19" s="1"/>
  <c r="T23" i="19" s="1"/>
  <c r="T24" i="19" s="1"/>
  <c r="T25" i="19" s="1"/>
  <c r="T26" i="19" s="1"/>
  <c r="T27" i="19" s="1"/>
  <c r="T28" i="19" s="1"/>
  <c r="T29" i="19" s="1"/>
  <c r="T30" i="19" s="1"/>
  <c r="T31" i="19" s="1"/>
  <c r="T32" i="19" s="1"/>
  <c r="T33" i="19" s="1"/>
  <c r="T34" i="19" s="1"/>
  <c r="T35" i="19" s="1"/>
  <c r="T36" i="19" s="1"/>
  <c r="T37" i="19" s="1"/>
  <c r="T38" i="19" s="1"/>
  <c r="T39" i="19" s="1"/>
  <c r="T40" i="19" s="1"/>
  <c r="T41" i="19" s="1"/>
  <c r="T42" i="19" s="1"/>
  <c r="T43" i="19" s="1"/>
  <c r="T44" i="19" s="1"/>
  <c r="T45" i="19" s="1"/>
  <c r="T46" i="19" s="1"/>
  <c r="T47" i="19" s="1"/>
  <c r="T48" i="19" s="1"/>
  <c r="T49" i="19" s="1"/>
  <c r="T50" i="19" s="1"/>
  <c r="T51" i="19" s="1"/>
  <c r="T52" i="19" s="1"/>
  <c r="T53" i="19" s="1"/>
  <c r="T54" i="19" s="1"/>
  <c r="T55" i="19" s="1"/>
  <c r="U11" i="19"/>
  <c r="U12" i="19" s="1"/>
  <c r="U13" i="19" s="1"/>
  <c r="U14" i="19" s="1"/>
  <c r="U15" i="19" s="1"/>
  <c r="U16" i="19" s="1"/>
  <c r="U17" i="19" s="1"/>
  <c r="U18" i="19" s="1"/>
  <c r="U19" i="19" s="1"/>
  <c r="U20" i="19" s="1"/>
  <c r="U21" i="19" s="1"/>
  <c r="U22" i="19" s="1"/>
  <c r="U23" i="19" s="1"/>
  <c r="U24" i="19" s="1"/>
  <c r="U25" i="19" s="1"/>
  <c r="U26" i="19" s="1"/>
  <c r="U27" i="19" s="1"/>
  <c r="U28" i="19" s="1"/>
  <c r="U29" i="19" s="1"/>
  <c r="U30" i="19" s="1"/>
  <c r="U31" i="19" s="1"/>
  <c r="U32" i="19" s="1"/>
  <c r="U33" i="19" s="1"/>
  <c r="U34" i="19" s="1"/>
  <c r="U35" i="19" s="1"/>
  <c r="U36" i="19" s="1"/>
  <c r="U37" i="19" s="1"/>
  <c r="U38" i="19" s="1"/>
  <c r="U39" i="19" s="1"/>
  <c r="U40" i="19" s="1"/>
  <c r="U41" i="19" s="1"/>
  <c r="U42" i="19" s="1"/>
  <c r="U43" i="19" s="1"/>
  <c r="U44" i="19" s="1"/>
  <c r="U45" i="19" s="1"/>
  <c r="U46" i="19" s="1"/>
  <c r="U47" i="19" s="1"/>
  <c r="U48" i="19" s="1"/>
  <c r="U49" i="19" s="1"/>
  <c r="U50" i="19" s="1"/>
  <c r="U51" i="19" s="1"/>
  <c r="U52" i="19" s="1"/>
  <c r="U53" i="19" s="1"/>
  <c r="U54" i="19" s="1"/>
  <c r="U55" i="19" s="1"/>
  <c r="V11" i="19"/>
  <c r="V12" i="19" s="1"/>
  <c r="V13" i="19" s="1"/>
  <c r="V14" i="19" s="1"/>
  <c r="V15" i="19" s="1"/>
  <c r="V16" i="19" s="1"/>
  <c r="V17" i="19" s="1"/>
  <c r="V18" i="19" s="1"/>
  <c r="V19" i="19" s="1"/>
  <c r="V20" i="19" s="1"/>
  <c r="V21" i="19" s="1"/>
  <c r="V22" i="19" s="1"/>
  <c r="V23" i="19" s="1"/>
  <c r="V24" i="19" s="1"/>
  <c r="V25" i="19" s="1"/>
  <c r="V26" i="19" s="1"/>
  <c r="V27" i="19" s="1"/>
  <c r="V28" i="19" s="1"/>
  <c r="V29" i="19" s="1"/>
  <c r="V30" i="19" s="1"/>
  <c r="V31" i="19" s="1"/>
  <c r="V32" i="19" s="1"/>
  <c r="V33" i="19" s="1"/>
  <c r="V34" i="19" s="1"/>
  <c r="V35" i="19" s="1"/>
  <c r="V36" i="19" s="1"/>
  <c r="V37" i="19" s="1"/>
  <c r="V38" i="19" s="1"/>
  <c r="V39" i="19" s="1"/>
  <c r="V40" i="19" s="1"/>
  <c r="V41" i="19" s="1"/>
  <c r="V42" i="19" s="1"/>
  <c r="V43" i="19" s="1"/>
  <c r="V44" i="19" s="1"/>
  <c r="V45" i="19" s="1"/>
  <c r="V46" i="19" s="1"/>
  <c r="V47" i="19" s="1"/>
  <c r="V48" i="19" s="1"/>
  <c r="V49" i="19" s="1"/>
  <c r="V50" i="19" s="1"/>
  <c r="V51" i="19" s="1"/>
  <c r="V52" i="19" s="1"/>
  <c r="V53" i="19" s="1"/>
  <c r="V54" i="19" s="1"/>
  <c r="V55" i="19" s="1"/>
  <c r="W11" i="19"/>
  <c r="W12" i="19" s="1"/>
  <c r="W13" i="19" s="1"/>
  <c r="W14" i="19" s="1"/>
  <c r="W15" i="19" s="1"/>
  <c r="W16" i="19" s="1"/>
  <c r="W17" i="19" s="1"/>
  <c r="W18" i="19" s="1"/>
  <c r="W19" i="19" s="1"/>
  <c r="W20" i="19" s="1"/>
  <c r="W21" i="19" s="1"/>
  <c r="W22" i="19" s="1"/>
  <c r="W23" i="19" s="1"/>
  <c r="W24" i="19" s="1"/>
  <c r="W25" i="19" s="1"/>
  <c r="W26" i="19" s="1"/>
  <c r="W27" i="19" s="1"/>
  <c r="W28" i="19" s="1"/>
  <c r="W29" i="19" s="1"/>
  <c r="W30" i="19" s="1"/>
  <c r="W31" i="19" s="1"/>
  <c r="W32" i="19" s="1"/>
  <c r="W33" i="19" s="1"/>
  <c r="W34" i="19" s="1"/>
  <c r="W35" i="19" s="1"/>
  <c r="W36" i="19" s="1"/>
  <c r="W37" i="19" s="1"/>
  <c r="W38" i="19" s="1"/>
  <c r="W39" i="19" s="1"/>
  <c r="W40" i="19" s="1"/>
  <c r="W41" i="19" s="1"/>
  <c r="W42" i="19" s="1"/>
  <c r="W43" i="19" s="1"/>
  <c r="W44" i="19" s="1"/>
  <c r="W45" i="19" s="1"/>
  <c r="W46" i="19" s="1"/>
  <c r="W47" i="19" s="1"/>
  <c r="W48" i="19" s="1"/>
  <c r="W49" i="19" s="1"/>
  <c r="W50" i="19" s="1"/>
  <c r="W51" i="19" s="1"/>
  <c r="W52" i="19" s="1"/>
  <c r="W53" i="19" s="1"/>
  <c r="W54" i="19" s="1"/>
  <c r="W55" i="19" s="1"/>
  <c r="K11" i="19"/>
  <c r="K12" i="19" s="1"/>
  <c r="K13" i="19" s="1"/>
  <c r="K14" i="19" s="1"/>
  <c r="K15" i="19" s="1"/>
  <c r="K16" i="19" s="1"/>
  <c r="K17" i="19" s="1"/>
  <c r="K18" i="19" s="1"/>
  <c r="K19" i="19" s="1"/>
  <c r="K20" i="19" s="1"/>
  <c r="K21" i="19" s="1"/>
  <c r="K22" i="19" s="1"/>
  <c r="K23" i="19" s="1"/>
  <c r="K24" i="19" s="1"/>
  <c r="K25" i="19" s="1"/>
  <c r="K26" i="19" s="1"/>
  <c r="K27" i="19" s="1"/>
  <c r="K28" i="19" s="1"/>
  <c r="K29" i="19" s="1"/>
  <c r="K30" i="19" s="1"/>
  <c r="K31" i="19" s="1"/>
  <c r="K32" i="19" s="1"/>
  <c r="K33" i="19" s="1"/>
  <c r="K34" i="19" s="1"/>
  <c r="K35" i="19" s="1"/>
  <c r="K36" i="19" s="1"/>
  <c r="K37" i="19" s="1"/>
  <c r="K38" i="19" s="1"/>
  <c r="K39" i="19" s="1"/>
  <c r="K40" i="19" s="1"/>
  <c r="K41" i="19" s="1"/>
  <c r="K42" i="19" s="1"/>
  <c r="K43" i="19" s="1"/>
  <c r="K44" i="19" s="1"/>
  <c r="K45" i="19" s="1"/>
  <c r="K46" i="19" s="1"/>
  <c r="K47" i="19" s="1"/>
  <c r="K48" i="19" s="1"/>
  <c r="K49" i="19" s="1"/>
  <c r="K50" i="19" s="1"/>
  <c r="K51" i="19" s="1"/>
  <c r="K52" i="19" s="1"/>
  <c r="K53" i="19" s="1"/>
  <c r="K54" i="19" s="1"/>
  <c r="K55" i="19" s="1"/>
  <c r="L11" i="2"/>
  <c r="L12" i="2" s="1"/>
  <c r="L13" i="2" s="1"/>
  <c r="L14" i="2" s="1"/>
  <c r="L15" i="2" s="1"/>
  <c r="L16" i="2" s="1"/>
  <c r="L17" i="2" s="1"/>
  <c r="L18" i="2" s="1"/>
  <c r="L19" i="2" s="1"/>
  <c r="L20" i="2" s="1"/>
  <c r="L21" i="2" s="1"/>
  <c r="L22" i="2" s="1"/>
  <c r="L23" i="2" s="1"/>
  <c r="L24" i="2" s="1"/>
  <c r="L25" i="2" s="1"/>
  <c r="L26" i="2" s="1"/>
  <c r="L27" i="2" s="1"/>
  <c r="L28" i="2" s="1"/>
  <c r="L29" i="2" s="1"/>
  <c r="L30" i="2" s="1"/>
  <c r="L31" i="2" s="1"/>
  <c r="L32" i="2" s="1"/>
  <c r="L33" i="2" s="1"/>
  <c r="L34" i="2" s="1"/>
  <c r="L35" i="2" s="1"/>
  <c r="L36" i="2" s="1"/>
  <c r="L37" i="2" s="1"/>
  <c r="L38" i="2" s="1"/>
  <c r="L39" i="2" s="1"/>
  <c r="L40" i="2" s="1"/>
  <c r="L41" i="2" s="1"/>
  <c r="L42" i="2" s="1"/>
  <c r="L43" i="2" s="1"/>
  <c r="L44" i="2" s="1"/>
  <c r="L45" i="2" s="1"/>
  <c r="L46" i="2" s="1"/>
  <c r="L47" i="2" s="1"/>
  <c r="L48" i="2" s="1"/>
  <c r="L49" i="2" s="1"/>
  <c r="L50" i="2" s="1"/>
  <c r="L51" i="2" s="1"/>
  <c r="L52" i="2" s="1"/>
  <c r="L53" i="2" s="1"/>
  <c r="L54" i="2" s="1"/>
  <c r="L55" i="2" s="1"/>
  <c r="M11" i="2"/>
  <c r="M12" i="2" s="1"/>
  <c r="M13" i="2" s="1"/>
  <c r="M14" i="2" s="1"/>
  <c r="M15" i="2" s="1"/>
  <c r="M16" i="2" s="1"/>
  <c r="M17" i="2" s="1"/>
  <c r="M18" i="2" s="1"/>
  <c r="M19" i="2" s="1"/>
  <c r="M20" i="2" s="1"/>
  <c r="M21" i="2" s="1"/>
  <c r="M22" i="2" s="1"/>
  <c r="M23" i="2" s="1"/>
  <c r="M24" i="2" s="1"/>
  <c r="M25" i="2" s="1"/>
  <c r="M26" i="2" s="1"/>
  <c r="M27" i="2" s="1"/>
  <c r="M28" i="2" s="1"/>
  <c r="M29" i="2" s="1"/>
  <c r="M30" i="2" s="1"/>
  <c r="M31" i="2" s="1"/>
  <c r="M32" i="2" s="1"/>
  <c r="M33" i="2" s="1"/>
  <c r="M34" i="2" s="1"/>
  <c r="M35" i="2" s="1"/>
  <c r="M36" i="2" s="1"/>
  <c r="M37" i="2" s="1"/>
  <c r="M38" i="2" s="1"/>
  <c r="M39" i="2" s="1"/>
  <c r="M40" i="2" s="1"/>
  <c r="M41" i="2" s="1"/>
  <c r="M42" i="2" s="1"/>
  <c r="M43" i="2" s="1"/>
  <c r="M44" i="2" s="1"/>
  <c r="M45" i="2" s="1"/>
  <c r="M46" i="2" s="1"/>
  <c r="M47" i="2" s="1"/>
  <c r="M48" i="2" s="1"/>
  <c r="M49" i="2" s="1"/>
  <c r="M50" i="2" s="1"/>
  <c r="M51" i="2" s="1"/>
  <c r="M52" i="2" s="1"/>
  <c r="M53" i="2" s="1"/>
  <c r="M54" i="2" s="1"/>
  <c r="M55" i="2" s="1"/>
  <c r="N11" i="2"/>
  <c r="N12" i="2" s="1"/>
  <c r="N13" i="2" s="1"/>
  <c r="N14" i="2" s="1"/>
  <c r="N15" i="2" s="1"/>
  <c r="N16" i="2" s="1"/>
  <c r="N17" i="2" s="1"/>
  <c r="N18" i="2" s="1"/>
  <c r="N19" i="2" s="1"/>
  <c r="N20" i="2" s="1"/>
  <c r="N21" i="2" s="1"/>
  <c r="N22" i="2" s="1"/>
  <c r="N23" i="2" s="1"/>
  <c r="N24" i="2" s="1"/>
  <c r="N25" i="2" s="1"/>
  <c r="N26" i="2" s="1"/>
  <c r="N27" i="2" s="1"/>
  <c r="N28" i="2" s="1"/>
  <c r="N29" i="2" s="1"/>
  <c r="N30" i="2" s="1"/>
  <c r="N31" i="2" s="1"/>
  <c r="N32" i="2" s="1"/>
  <c r="N33" i="2" s="1"/>
  <c r="N34" i="2" s="1"/>
  <c r="N35" i="2" s="1"/>
  <c r="N36" i="2" s="1"/>
  <c r="N37" i="2" s="1"/>
  <c r="N38" i="2" s="1"/>
  <c r="N39" i="2" s="1"/>
  <c r="N40" i="2" s="1"/>
  <c r="N41" i="2" s="1"/>
  <c r="N42" i="2" s="1"/>
  <c r="N43" i="2" s="1"/>
  <c r="N44" i="2" s="1"/>
  <c r="N45" i="2" s="1"/>
  <c r="N46" i="2" s="1"/>
  <c r="N47" i="2" s="1"/>
  <c r="N48" i="2" s="1"/>
  <c r="N49" i="2" s="1"/>
  <c r="N50" i="2" s="1"/>
  <c r="N51" i="2" s="1"/>
  <c r="N52" i="2" s="1"/>
  <c r="N53" i="2" s="1"/>
  <c r="N54" i="2" s="1"/>
  <c r="N55" i="2" s="1"/>
  <c r="O11" i="2"/>
  <c r="O12" i="2" s="1"/>
  <c r="O13" i="2" s="1"/>
  <c r="O14" i="2" s="1"/>
  <c r="O15" i="2" s="1"/>
  <c r="O16" i="2" s="1"/>
  <c r="O17" i="2" s="1"/>
  <c r="O18" i="2" s="1"/>
  <c r="O19" i="2" s="1"/>
  <c r="O20" i="2" s="1"/>
  <c r="O21" i="2" s="1"/>
  <c r="O22" i="2" s="1"/>
  <c r="O23" i="2" s="1"/>
  <c r="O24" i="2" s="1"/>
  <c r="O25" i="2" s="1"/>
  <c r="O26" i="2" s="1"/>
  <c r="O27" i="2" s="1"/>
  <c r="O28" i="2" s="1"/>
  <c r="O29" i="2" s="1"/>
  <c r="O30" i="2" s="1"/>
  <c r="O31" i="2" s="1"/>
  <c r="O32" i="2" s="1"/>
  <c r="O33" i="2" s="1"/>
  <c r="O34" i="2" s="1"/>
  <c r="O35" i="2" s="1"/>
  <c r="O36" i="2" s="1"/>
  <c r="O37" i="2" s="1"/>
  <c r="O38" i="2" s="1"/>
  <c r="O39" i="2" s="1"/>
  <c r="O40" i="2" s="1"/>
  <c r="O41" i="2" s="1"/>
  <c r="O42" i="2" s="1"/>
  <c r="O43" i="2" s="1"/>
  <c r="O44" i="2" s="1"/>
  <c r="O45" i="2" s="1"/>
  <c r="O46" i="2" s="1"/>
  <c r="O47" i="2" s="1"/>
  <c r="O48" i="2" s="1"/>
  <c r="O49" i="2" s="1"/>
  <c r="O50" i="2" s="1"/>
  <c r="O51" i="2" s="1"/>
  <c r="O52" i="2" s="1"/>
  <c r="O53" i="2" s="1"/>
  <c r="O54" i="2" s="1"/>
  <c r="O55" i="2" s="1"/>
  <c r="P11" i="2"/>
  <c r="P12" i="2" s="1"/>
  <c r="P13" i="2" s="1"/>
  <c r="P14" i="2" s="1"/>
  <c r="P15" i="2" s="1"/>
  <c r="P16" i="2" s="1"/>
  <c r="P17" i="2" s="1"/>
  <c r="P18" i="2" s="1"/>
  <c r="P19" i="2" s="1"/>
  <c r="P20" i="2" s="1"/>
  <c r="P21" i="2" s="1"/>
  <c r="P22" i="2" s="1"/>
  <c r="P23" i="2" s="1"/>
  <c r="P24" i="2" s="1"/>
  <c r="P25" i="2" s="1"/>
  <c r="P26" i="2" s="1"/>
  <c r="P27" i="2" s="1"/>
  <c r="P28" i="2" s="1"/>
  <c r="P29" i="2" s="1"/>
  <c r="P30" i="2" s="1"/>
  <c r="P31" i="2" s="1"/>
  <c r="P32" i="2" s="1"/>
  <c r="P33" i="2" s="1"/>
  <c r="P34" i="2" s="1"/>
  <c r="P35" i="2" s="1"/>
  <c r="P36" i="2" s="1"/>
  <c r="P37" i="2" s="1"/>
  <c r="P38" i="2" s="1"/>
  <c r="P39" i="2" s="1"/>
  <c r="P40" i="2" s="1"/>
  <c r="P41" i="2" s="1"/>
  <c r="P42" i="2" s="1"/>
  <c r="P43" i="2" s="1"/>
  <c r="P44" i="2" s="1"/>
  <c r="P45" i="2" s="1"/>
  <c r="P46" i="2" s="1"/>
  <c r="P47" i="2" s="1"/>
  <c r="P48" i="2" s="1"/>
  <c r="P49" i="2" s="1"/>
  <c r="P50" i="2" s="1"/>
  <c r="P51" i="2" s="1"/>
  <c r="P52" i="2" s="1"/>
  <c r="P53" i="2" s="1"/>
  <c r="P54" i="2" s="1"/>
  <c r="P55" i="2" s="1"/>
  <c r="Q11" i="2"/>
  <c r="Q12" i="2" s="1"/>
  <c r="Q13" i="2" s="1"/>
  <c r="Q14" i="2" s="1"/>
  <c r="Q15" i="2" s="1"/>
  <c r="Q16" i="2" s="1"/>
  <c r="Q17" i="2" s="1"/>
  <c r="Q18" i="2" s="1"/>
  <c r="Q19" i="2" s="1"/>
  <c r="Q20" i="2" s="1"/>
  <c r="Q21" i="2" s="1"/>
  <c r="Q22" i="2" s="1"/>
  <c r="Q23" i="2" s="1"/>
  <c r="Q24" i="2" s="1"/>
  <c r="Q25" i="2" s="1"/>
  <c r="Q26" i="2" s="1"/>
  <c r="Q27" i="2" s="1"/>
  <c r="Q28" i="2" s="1"/>
  <c r="Q29" i="2" s="1"/>
  <c r="Q30" i="2" s="1"/>
  <c r="Q31" i="2" s="1"/>
  <c r="Q32" i="2" s="1"/>
  <c r="Q33" i="2" s="1"/>
  <c r="Q34" i="2" s="1"/>
  <c r="Q35" i="2" s="1"/>
  <c r="Q36" i="2" s="1"/>
  <c r="Q37" i="2" s="1"/>
  <c r="Q38" i="2" s="1"/>
  <c r="Q39" i="2" s="1"/>
  <c r="Q40" i="2" s="1"/>
  <c r="Q41" i="2" s="1"/>
  <c r="Q42" i="2" s="1"/>
  <c r="Q43" i="2" s="1"/>
  <c r="Q44" i="2" s="1"/>
  <c r="Q45" i="2" s="1"/>
  <c r="Q46" i="2" s="1"/>
  <c r="Q47" i="2" s="1"/>
  <c r="Q48" i="2" s="1"/>
  <c r="Q49" i="2" s="1"/>
  <c r="Q50" i="2" s="1"/>
  <c r="Q51" i="2" s="1"/>
  <c r="Q52" i="2" s="1"/>
  <c r="Q53" i="2" s="1"/>
  <c r="Q54" i="2" s="1"/>
  <c r="Q55" i="2" s="1"/>
  <c r="R11" i="2"/>
  <c r="R12" i="2" s="1"/>
  <c r="R13" i="2" s="1"/>
  <c r="R14" i="2" s="1"/>
  <c r="R15" i="2" s="1"/>
  <c r="R16" i="2" s="1"/>
  <c r="R17" i="2" s="1"/>
  <c r="R18" i="2" s="1"/>
  <c r="R19" i="2" s="1"/>
  <c r="R20" i="2" s="1"/>
  <c r="R21" i="2" s="1"/>
  <c r="R22" i="2" s="1"/>
  <c r="R23" i="2" s="1"/>
  <c r="R24" i="2" s="1"/>
  <c r="R25" i="2" s="1"/>
  <c r="R26" i="2" s="1"/>
  <c r="R27" i="2" s="1"/>
  <c r="R28" i="2" s="1"/>
  <c r="R29" i="2" s="1"/>
  <c r="R30" i="2" s="1"/>
  <c r="R31" i="2" s="1"/>
  <c r="R32" i="2" s="1"/>
  <c r="R33" i="2" s="1"/>
  <c r="R34" i="2" s="1"/>
  <c r="R35" i="2" s="1"/>
  <c r="R36" i="2" s="1"/>
  <c r="R37" i="2" s="1"/>
  <c r="R38" i="2" s="1"/>
  <c r="R39" i="2" s="1"/>
  <c r="R40" i="2" s="1"/>
  <c r="R41" i="2" s="1"/>
  <c r="R42" i="2" s="1"/>
  <c r="R43" i="2" s="1"/>
  <c r="R44" i="2" s="1"/>
  <c r="R45" i="2" s="1"/>
  <c r="R46" i="2" s="1"/>
  <c r="R47" i="2" s="1"/>
  <c r="R48" i="2" s="1"/>
  <c r="R49" i="2" s="1"/>
  <c r="R50" i="2" s="1"/>
  <c r="R51" i="2" s="1"/>
  <c r="R52" i="2" s="1"/>
  <c r="R53" i="2" s="1"/>
  <c r="R54" i="2" s="1"/>
  <c r="R55" i="2" s="1"/>
  <c r="T11" i="2"/>
  <c r="T12" i="2" s="1"/>
  <c r="T13" i="2" s="1"/>
  <c r="T14" i="2" s="1"/>
  <c r="T15" i="2" s="1"/>
  <c r="T16" i="2" s="1"/>
  <c r="T17" i="2" s="1"/>
  <c r="T18" i="2" s="1"/>
  <c r="T19" i="2" s="1"/>
  <c r="T20" i="2" s="1"/>
  <c r="T21" i="2" s="1"/>
  <c r="T22" i="2" s="1"/>
  <c r="T23" i="2" s="1"/>
  <c r="T24" i="2" s="1"/>
  <c r="T25" i="2" s="1"/>
  <c r="T26" i="2" s="1"/>
  <c r="T27" i="2" s="1"/>
  <c r="T28" i="2" s="1"/>
  <c r="T29" i="2" s="1"/>
  <c r="T30" i="2" s="1"/>
  <c r="T31" i="2" s="1"/>
  <c r="T32" i="2" s="1"/>
  <c r="T33" i="2" s="1"/>
  <c r="T34" i="2" s="1"/>
  <c r="T35" i="2" s="1"/>
  <c r="T36" i="2" s="1"/>
  <c r="T37" i="2" s="1"/>
  <c r="T38" i="2" s="1"/>
  <c r="T39" i="2" s="1"/>
  <c r="T40" i="2" s="1"/>
  <c r="T41" i="2" s="1"/>
  <c r="T42" i="2" s="1"/>
  <c r="T43" i="2" s="1"/>
  <c r="T44" i="2" s="1"/>
  <c r="T45" i="2" s="1"/>
  <c r="T46" i="2" s="1"/>
  <c r="T47" i="2" s="1"/>
  <c r="T48" i="2" s="1"/>
  <c r="T49" i="2" s="1"/>
  <c r="T50" i="2" s="1"/>
  <c r="T51" i="2" s="1"/>
  <c r="T52" i="2" s="1"/>
  <c r="T53" i="2" s="1"/>
  <c r="T54" i="2" s="1"/>
  <c r="T55" i="2" s="1"/>
  <c r="V11" i="2"/>
  <c r="V12" i="2" s="1"/>
  <c r="V13" i="2" s="1"/>
  <c r="V14" i="2" s="1"/>
  <c r="V15" i="2" s="1"/>
  <c r="V16" i="2" s="1"/>
  <c r="V17" i="2" s="1"/>
  <c r="V18" i="2" s="1"/>
  <c r="V19" i="2" s="1"/>
  <c r="V20" i="2" s="1"/>
  <c r="V21" i="2" s="1"/>
  <c r="V22" i="2" s="1"/>
  <c r="V23" i="2" s="1"/>
  <c r="V24" i="2" s="1"/>
  <c r="V25" i="2" s="1"/>
  <c r="V26" i="2" s="1"/>
  <c r="V27" i="2" s="1"/>
  <c r="V28" i="2" s="1"/>
  <c r="V29" i="2" s="1"/>
  <c r="V30" i="2" s="1"/>
  <c r="V31" i="2" s="1"/>
  <c r="V32" i="2" s="1"/>
  <c r="V33" i="2" s="1"/>
  <c r="V34" i="2" s="1"/>
  <c r="V35" i="2" s="1"/>
  <c r="V36" i="2" s="1"/>
  <c r="V37" i="2" s="1"/>
  <c r="V38" i="2" s="1"/>
  <c r="V39" i="2" s="1"/>
  <c r="V40" i="2" s="1"/>
  <c r="V41" i="2" s="1"/>
  <c r="V42" i="2" s="1"/>
  <c r="V43" i="2" s="1"/>
  <c r="V44" i="2" s="1"/>
  <c r="V45" i="2" s="1"/>
  <c r="V46" i="2" s="1"/>
  <c r="V47" i="2" s="1"/>
  <c r="V48" i="2" s="1"/>
  <c r="V49" i="2" s="1"/>
  <c r="V50" i="2" s="1"/>
  <c r="V51" i="2" s="1"/>
  <c r="V52" i="2" s="1"/>
  <c r="V53" i="2" s="1"/>
  <c r="V54" i="2" s="1"/>
  <c r="V55" i="2" s="1"/>
  <c r="X11" i="2"/>
  <c r="X12" i="2" s="1"/>
  <c r="X13" i="2" s="1"/>
  <c r="X14" i="2" s="1"/>
  <c r="X15" i="2" s="1"/>
  <c r="X16" i="2" s="1"/>
  <c r="X17" i="2" s="1"/>
  <c r="X18" i="2" s="1"/>
  <c r="X19" i="2" s="1"/>
  <c r="X20" i="2" s="1"/>
  <c r="X21" i="2" s="1"/>
  <c r="X22" i="2" s="1"/>
  <c r="X23" i="2" s="1"/>
  <c r="X24" i="2" s="1"/>
  <c r="X25" i="2" s="1"/>
  <c r="X26" i="2" s="1"/>
  <c r="X27" i="2" s="1"/>
  <c r="X28" i="2" s="1"/>
  <c r="X29" i="2" s="1"/>
  <c r="X30" i="2" s="1"/>
  <c r="X31" i="2" s="1"/>
  <c r="X32" i="2" s="1"/>
  <c r="X33" i="2" s="1"/>
  <c r="X34" i="2" s="1"/>
  <c r="X35" i="2" s="1"/>
  <c r="X36" i="2" s="1"/>
  <c r="X37" i="2" s="1"/>
  <c r="X38" i="2" s="1"/>
  <c r="X39" i="2" s="1"/>
  <c r="X40" i="2" s="1"/>
  <c r="X41" i="2" s="1"/>
  <c r="X42" i="2" s="1"/>
  <c r="X43" i="2" s="1"/>
  <c r="X44" i="2" s="1"/>
  <c r="X45" i="2" s="1"/>
  <c r="X46" i="2" s="1"/>
  <c r="X47" i="2" s="1"/>
  <c r="X48" i="2" s="1"/>
  <c r="X49" i="2" s="1"/>
  <c r="X50" i="2" s="1"/>
  <c r="X51" i="2" s="1"/>
  <c r="X52" i="2" s="1"/>
  <c r="X53" i="2" s="1"/>
  <c r="X54" i="2" s="1"/>
  <c r="X55" i="2" s="1"/>
  <c r="Y11" i="2"/>
  <c r="Y12" i="2" s="1"/>
  <c r="Y13" i="2" s="1"/>
  <c r="Y14" i="2" s="1"/>
  <c r="Y15" i="2" s="1"/>
  <c r="Y16" i="2" s="1"/>
  <c r="Y17" i="2" s="1"/>
  <c r="Y18" i="2" s="1"/>
  <c r="Y19" i="2" s="1"/>
  <c r="Y20" i="2" s="1"/>
  <c r="Y21" i="2" s="1"/>
  <c r="Y22" i="2" s="1"/>
  <c r="Y23" i="2" s="1"/>
  <c r="Y24" i="2" s="1"/>
  <c r="Y25" i="2" s="1"/>
  <c r="Y26" i="2" s="1"/>
  <c r="Y27" i="2" s="1"/>
  <c r="Y28" i="2" s="1"/>
  <c r="Y29" i="2" s="1"/>
  <c r="Y30" i="2" s="1"/>
  <c r="Y31" i="2" s="1"/>
  <c r="Y32" i="2" s="1"/>
  <c r="Y33" i="2" s="1"/>
  <c r="Y34" i="2" s="1"/>
  <c r="Y35" i="2" s="1"/>
  <c r="Y36" i="2" s="1"/>
  <c r="Y37" i="2" s="1"/>
  <c r="Y38" i="2" s="1"/>
  <c r="Y39" i="2" s="1"/>
  <c r="Y40" i="2" s="1"/>
  <c r="Y41" i="2" s="1"/>
  <c r="Y42" i="2" s="1"/>
  <c r="Y43" i="2" s="1"/>
  <c r="Y44" i="2" s="1"/>
  <c r="Y45" i="2" s="1"/>
  <c r="Y46" i="2" s="1"/>
  <c r="Y47" i="2" s="1"/>
  <c r="Y48" i="2" s="1"/>
  <c r="Y49" i="2" s="1"/>
  <c r="Y50" i="2" s="1"/>
  <c r="Y51" i="2" s="1"/>
  <c r="Y52" i="2" s="1"/>
  <c r="Y53" i="2" s="1"/>
  <c r="Y54" i="2" s="1"/>
  <c r="Y55" i="2" s="1"/>
  <c r="Z11" i="2"/>
  <c r="Z12" i="2" s="1"/>
  <c r="Z13" i="2" s="1"/>
  <c r="Z14" i="2" s="1"/>
  <c r="Z15" i="2" s="1"/>
  <c r="Z16" i="2" s="1"/>
  <c r="Z17" i="2" s="1"/>
  <c r="Z18" i="2" s="1"/>
  <c r="Z19" i="2" s="1"/>
  <c r="Z20" i="2" s="1"/>
  <c r="Z21" i="2" s="1"/>
  <c r="Z22" i="2" s="1"/>
  <c r="Z23" i="2" s="1"/>
  <c r="Z24" i="2" s="1"/>
  <c r="Z25" i="2" s="1"/>
  <c r="Z26" i="2" s="1"/>
  <c r="Z27" i="2" s="1"/>
  <c r="Z28" i="2" s="1"/>
  <c r="Z29" i="2" s="1"/>
  <c r="Z30" i="2" s="1"/>
  <c r="Z31" i="2" s="1"/>
  <c r="Z32" i="2" s="1"/>
  <c r="Z33" i="2" s="1"/>
  <c r="Z34" i="2" s="1"/>
  <c r="Z35" i="2" s="1"/>
  <c r="Z36" i="2" s="1"/>
  <c r="Z37" i="2" s="1"/>
  <c r="Z38" i="2" s="1"/>
  <c r="Z39" i="2" s="1"/>
  <c r="Z40" i="2" s="1"/>
  <c r="Z41" i="2" s="1"/>
  <c r="Z42" i="2" s="1"/>
  <c r="Z43" i="2" s="1"/>
  <c r="Z44" i="2" s="1"/>
  <c r="Z45" i="2" s="1"/>
  <c r="Z46" i="2" s="1"/>
  <c r="Z47" i="2" s="1"/>
  <c r="Z48" i="2" s="1"/>
  <c r="Z49" i="2" s="1"/>
  <c r="Z50" i="2" s="1"/>
  <c r="Z51" i="2" s="1"/>
  <c r="Z52" i="2" s="1"/>
  <c r="Z53" i="2" s="1"/>
  <c r="Z54" i="2" s="1"/>
  <c r="Z55" i="2" s="1"/>
  <c r="AB11" i="2"/>
  <c r="AB12" i="2" s="1"/>
  <c r="AB13" i="2" s="1"/>
  <c r="AB14" i="2" s="1"/>
  <c r="AB15" i="2" s="1"/>
  <c r="AB16" i="2" s="1"/>
  <c r="AB17" i="2" s="1"/>
  <c r="AB18" i="2" s="1"/>
  <c r="AB19" i="2" s="1"/>
  <c r="AB20" i="2" s="1"/>
  <c r="AB21" i="2" s="1"/>
  <c r="AB22" i="2" s="1"/>
  <c r="AB23" i="2" s="1"/>
  <c r="AB24" i="2" s="1"/>
  <c r="AB25" i="2" s="1"/>
  <c r="AB26" i="2" s="1"/>
  <c r="AB27" i="2" s="1"/>
  <c r="AB28" i="2" s="1"/>
  <c r="AB29" i="2" s="1"/>
  <c r="AB30" i="2" s="1"/>
  <c r="AB31" i="2" s="1"/>
  <c r="AB32" i="2" s="1"/>
  <c r="AB33" i="2" s="1"/>
  <c r="AB34" i="2" s="1"/>
  <c r="AB35" i="2" s="1"/>
  <c r="AB36" i="2" s="1"/>
  <c r="AB37" i="2" s="1"/>
  <c r="AB38" i="2" s="1"/>
  <c r="AB39" i="2" s="1"/>
  <c r="AB40" i="2" s="1"/>
  <c r="AB41" i="2" s="1"/>
  <c r="AB42" i="2" s="1"/>
  <c r="AB43" i="2" s="1"/>
  <c r="AB44" i="2" s="1"/>
  <c r="AB45" i="2" s="1"/>
  <c r="AB46" i="2" s="1"/>
  <c r="AB47" i="2" s="1"/>
  <c r="AB48" i="2" s="1"/>
  <c r="AB49" i="2" s="1"/>
  <c r="AB50" i="2" s="1"/>
  <c r="AB51" i="2" s="1"/>
  <c r="AB52" i="2" s="1"/>
  <c r="AB53" i="2" s="1"/>
  <c r="AB54" i="2" s="1"/>
  <c r="AB55" i="2" s="1"/>
  <c r="AD11" i="2"/>
  <c r="AD12" i="2" s="1"/>
  <c r="AD13" i="2" s="1"/>
  <c r="AD14" i="2" s="1"/>
  <c r="AD15" i="2" s="1"/>
  <c r="AD16" i="2" s="1"/>
  <c r="AD17" i="2" s="1"/>
  <c r="AD18" i="2" s="1"/>
  <c r="AD19" i="2" s="1"/>
  <c r="AD20" i="2" s="1"/>
  <c r="AD21" i="2" s="1"/>
  <c r="AD22" i="2" s="1"/>
  <c r="AD23" i="2" s="1"/>
  <c r="AD24" i="2" s="1"/>
  <c r="AD25" i="2" s="1"/>
  <c r="AD26" i="2" s="1"/>
  <c r="AD27" i="2" s="1"/>
  <c r="AD28" i="2" s="1"/>
  <c r="AD29" i="2" s="1"/>
  <c r="AD30" i="2" s="1"/>
  <c r="AD31" i="2" s="1"/>
  <c r="AD32" i="2" s="1"/>
  <c r="AD33" i="2" s="1"/>
  <c r="AD34" i="2" s="1"/>
  <c r="AD35" i="2" s="1"/>
  <c r="AD36" i="2" s="1"/>
  <c r="AD37" i="2" s="1"/>
  <c r="AD38" i="2" s="1"/>
  <c r="AD39" i="2" s="1"/>
  <c r="AD40" i="2" s="1"/>
  <c r="AD41" i="2" s="1"/>
  <c r="AD42" i="2" s="1"/>
  <c r="AD43" i="2" s="1"/>
  <c r="AD44" i="2" s="1"/>
  <c r="AD45" i="2" s="1"/>
  <c r="AD46" i="2" s="1"/>
  <c r="AD47" i="2" s="1"/>
  <c r="AD48" i="2" s="1"/>
  <c r="AD49" i="2" s="1"/>
  <c r="AD50" i="2" s="1"/>
  <c r="AD51" i="2" s="1"/>
  <c r="AD52" i="2" s="1"/>
  <c r="AD53" i="2" s="1"/>
  <c r="AD54" i="2" s="1"/>
  <c r="AD55" i="2" s="1"/>
  <c r="AE11" i="2"/>
  <c r="AE12" i="2" s="1"/>
  <c r="AE13" i="2" s="1"/>
  <c r="AE14" i="2" s="1"/>
  <c r="AE15" i="2" s="1"/>
  <c r="AE16" i="2" s="1"/>
  <c r="AE17" i="2" s="1"/>
  <c r="AE18" i="2" s="1"/>
  <c r="AE19" i="2" s="1"/>
  <c r="AE20" i="2" s="1"/>
  <c r="AE21" i="2" s="1"/>
  <c r="AE22" i="2" s="1"/>
  <c r="AE23" i="2" s="1"/>
  <c r="AE24" i="2" s="1"/>
  <c r="AE25" i="2" s="1"/>
  <c r="AE26" i="2" s="1"/>
  <c r="AE27" i="2" s="1"/>
  <c r="AE28" i="2" s="1"/>
  <c r="AE29" i="2" s="1"/>
  <c r="AE30" i="2" s="1"/>
  <c r="AE31" i="2" s="1"/>
  <c r="AE32" i="2" s="1"/>
  <c r="AE33" i="2" s="1"/>
  <c r="AE34" i="2" s="1"/>
  <c r="AE35" i="2" s="1"/>
  <c r="AE36" i="2" s="1"/>
  <c r="AE37" i="2" s="1"/>
  <c r="AE38" i="2" s="1"/>
  <c r="AE39" i="2" s="1"/>
  <c r="AE40" i="2" s="1"/>
  <c r="AE41" i="2" s="1"/>
  <c r="AE42" i="2" s="1"/>
  <c r="AE43" i="2" s="1"/>
  <c r="AE44" i="2" s="1"/>
  <c r="AE45" i="2" s="1"/>
  <c r="AE46" i="2" s="1"/>
  <c r="AE47" i="2" s="1"/>
  <c r="AE48" i="2" s="1"/>
  <c r="AE49" i="2" s="1"/>
  <c r="AE50" i="2" s="1"/>
  <c r="AE51" i="2" s="1"/>
  <c r="AE52" i="2" s="1"/>
  <c r="AE53" i="2" s="1"/>
  <c r="AE54" i="2" s="1"/>
  <c r="AE55" i="2" s="1"/>
  <c r="AG11" i="2"/>
  <c r="AG12" i="2" s="1"/>
  <c r="AG13" i="2" s="1"/>
  <c r="AG14" i="2" s="1"/>
  <c r="AG15" i="2" s="1"/>
  <c r="AG16" i="2" s="1"/>
  <c r="AG17" i="2" s="1"/>
  <c r="AG18" i="2" s="1"/>
  <c r="AG19" i="2" s="1"/>
  <c r="AG20" i="2" s="1"/>
  <c r="AG21" i="2" s="1"/>
  <c r="AG22" i="2" s="1"/>
  <c r="AG23" i="2" s="1"/>
  <c r="AG24" i="2" s="1"/>
  <c r="AG25" i="2" s="1"/>
  <c r="AG26" i="2" s="1"/>
  <c r="AG27" i="2" s="1"/>
  <c r="AG28" i="2" s="1"/>
  <c r="AG29" i="2" s="1"/>
  <c r="AG30" i="2" s="1"/>
  <c r="AG31" i="2" s="1"/>
  <c r="AG32" i="2" s="1"/>
  <c r="AG33" i="2" s="1"/>
  <c r="AG34" i="2" s="1"/>
  <c r="AG35" i="2" s="1"/>
  <c r="AG36" i="2" s="1"/>
  <c r="AG37" i="2" s="1"/>
  <c r="AG38" i="2" s="1"/>
  <c r="AG39" i="2" s="1"/>
  <c r="AG40" i="2" s="1"/>
  <c r="AG41" i="2" s="1"/>
  <c r="AG42" i="2" s="1"/>
  <c r="AG43" i="2" s="1"/>
  <c r="AG44" i="2" s="1"/>
  <c r="AG45" i="2" s="1"/>
  <c r="AG46" i="2" s="1"/>
  <c r="AG47" i="2" s="1"/>
  <c r="AG48" i="2" s="1"/>
  <c r="AG49" i="2" s="1"/>
  <c r="AG50" i="2" s="1"/>
  <c r="AG51" i="2" s="1"/>
  <c r="AG52" i="2" s="1"/>
  <c r="AG53" i="2" s="1"/>
  <c r="AG54" i="2" s="1"/>
  <c r="AG55" i="2" s="1"/>
  <c r="AH11" i="2"/>
  <c r="AH12" i="2" s="1"/>
  <c r="AH13" i="2" s="1"/>
  <c r="AH14" i="2" s="1"/>
  <c r="AH15" i="2" s="1"/>
  <c r="AH16" i="2" s="1"/>
  <c r="AH17" i="2" s="1"/>
  <c r="AH18" i="2" s="1"/>
  <c r="AH19" i="2" s="1"/>
  <c r="AH20" i="2" s="1"/>
  <c r="AH21" i="2" s="1"/>
  <c r="AH22" i="2" s="1"/>
  <c r="AH23" i="2" s="1"/>
  <c r="AH24" i="2" s="1"/>
  <c r="AH25" i="2" s="1"/>
  <c r="AH26" i="2" s="1"/>
  <c r="AH27" i="2" s="1"/>
  <c r="AH28" i="2" s="1"/>
  <c r="AH29" i="2" s="1"/>
  <c r="AH30" i="2" s="1"/>
  <c r="AH31" i="2" s="1"/>
  <c r="AH32" i="2" s="1"/>
  <c r="AH33" i="2" s="1"/>
  <c r="AH34" i="2" s="1"/>
  <c r="AH35" i="2" s="1"/>
  <c r="AH36" i="2" s="1"/>
  <c r="AH37" i="2" s="1"/>
  <c r="AH38" i="2" s="1"/>
  <c r="AH39" i="2" s="1"/>
  <c r="AH40" i="2" s="1"/>
  <c r="AH41" i="2" s="1"/>
  <c r="AH42" i="2" s="1"/>
  <c r="AH43" i="2" s="1"/>
  <c r="AH44" i="2" s="1"/>
  <c r="AH45" i="2" s="1"/>
  <c r="AH46" i="2" s="1"/>
  <c r="AH47" i="2" s="1"/>
  <c r="AH48" i="2" s="1"/>
  <c r="AH49" i="2" s="1"/>
  <c r="AH50" i="2" s="1"/>
  <c r="AH51" i="2" s="1"/>
  <c r="AH52" i="2" s="1"/>
  <c r="AH53" i="2" s="1"/>
  <c r="AH54" i="2" s="1"/>
  <c r="AH55" i="2" s="1"/>
  <c r="AJ11" i="2"/>
  <c r="AJ12" i="2" s="1"/>
  <c r="AJ13" i="2" s="1"/>
  <c r="AJ14" i="2" s="1"/>
  <c r="AJ15" i="2" s="1"/>
  <c r="AJ16" i="2" s="1"/>
  <c r="AJ17" i="2" s="1"/>
  <c r="AJ18" i="2" s="1"/>
  <c r="AJ19" i="2" s="1"/>
  <c r="AJ20" i="2" s="1"/>
  <c r="AJ21" i="2" s="1"/>
  <c r="AJ22" i="2" s="1"/>
  <c r="AJ23" i="2" s="1"/>
  <c r="AJ24" i="2" s="1"/>
  <c r="AJ25" i="2" s="1"/>
  <c r="AJ26" i="2" s="1"/>
  <c r="AJ27" i="2" s="1"/>
  <c r="AJ28" i="2" s="1"/>
  <c r="AJ29" i="2" s="1"/>
  <c r="AJ30" i="2" s="1"/>
  <c r="AJ31" i="2" s="1"/>
  <c r="AJ32" i="2" s="1"/>
  <c r="AJ33" i="2" s="1"/>
  <c r="AJ34" i="2" s="1"/>
  <c r="AJ35" i="2" s="1"/>
  <c r="AJ36" i="2" s="1"/>
  <c r="AJ37" i="2" s="1"/>
  <c r="AJ38" i="2" s="1"/>
  <c r="AJ39" i="2" s="1"/>
  <c r="AJ40" i="2" s="1"/>
  <c r="AJ41" i="2" s="1"/>
  <c r="AJ42" i="2" s="1"/>
  <c r="AJ43" i="2" s="1"/>
  <c r="AJ44" i="2" s="1"/>
  <c r="AJ45" i="2" s="1"/>
  <c r="AJ46" i="2" s="1"/>
  <c r="AJ47" i="2" s="1"/>
  <c r="AJ48" i="2" s="1"/>
  <c r="AJ49" i="2" s="1"/>
  <c r="AJ50" i="2" s="1"/>
  <c r="AJ51" i="2" s="1"/>
  <c r="AJ52" i="2" s="1"/>
  <c r="AJ53" i="2" s="1"/>
  <c r="AJ54" i="2" s="1"/>
  <c r="AJ55" i="2" s="1"/>
  <c r="AK11" i="2"/>
  <c r="AK12" i="2" s="1"/>
  <c r="AK13" i="2" s="1"/>
  <c r="AK14" i="2" s="1"/>
  <c r="AK15" i="2" s="1"/>
  <c r="AK16" i="2" s="1"/>
  <c r="AK17" i="2" s="1"/>
  <c r="AK18" i="2" s="1"/>
  <c r="AK19" i="2" s="1"/>
  <c r="AK20" i="2" s="1"/>
  <c r="AK21" i="2" s="1"/>
  <c r="AK22" i="2" s="1"/>
  <c r="AK23" i="2" s="1"/>
  <c r="AK24" i="2" s="1"/>
  <c r="AK25" i="2" s="1"/>
  <c r="AK26" i="2" s="1"/>
  <c r="AK27" i="2" s="1"/>
  <c r="AK28" i="2" s="1"/>
  <c r="AK29" i="2" s="1"/>
  <c r="AK30" i="2" s="1"/>
  <c r="AK31" i="2" s="1"/>
  <c r="AK32" i="2" s="1"/>
  <c r="AK33" i="2" s="1"/>
  <c r="AK34" i="2" s="1"/>
  <c r="AK35" i="2" s="1"/>
  <c r="AK36" i="2" s="1"/>
  <c r="AK37" i="2" s="1"/>
  <c r="AK38" i="2" s="1"/>
  <c r="AK39" i="2" s="1"/>
  <c r="AK40" i="2" s="1"/>
  <c r="AK41" i="2" s="1"/>
  <c r="AK42" i="2" s="1"/>
  <c r="AK43" i="2" s="1"/>
  <c r="AK44" i="2" s="1"/>
  <c r="AK45" i="2" s="1"/>
  <c r="AK46" i="2" s="1"/>
  <c r="AK47" i="2" s="1"/>
  <c r="AK48" i="2" s="1"/>
  <c r="AK49" i="2" s="1"/>
  <c r="AK50" i="2" s="1"/>
  <c r="AK51" i="2" s="1"/>
  <c r="AK52" i="2" s="1"/>
  <c r="AK53" i="2" s="1"/>
  <c r="AK54" i="2" s="1"/>
  <c r="AK55" i="2" s="1"/>
  <c r="AM11" i="2"/>
  <c r="AM12" i="2" s="1"/>
  <c r="AM13" i="2" s="1"/>
  <c r="AM14" i="2" s="1"/>
  <c r="AM15" i="2" s="1"/>
  <c r="AM16" i="2" s="1"/>
  <c r="AM17" i="2" s="1"/>
  <c r="AM18" i="2" s="1"/>
  <c r="AM19" i="2" s="1"/>
  <c r="AM20" i="2" s="1"/>
  <c r="AM21" i="2" s="1"/>
  <c r="AM22" i="2" s="1"/>
  <c r="AM23" i="2" s="1"/>
  <c r="AM24" i="2" s="1"/>
  <c r="AM25" i="2" s="1"/>
  <c r="AM26" i="2" s="1"/>
  <c r="AM27" i="2" s="1"/>
  <c r="AM28" i="2" s="1"/>
  <c r="AM29" i="2" s="1"/>
  <c r="AM30" i="2" s="1"/>
  <c r="AM31" i="2" s="1"/>
  <c r="AM32" i="2" s="1"/>
  <c r="AM33" i="2" s="1"/>
  <c r="AM34" i="2" s="1"/>
  <c r="AM35" i="2" s="1"/>
  <c r="AM36" i="2" s="1"/>
  <c r="AM37" i="2" s="1"/>
  <c r="AM38" i="2" s="1"/>
  <c r="AM39" i="2" s="1"/>
  <c r="AM40" i="2" s="1"/>
  <c r="AM41" i="2" s="1"/>
  <c r="AM42" i="2" s="1"/>
  <c r="AM43" i="2" s="1"/>
  <c r="AM44" i="2" s="1"/>
  <c r="AM45" i="2" s="1"/>
  <c r="AM46" i="2" s="1"/>
  <c r="AM47" i="2" s="1"/>
  <c r="AM48" i="2" s="1"/>
  <c r="AM49" i="2" s="1"/>
  <c r="AM50" i="2" s="1"/>
  <c r="AM51" i="2" s="1"/>
  <c r="AM52" i="2" s="1"/>
  <c r="AM53" i="2" s="1"/>
  <c r="AM54" i="2" s="1"/>
  <c r="AM55" i="2" s="1"/>
  <c r="AO11" i="2"/>
  <c r="AO12" i="2" s="1"/>
  <c r="AO13" i="2" s="1"/>
  <c r="AO14" i="2" s="1"/>
  <c r="AO15" i="2" s="1"/>
  <c r="AO16" i="2" s="1"/>
  <c r="AO17" i="2" s="1"/>
  <c r="AO18" i="2" s="1"/>
  <c r="AO19" i="2" s="1"/>
  <c r="AO20" i="2" s="1"/>
  <c r="AO21" i="2" s="1"/>
  <c r="AO22" i="2" s="1"/>
  <c r="AO23" i="2" s="1"/>
  <c r="AO24" i="2" s="1"/>
  <c r="AO25" i="2" s="1"/>
  <c r="AO26" i="2" s="1"/>
  <c r="AO27" i="2" s="1"/>
  <c r="AO28" i="2" s="1"/>
  <c r="AO29" i="2" s="1"/>
  <c r="AO30" i="2" s="1"/>
  <c r="AO31" i="2" s="1"/>
  <c r="AO32" i="2" s="1"/>
  <c r="AO33" i="2" s="1"/>
  <c r="AO34" i="2" s="1"/>
  <c r="AO35" i="2" s="1"/>
  <c r="AO36" i="2" s="1"/>
  <c r="AO37" i="2" s="1"/>
  <c r="AO38" i="2" s="1"/>
  <c r="AO39" i="2" s="1"/>
  <c r="AO40" i="2" s="1"/>
  <c r="AO41" i="2" s="1"/>
  <c r="AO42" i="2" s="1"/>
  <c r="AO43" i="2" s="1"/>
  <c r="AO44" i="2" s="1"/>
  <c r="AO45" i="2" s="1"/>
  <c r="AO46" i="2" s="1"/>
  <c r="AO47" i="2" s="1"/>
  <c r="AO48" i="2" s="1"/>
  <c r="AO49" i="2" s="1"/>
  <c r="AO50" i="2" s="1"/>
  <c r="AO51" i="2" s="1"/>
  <c r="AO52" i="2" s="1"/>
  <c r="AO53" i="2" s="1"/>
  <c r="AO54" i="2" s="1"/>
  <c r="AO55" i="2" s="1"/>
  <c r="AP11" i="2"/>
  <c r="AP12" i="2" s="1"/>
  <c r="AP13" i="2" s="1"/>
  <c r="AP14" i="2" s="1"/>
  <c r="AP15" i="2" s="1"/>
  <c r="AP16" i="2" s="1"/>
  <c r="AP17" i="2" s="1"/>
  <c r="AP18" i="2" s="1"/>
  <c r="AP19" i="2" s="1"/>
  <c r="AP20" i="2" s="1"/>
  <c r="AP21" i="2" s="1"/>
  <c r="AP22" i="2" s="1"/>
  <c r="AP23" i="2" s="1"/>
  <c r="AP24" i="2" s="1"/>
  <c r="AP25" i="2" s="1"/>
  <c r="AP26" i="2" s="1"/>
  <c r="AP27" i="2" s="1"/>
  <c r="AP28" i="2" s="1"/>
  <c r="AP29" i="2" s="1"/>
  <c r="AP30" i="2" s="1"/>
  <c r="AP31" i="2" s="1"/>
  <c r="AP32" i="2" s="1"/>
  <c r="AP33" i="2" s="1"/>
  <c r="AP34" i="2" s="1"/>
  <c r="AP35" i="2" s="1"/>
  <c r="AP36" i="2" s="1"/>
  <c r="AP37" i="2" s="1"/>
  <c r="AP38" i="2" s="1"/>
  <c r="AP39" i="2" s="1"/>
  <c r="AP40" i="2" s="1"/>
  <c r="AP41" i="2" s="1"/>
  <c r="AP42" i="2" s="1"/>
  <c r="AP43" i="2" s="1"/>
  <c r="AP44" i="2" s="1"/>
  <c r="AP45" i="2" s="1"/>
  <c r="AP46" i="2" s="1"/>
  <c r="AP47" i="2" s="1"/>
  <c r="AP48" i="2" s="1"/>
  <c r="AP49" i="2" s="1"/>
  <c r="AP50" i="2" s="1"/>
  <c r="AP51" i="2" s="1"/>
  <c r="AP52" i="2" s="1"/>
  <c r="AP53" i="2" s="1"/>
  <c r="AP54" i="2" s="1"/>
  <c r="AP55" i="2" s="1"/>
  <c r="AQ11" i="2"/>
  <c r="AQ12" i="2" s="1"/>
  <c r="AQ13" i="2" s="1"/>
  <c r="AQ14" i="2" s="1"/>
  <c r="AQ15" i="2" s="1"/>
  <c r="AQ16" i="2" s="1"/>
  <c r="AQ17" i="2" s="1"/>
  <c r="AQ18" i="2" s="1"/>
  <c r="AQ19" i="2" s="1"/>
  <c r="AQ20" i="2" s="1"/>
  <c r="AQ21" i="2" s="1"/>
  <c r="AQ22" i="2" s="1"/>
  <c r="AQ23" i="2" s="1"/>
  <c r="AQ24" i="2" s="1"/>
  <c r="AQ25" i="2" s="1"/>
  <c r="AQ26" i="2" s="1"/>
  <c r="AQ27" i="2" s="1"/>
  <c r="AQ28" i="2" s="1"/>
  <c r="AQ29" i="2" s="1"/>
  <c r="AQ30" i="2" s="1"/>
  <c r="AQ31" i="2" s="1"/>
  <c r="AQ32" i="2" s="1"/>
  <c r="AQ33" i="2" s="1"/>
  <c r="AQ34" i="2" s="1"/>
  <c r="AQ35" i="2" s="1"/>
  <c r="AQ36" i="2" s="1"/>
  <c r="AQ37" i="2" s="1"/>
  <c r="AQ38" i="2" s="1"/>
  <c r="AQ39" i="2" s="1"/>
  <c r="AQ40" i="2" s="1"/>
  <c r="AQ41" i="2" s="1"/>
  <c r="AQ42" i="2" s="1"/>
  <c r="AQ43" i="2" s="1"/>
  <c r="AQ44" i="2" s="1"/>
  <c r="AQ45" i="2" s="1"/>
  <c r="AQ46" i="2" s="1"/>
  <c r="AQ47" i="2" s="1"/>
  <c r="AQ48" i="2" s="1"/>
  <c r="AQ49" i="2" s="1"/>
  <c r="AQ50" i="2" s="1"/>
  <c r="AQ51" i="2" s="1"/>
  <c r="AQ52" i="2" s="1"/>
  <c r="AQ53" i="2" s="1"/>
  <c r="AQ54" i="2" s="1"/>
  <c r="AQ55" i="2" s="1"/>
  <c r="AR11" i="2"/>
  <c r="AR12" i="2" s="1"/>
  <c r="AR13" i="2" s="1"/>
  <c r="AR14" i="2" s="1"/>
  <c r="AR15" i="2" s="1"/>
  <c r="AR16" i="2" s="1"/>
  <c r="AR17" i="2" s="1"/>
  <c r="AR18" i="2" s="1"/>
  <c r="AR19" i="2" s="1"/>
  <c r="AR20" i="2" s="1"/>
  <c r="AR21" i="2" s="1"/>
  <c r="AR22" i="2" s="1"/>
  <c r="AR23" i="2" s="1"/>
  <c r="AR24" i="2" s="1"/>
  <c r="AR25" i="2" s="1"/>
  <c r="AR26" i="2" s="1"/>
  <c r="AR27" i="2" s="1"/>
  <c r="AR28" i="2" s="1"/>
  <c r="AR29" i="2" s="1"/>
  <c r="AR30" i="2" s="1"/>
  <c r="AR31" i="2" s="1"/>
  <c r="AR32" i="2" s="1"/>
  <c r="AR33" i="2" s="1"/>
  <c r="AR34" i="2" s="1"/>
  <c r="AR35" i="2" s="1"/>
  <c r="AR36" i="2" s="1"/>
  <c r="AR37" i="2" s="1"/>
  <c r="AR38" i="2" s="1"/>
  <c r="AR39" i="2" s="1"/>
  <c r="AR40" i="2" s="1"/>
  <c r="AR41" i="2" s="1"/>
  <c r="AR42" i="2" s="1"/>
  <c r="AR43" i="2" s="1"/>
  <c r="AR44" i="2" s="1"/>
  <c r="AR45" i="2" s="1"/>
  <c r="AR46" i="2" s="1"/>
  <c r="AR47" i="2" s="1"/>
  <c r="AR48" i="2" s="1"/>
  <c r="AR49" i="2" s="1"/>
  <c r="AR50" i="2" s="1"/>
  <c r="AR51" i="2" s="1"/>
  <c r="AR52" i="2" s="1"/>
  <c r="AR53" i="2" s="1"/>
  <c r="AR54" i="2" s="1"/>
  <c r="AR55" i="2" s="1"/>
  <c r="AS11" i="2"/>
  <c r="AS12" i="2" s="1"/>
  <c r="AS13" i="2" s="1"/>
  <c r="AS14" i="2" s="1"/>
  <c r="AS15" i="2" s="1"/>
  <c r="AS16" i="2" s="1"/>
  <c r="AS17" i="2" s="1"/>
  <c r="AS18" i="2" s="1"/>
  <c r="AS19" i="2" s="1"/>
  <c r="AS20" i="2" s="1"/>
  <c r="AS21" i="2" s="1"/>
  <c r="AS22" i="2" s="1"/>
  <c r="AS23" i="2" s="1"/>
  <c r="AS24" i="2" s="1"/>
  <c r="AS25" i="2" s="1"/>
  <c r="AS26" i="2" s="1"/>
  <c r="AS27" i="2" s="1"/>
  <c r="AS28" i="2" s="1"/>
  <c r="AS29" i="2" s="1"/>
  <c r="AS30" i="2" s="1"/>
  <c r="AS31" i="2" s="1"/>
  <c r="AS32" i="2" s="1"/>
  <c r="AS33" i="2" s="1"/>
  <c r="AS34" i="2" s="1"/>
  <c r="AS35" i="2" s="1"/>
  <c r="AS36" i="2" s="1"/>
  <c r="AS37" i="2" s="1"/>
  <c r="AS38" i="2" s="1"/>
  <c r="AS39" i="2" s="1"/>
  <c r="AS40" i="2" s="1"/>
  <c r="AS41" i="2" s="1"/>
  <c r="AS42" i="2" s="1"/>
  <c r="AS43" i="2" s="1"/>
  <c r="AS44" i="2" s="1"/>
  <c r="AS45" i="2" s="1"/>
  <c r="AS46" i="2" s="1"/>
  <c r="AS47" i="2" s="1"/>
  <c r="AS48" i="2" s="1"/>
  <c r="AS49" i="2" s="1"/>
  <c r="AS50" i="2" s="1"/>
  <c r="AS51" i="2" s="1"/>
  <c r="AS52" i="2" s="1"/>
  <c r="AS53" i="2" s="1"/>
  <c r="AS54" i="2" s="1"/>
  <c r="AS55" i="2" s="1"/>
  <c r="AT11" i="2"/>
  <c r="AT12" i="2" s="1"/>
  <c r="AT13" i="2" s="1"/>
  <c r="AT14" i="2" s="1"/>
  <c r="AT15" i="2" s="1"/>
  <c r="AT16" i="2" s="1"/>
  <c r="AT17" i="2" s="1"/>
  <c r="AT18" i="2" s="1"/>
  <c r="AT19" i="2" s="1"/>
  <c r="AT20" i="2" s="1"/>
  <c r="AT21" i="2" s="1"/>
  <c r="AT22" i="2" s="1"/>
  <c r="AT23" i="2" s="1"/>
  <c r="AT24" i="2" s="1"/>
  <c r="AT25" i="2" s="1"/>
  <c r="AT26" i="2" s="1"/>
  <c r="AT27" i="2" s="1"/>
  <c r="AT28" i="2" s="1"/>
  <c r="AT29" i="2" s="1"/>
  <c r="AT30" i="2" s="1"/>
  <c r="AT31" i="2" s="1"/>
  <c r="AT32" i="2" s="1"/>
  <c r="AT33" i="2" s="1"/>
  <c r="AT34" i="2" s="1"/>
  <c r="AT35" i="2" s="1"/>
  <c r="AT36" i="2" s="1"/>
  <c r="AT37" i="2" s="1"/>
  <c r="AT38" i="2" s="1"/>
  <c r="AT39" i="2" s="1"/>
  <c r="AT40" i="2" s="1"/>
  <c r="AT41" i="2" s="1"/>
  <c r="AT42" i="2" s="1"/>
  <c r="AT43" i="2" s="1"/>
  <c r="AT44" i="2" s="1"/>
  <c r="AT45" i="2" s="1"/>
  <c r="AT46" i="2" s="1"/>
  <c r="AT47" i="2" s="1"/>
  <c r="AT48" i="2" s="1"/>
  <c r="AT49" i="2" s="1"/>
  <c r="AT50" i="2" s="1"/>
  <c r="AT51" i="2" s="1"/>
  <c r="AT52" i="2" s="1"/>
  <c r="AT53" i="2" s="1"/>
  <c r="AT54" i="2" s="1"/>
  <c r="AT55" i="2" s="1"/>
  <c r="AU11" i="2"/>
  <c r="AU12" i="2" s="1"/>
  <c r="AU13" i="2" s="1"/>
  <c r="AU14" i="2" s="1"/>
  <c r="AU15" i="2" s="1"/>
  <c r="AU16" i="2" s="1"/>
  <c r="AU17" i="2" s="1"/>
  <c r="AU18" i="2" s="1"/>
  <c r="AU19" i="2" s="1"/>
  <c r="AU20" i="2" s="1"/>
  <c r="AU21" i="2" s="1"/>
  <c r="AU22" i="2" s="1"/>
  <c r="AU23" i="2" s="1"/>
  <c r="AU24" i="2" s="1"/>
  <c r="AU25" i="2" s="1"/>
  <c r="AU26" i="2" s="1"/>
  <c r="AU27" i="2" s="1"/>
  <c r="AU28" i="2" s="1"/>
  <c r="AU29" i="2" s="1"/>
  <c r="AU30" i="2" s="1"/>
  <c r="AU31" i="2" s="1"/>
  <c r="AU32" i="2" s="1"/>
  <c r="AU33" i="2" s="1"/>
  <c r="AU34" i="2" s="1"/>
  <c r="AU35" i="2" s="1"/>
  <c r="AU36" i="2" s="1"/>
  <c r="AU37" i="2" s="1"/>
  <c r="AU38" i="2" s="1"/>
  <c r="AU39" i="2" s="1"/>
  <c r="AU40" i="2" s="1"/>
  <c r="AU41" i="2" s="1"/>
  <c r="AU42" i="2" s="1"/>
  <c r="AU43" i="2" s="1"/>
  <c r="AU44" i="2" s="1"/>
  <c r="AU45" i="2" s="1"/>
  <c r="AU46" i="2" s="1"/>
  <c r="AU47" i="2" s="1"/>
  <c r="AU48" i="2" s="1"/>
  <c r="AU49" i="2" s="1"/>
  <c r="AU50" i="2" s="1"/>
  <c r="AU51" i="2" s="1"/>
  <c r="AU52" i="2" s="1"/>
  <c r="AU53" i="2" s="1"/>
  <c r="AU54" i="2" s="1"/>
  <c r="AU55" i="2" s="1"/>
  <c r="K11" i="2"/>
  <c r="K12" i="2" s="1"/>
  <c r="K13" i="2" s="1"/>
  <c r="K14" i="2" s="1"/>
  <c r="K15" i="2" s="1"/>
  <c r="K16" i="2" s="1"/>
  <c r="K17" i="2" s="1"/>
  <c r="K18" i="2" s="1"/>
  <c r="K19" i="2" s="1"/>
  <c r="K20" i="2" s="1"/>
  <c r="K21" i="2" s="1"/>
  <c r="K22" i="2" s="1"/>
  <c r="K23" i="2" s="1"/>
  <c r="K24" i="2" s="1"/>
  <c r="K25" i="2" s="1"/>
  <c r="K26" i="2" s="1"/>
  <c r="K27" i="2" s="1"/>
  <c r="K28" i="2" s="1"/>
  <c r="K29" i="2" s="1"/>
  <c r="K30" i="2" s="1"/>
  <c r="K31" i="2" s="1"/>
  <c r="K32" i="2" s="1"/>
  <c r="K33" i="2" s="1"/>
  <c r="K34" i="2" s="1"/>
  <c r="K35" i="2" s="1"/>
  <c r="K36" i="2" s="1"/>
  <c r="K37" i="2" s="1"/>
  <c r="K38" i="2" s="1"/>
  <c r="K39" i="2" s="1"/>
  <c r="K40" i="2" s="1"/>
  <c r="K41" i="2" s="1"/>
  <c r="K42" i="2" s="1"/>
  <c r="K43" i="2" s="1"/>
  <c r="K44" i="2" s="1"/>
  <c r="K45" i="2" s="1"/>
  <c r="K46" i="2" s="1"/>
  <c r="K47" i="2" s="1"/>
  <c r="K48" i="2" s="1"/>
  <c r="K49" i="2" s="1"/>
  <c r="K50" i="2" s="1"/>
  <c r="K51" i="2" s="1"/>
  <c r="K52" i="2" s="1"/>
  <c r="K53" i="2" s="1"/>
  <c r="K54" i="2" s="1"/>
  <c r="K55" i="2" s="1"/>
  <c r="F11" i="2"/>
  <c r="F12" i="2" s="1"/>
  <c r="F11" i="19"/>
  <c r="F12" i="19" s="1"/>
  <c r="G7" i="8"/>
  <c r="M7" i="41" l="1"/>
  <c r="M8" i="41" s="1"/>
  <c r="M9" i="41" s="1"/>
  <c r="M10" i="41" s="1"/>
  <c r="M11" i="41" s="1"/>
  <c r="M12" i="41" s="1"/>
  <c r="M13" i="41" s="1"/>
  <c r="M14" i="41" s="1"/>
  <c r="M15" i="41" s="1"/>
  <c r="M16" i="41" s="1"/>
  <c r="M17" i="41" s="1"/>
  <c r="M18" i="41" s="1"/>
  <c r="M19" i="41" s="1"/>
  <c r="M20" i="41" s="1"/>
  <c r="M21" i="41" s="1"/>
  <c r="M22" i="41" s="1"/>
  <c r="M23" i="41" s="1"/>
  <c r="M24" i="41" s="1"/>
  <c r="M25" i="41" s="1"/>
  <c r="M26" i="41" s="1"/>
  <c r="M27" i="41" s="1"/>
  <c r="M28" i="41" s="1"/>
  <c r="M29" i="41" s="1"/>
  <c r="AH21" i="41"/>
  <c r="F45" i="41"/>
  <c r="F46" i="41" s="1"/>
  <c r="F47" i="41" s="1"/>
  <c r="F48" i="41" s="1"/>
  <c r="F49" i="41" s="1"/>
  <c r="F50" i="41" s="1"/>
  <c r="F51" i="41" s="1"/>
  <c r="F52" i="41" s="1"/>
  <c r="F53" i="41" s="1"/>
  <c r="F54" i="41" s="1"/>
  <c r="F55" i="41" s="1"/>
  <c r="F56" i="41" s="1"/>
  <c r="F57" i="41" s="1"/>
  <c r="F58" i="41" s="1"/>
  <c r="F59" i="41" s="1"/>
  <c r="F60" i="41" s="1"/>
  <c r="F61" i="41" s="1"/>
  <c r="F62" i="41" s="1"/>
  <c r="F63" i="41" s="1"/>
  <c r="F64" i="41" s="1"/>
  <c r="F65" i="41" s="1"/>
  <c r="S8" i="41"/>
  <c r="S9" i="41" s="1"/>
  <c r="S10" i="41" s="1"/>
  <c r="S11" i="41" s="1"/>
  <c r="S12" i="41" s="1"/>
  <c r="S13" i="41" s="1"/>
  <c r="S14" i="41" s="1"/>
  <c r="S15" i="41" s="1"/>
  <c r="S16" i="41" s="1"/>
  <c r="S17" i="41" s="1"/>
  <c r="S18" i="41" s="1"/>
  <c r="S19" i="41" s="1"/>
  <c r="S20" i="41" s="1"/>
  <c r="S21" i="41" s="1"/>
  <c r="S22" i="41" s="1"/>
  <c r="S23" i="41" s="1"/>
  <c r="S24" i="41" s="1"/>
  <c r="S25" i="41" s="1"/>
  <c r="S26" i="41" s="1"/>
  <c r="S27" i="41" s="1"/>
  <c r="S28" i="41" s="1"/>
  <c r="S29" i="41" s="1"/>
  <c r="L11" i="42"/>
  <c r="L12" i="42"/>
  <c r="L13" i="42" s="1"/>
  <c r="L14" i="42" s="1"/>
  <c r="L15" i="42" s="1"/>
  <c r="L16" i="42" s="1"/>
  <c r="L17" i="42" s="1"/>
  <c r="L18" i="42" s="1"/>
  <c r="L19" i="42" s="1"/>
  <c r="L20" i="42" s="1"/>
  <c r="L21" i="42" s="1"/>
  <c r="L22" i="42" s="1"/>
  <c r="L23" i="42" s="1"/>
  <c r="L24" i="42" s="1"/>
  <c r="L25" i="42" s="1"/>
  <c r="L26" i="42" s="1"/>
  <c r="L27" i="42" s="1"/>
  <c r="L28" i="42" s="1"/>
  <c r="L29" i="42" s="1"/>
  <c r="L30" i="42" s="1"/>
  <c r="L31" i="42" s="1"/>
  <c r="L32" i="42" s="1"/>
  <c r="L33" i="42" s="1"/>
  <c r="L34" i="42" s="1"/>
  <c r="L35" i="42" s="1"/>
  <c r="L36" i="42" s="1"/>
  <c r="L37" i="42" s="1"/>
  <c r="L38" i="42" s="1"/>
  <c r="L39" i="42" s="1"/>
  <c r="S43" i="41"/>
  <c r="S44" i="41" s="1"/>
  <c r="S45" i="41" s="1"/>
  <c r="S46" i="41" s="1"/>
  <c r="S47" i="41" s="1"/>
  <c r="S48" i="41" s="1"/>
  <c r="S49" i="41" s="1"/>
  <c r="S50" i="41" s="1"/>
  <c r="S51" i="41" s="1"/>
  <c r="S52" i="41" s="1"/>
  <c r="S54" i="41" s="1"/>
  <c r="S55" i="41" s="1"/>
  <c r="S56" i="41" s="1"/>
  <c r="S57" i="41" s="1"/>
  <c r="S58" i="41" s="1"/>
  <c r="S59" i="41" s="1"/>
  <c r="S60" i="41" s="1"/>
  <c r="S61" i="41" s="1"/>
  <c r="S62" i="41" s="1"/>
  <c r="S63" i="41" s="1"/>
  <c r="S64" i="41" s="1"/>
  <c r="S65" i="41" s="1"/>
  <c r="O43" i="41"/>
  <c r="O44" i="41" s="1"/>
  <c r="O45" i="41" s="1"/>
  <c r="O46" i="41" s="1"/>
  <c r="O47" i="41" s="1"/>
  <c r="O48" i="41" s="1"/>
  <c r="O49" i="41" s="1"/>
  <c r="O50" i="41" s="1"/>
  <c r="O51" i="41" s="1"/>
  <c r="O52" i="41" s="1"/>
  <c r="O54" i="41" s="1"/>
  <c r="O55" i="41" s="1"/>
  <c r="O56" i="41" s="1"/>
  <c r="O57" i="41" s="1"/>
  <c r="O58" i="41" s="1"/>
  <c r="O59" i="41" s="1"/>
  <c r="O60" i="41" s="1"/>
  <c r="O61" i="41" s="1"/>
  <c r="O62" i="41" s="1"/>
  <c r="O63" i="41" s="1"/>
  <c r="O64" i="41" s="1"/>
  <c r="O65" i="41" s="1"/>
  <c r="L42" i="41"/>
  <c r="L43" i="41" s="1"/>
  <c r="L44" i="41" s="1"/>
  <c r="L45" i="41" s="1"/>
  <c r="L46" i="41" s="1"/>
  <c r="L47" i="41" s="1"/>
  <c r="L48" i="41" s="1"/>
  <c r="L49" i="41" s="1"/>
  <c r="L50" i="41" s="1"/>
  <c r="L51" i="41" s="1"/>
  <c r="L52" i="41" s="1"/>
  <c r="L54" i="41" s="1"/>
  <c r="L55" i="41" s="1"/>
  <c r="L56" i="41" s="1"/>
  <c r="L57" i="41" s="1"/>
  <c r="L58" i="41" s="1"/>
  <c r="L59" i="41" s="1"/>
  <c r="L60" i="41" s="1"/>
  <c r="L61" i="41" s="1"/>
  <c r="L62" i="41" s="1"/>
  <c r="L63" i="41" s="1"/>
  <c r="L64" i="41" s="1"/>
  <c r="L65" i="41" s="1"/>
  <c r="P42" i="41"/>
  <c r="P43" i="41" s="1"/>
  <c r="P44" i="41" s="1"/>
  <c r="P45" i="41" s="1"/>
  <c r="P46" i="41" s="1"/>
  <c r="P47" i="41" s="1"/>
  <c r="P48" i="41" s="1"/>
  <c r="P49" i="41" s="1"/>
  <c r="P50" i="41" s="1"/>
  <c r="P51" i="41" s="1"/>
  <c r="P52" i="41" s="1"/>
  <c r="P54" i="41" s="1"/>
  <c r="P55" i="41" s="1"/>
  <c r="P56" i="41" s="1"/>
  <c r="P57" i="41" s="1"/>
  <c r="P58" i="41" s="1"/>
  <c r="P59" i="41" s="1"/>
  <c r="P60" i="41" s="1"/>
  <c r="P61" i="41" s="1"/>
  <c r="P62" i="41" s="1"/>
  <c r="P63" i="41" s="1"/>
  <c r="P64" i="41" s="1"/>
  <c r="P65" i="41" s="1"/>
  <c r="K42" i="41"/>
  <c r="K43" i="41" s="1"/>
  <c r="K44" i="41" s="1"/>
  <c r="K45" i="41" s="1"/>
  <c r="K46" i="41" s="1"/>
  <c r="K47" i="41" s="1"/>
  <c r="K48" i="41" s="1"/>
  <c r="K49" i="41" s="1"/>
  <c r="K50" i="41" s="1"/>
  <c r="K51" i="41" s="1"/>
  <c r="K52" i="41" s="1"/>
  <c r="K54" i="41" s="1"/>
  <c r="K55" i="41" s="1"/>
  <c r="K56" i="41" s="1"/>
  <c r="K57" i="41" s="1"/>
  <c r="K58" i="41" s="1"/>
  <c r="K59" i="41" s="1"/>
  <c r="K60" i="41" s="1"/>
  <c r="K61" i="41" s="1"/>
  <c r="K62" i="41" s="1"/>
  <c r="K63" i="41" s="1"/>
  <c r="K64" i="41" s="1"/>
  <c r="K65" i="41" s="1"/>
  <c r="L7" i="41"/>
  <c r="L8" i="41" s="1"/>
  <c r="L9" i="41" s="1"/>
  <c r="L10" i="41" s="1"/>
  <c r="L11" i="41" s="1"/>
  <c r="L12" i="41" s="1"/>
  <c r="L13" i="41" s="1"/>
  <c r="L14" i="41" s="1"/>
  <c r="L15" i="41" s="1"/>
  <c r="L16" i="41" s="1"/>
  <c r="L17" i="41" s="1"/>
  <c r="L18" i="41" s="1"/>
  <c r="L19" i="41" s="1"/>
  <c r="L20" i="41" s="1"/>
  <c r="L21" i="41" s="1"/>
  <c r="L22" i="41" s="1"/>
  <c r="L23" i="41" s="1"/>
  <c r="L24" i="41" s="1"/>
  <c r="L25" i="41" s="1"/>
  <c r="L26" i="41" s="1"/>
  <c r="L27" i="41" s="1"/>
  <c r="L28" i="41" s="1"/>
  <c r="L29" i="41" s="1"/>
  <c r="N7" i="41"/>
  <c r="N8" i="41" s="1"/>
  <c r="N9" i="41" s="1"/>
  <c r="N10" i="41" s="1"/>
  <c r="N11" i="41" s="1"/>
  <c r="N12" i="41" s="1"/>
  <c r="N13" i="41" s="1"/>
  <c r="N14" i="41" s="1"/>
  <c r="N15" i="41" s="1"/>
  <c r="N16" i="41" s="1"/>
  <c r="N17" i="41" s="1"/>
  <c r="N18" i="41" s="1"/>
  <c r="N19" i="41" s="1"/>
  <c r="N20" i="41" s="1"/>
  <c r="N21" i="41" s="1"/>
  <c r="N22" i="41" s="1"/>
  <c r="N23" i="41" s="1"/>
  <c r="N24" i="41" s="1"/>
  <c r="N25" i="41" s="1"/>
  <c r="N26" i="41" s="1"/>
  <c r="N27" i="41" s="1"/>
  <c r="N28" i="41" s="1"/>
  <c r="N29" i="41" s="1"/>
  <c r="O7" i="41"/>
  <c r="O8" i="41" s="1"/>
  <c r="O9" i="41" s="1"/>
  <c r="O10" i="41" s="1"/>
  <c r="O11" i="41" s="1"/>
  <c r="O12" i="41" s="1"/>
  <c r="O13" i="41" s="1"/>
  <c r="O14" i="41" s="1"/>
  <c r="O15" i="41" s="1"/>
  <c r="O16" i="41" s="1"/>
  <c r="O17" i="41" s="1"/>
  <c r="O18" i="41" s="1"/>
  <c r="O19" i="41" s="1"/>
  <c r="O20" i="41" s="1"/>
  <c r="O21" i="41" s="1"/>
  <c r="O22" i="41" s="1"/>
  <c r="O23" i="41" s="1"/>
  <c r="O24" i="41" s="1"/>
  <c r="O25" i="41" s="1"/>
  <c r="O26" i="41" s="1"/>
  <c r="O27" i="41" s="1"/>
  <c r="O28" i="41" s="1"/>
  <c r="O29" i="41" s="1"/>
  <c r="P7" i="41"/>
  <c r="P8" i="41" s="1"/>
  <c r="P9" i="41" s="1"/>
  <c r="P10" i="41" s="1"/>
  <c r="P11" i="41" s="1"/>
  <c r="P12" i="41" s="1"/>
  <c r="P13" i="41" s="1"/>
  <c r="P14" i="41" s="1"/>
  <c r="P15" i="41" s="1"/>
  <c r="P16" i="41" s="1"/>
  <c r="P17" i="41" s="1"/>
  <c r="P18" i="41" s="1"/>
  <c r="P19" i="41" s="1"/>
  <c r="P20" i="41" s="1"/>
  <c r="P21" i="41" s="1"/>
  <c r="P22" i="41" s="1"/>
  <c r="P23" i="41" s="1"/>
  <c r="P24" i="41" s="1"/>
  <c r="P25" i="41" s="1"/>
  <c r="P26" i="41" s="1"/>
  <c r="P27" i="41" s="1"/>
  <c r="P28" i="41" s="1"/>
  <c r="P29" i="41" s="1"/>
  <c r="Q7" i="41"/>
  <c r="Q8" i="41" s="1"/>
  <c r="Q9" i="41" s="1"/>
  <c r="Q10" i="41" s="1"/>
  <c r="Q11" i="41" s="1"/>
  <c r="Q12" i="41" s="1"/>
  <c r="Q13" i="41" s="1"/>
  <c r="Q14" i="41" s="1"/>
  <c r="Q15" i="41" s="1"/>
  <c r="Q16" i="41" s="1"/>
  <c r="Q17" i="41" s="1"/>
  <c r="Q18" i="41" s="1"/>
  <c r="Q19" i="41" s="1"/>
  <c r="Q20" i="41" s="1"/>
  <c r="Q21" i="41" s="1"/>
  <c r="Q22" i="41" s="1"/>
  <c r="Q23" i="41" s="1"/>
  <c r="Q24" i="41" s="1"/>
  <c r="Q25" i="41" s="1"/>
  <c r="Q26" i="41" s="1"/>
  <c r="Q27" i="41" s="1"/>
  <c r="Q28" i="41" s="1"/>
  <c r="Q29" i="41" s="1"/>
  <c r="R7" i="41"/>
  <c r="R8" i="41" s="1"/>
  <c r="R9" i="41" s="1"/>
  <c r="R10" i="41" s="1"/>
  <c r="R11" i="41" s="1"/>
  <c r="R12" i="41" s="1"/>
  <c r="R13" i="41" s="1"/>
  <c r="R14" i="41" s="1"/>
  <c r="R15" i="41" s="1"/>
  <c r="R16" i="41" s="1"/>
  <c r="R17" i="41" s="1"/>
  <c r="R18" i="41" s="1"/>
  <c r="R19" i="41" s="1"/>
  <c r="R20" i="41" s="1"/>
  <c r="R21" i="41" s="1"/>
  <c r="R22" i="41" s="1"/>
  <c r="R23" i="41" s="1"/>
  <c r="R24" i="41" s="1"/>
  <c r="R25" i="41" s="1"/>
  <c r="R26" i="41" s="1"/>
  <c r="R27" i="41" s="1"/>
  <c r="R28" i="41" s="1"/>
  <c r="R29" i="41" s="1"/>
  <c r="K7" i="41"/>
  <c r="K8" i="41" s="1"/>
  <c r="K9" i="41" s="1"/>
  <c r="K10" i="41" s="1"/>
  <c r="K11" i="41" s="1"/>
  <c r="K12" i="41" s="1"/>
  <c r="K13" i="41" s="1"/>
  <c r="K14" i="41" s="1"/>
  <c r="K15" i="41" s="1"/>
  <c r="K16" i="41" s="1"/>
  <c r="K17" i="41" s="1"/>
  <c r="K18" i="41" s="1"/>
  <c r="K19" i="41" s="1"/>
  <c r="K20" i="41" s="1"/>
  <c r="K21" i="41" s="1"/>
  <c r="K22" i="41" s="1"/>
  <c r="K23" i="41" s="1"/>
  <c r="K24" i="41" s="1"/>
  <c r="K25" i="41" s="1"/>
  <c r="K26" i="41" s="1"/>
  <c r="K27" i="41" s="1"/>
  <c r="K28" i="41" s="1"/>
  <c r="K29" i="41" s="1"/>
  <c r="R42" i="41"/>
  <c r="R43" i="41" s="1"/>
  <c r="R44" i="41" s="1"/>
  <c r="R45" i="41" s="1"/>
  <c r="R46" i="41" s="1"/>
  <c r="R47" i="41" s="1"/>
  <c r="R48" i="41" s="1"/>
  <c r="R49" i="41" s="1"/>
  <c r="R50" i="41" s="1"/>
  <c r="R51" i="41" s="1"/>
  <c r="R52" i="41" s="1"/>
  <c r="R54" i="41" s="1"/>
  <c r="R55" i="41" s="1"/>
  <c r="R56" i="41" s="1"/>
  <c r="R57" i="41" s="1"/>
  <c r="R58" i="41" s="1"/>
  <c r="R59" i="41" s="1"/>
  <c r="R60" i="41" s="1"/>
  <c r="R61" i="41" s="1"/>
  <c r="R62" i="41" s="1"/>
  <c r="R63" i="41" s="1"/>
  <c r="R64" i="41" s="1"/>
  <c r="R65" i="41" s="1"/>
  <c r="AD29" i="41"/>
  <c r="AH29" i="41" s="1"/>
  <c r="M42" i="41"/>
  <c r="M43" i="41" s="1"/>
  <c r="M44" i="41" s="1"/>
  <c r="M45" i="41" s="1"/>
  <c r="M46" i="41" s="1"/>
  <c r="M47" i="41" s="1"/>
  <c r="M48" i="41" s="1"/>
  <c r="M49" i="41" s="1"/>
  <c r="M50" i="41" s="1"/>
  <c r="M51" i="41" s="1"/>
  <c r="M52" i="41" s="1"/>
  <c r="M54" i="41" s="1"/>
  <c r="M55" i="41" s="1"/>
  <c r="M56" i="41" s="1"/>
  <c r="M57" i="41" s="1"/>
  <c r="M58" i="41" s="1"/>
  <c r="M59" i="41" s="1"/>
  <c r="M60" i="41" s="1"/>
  <c r="M61" i="41" s="1"/>
  <c r="M62" i="41" s="1"/>
  <c r="M63" i="41" s="1"/>
  <c r="M64" i="41" s="1"/>
  <c r="M65" i="41" s="1"/>
  <c r="AH23" i="41"/>
  <c r="N42" i="41"/>
  <c r="N43" i="41" s="1"/>
  <c r="N44" i="41" s="1"/>
  <c r="N45" i="41" s="1"/>
  <c r="N46" i="41" s="1"/>
  <c r="N47" i="41" s="1"/>
  <c r="N48" i="41" s="1"/>
  <c r="N49" i="41" s="1"/>
  <c r="N50" i="41" s="1"/>
  <c r="N51" i="41" s="1"/>
  <c r="N52" i="41" s="1"/>
  <c r="N54" i="41" s="1"/>
  <c r="N55" i="41" s="1"/>
  <c r="N56" i="41" s="1"/>
  <c r="N57" i="41" s="1"/>
  <c r="N58" i="41" s="1"/>
  <c r="N59" i="41" s="1"/>
  <c r="N60" i="41" s="1"/>
  <c r="N61" i="41" s="1"/>
  <c r="N62" i="41" s="1"/>
  <c r="N63" i="41" s="1"/>
  <c r="N64" i="41" s="1"/>
  <c r="N65" i="41" s="1"/>
  <c r="Q42" i="41"/>
  <c r="Q43" i="41" s="1"/>
  <c r="Q44" i="41" s="1"/>
  <c r="Q45" i="41" s="1"/>
  <c r="Q46" i="41" s="1"/>
  <c r="Q47" i="41" s="1"/>
  <c r="Q48" i="41" s="1"/>
  <c r="Q49" i="41" s="1"/>
  <c r="Q50" i="41" s="1"/>
  <c r="Q51" i="41" s="1"/>
  <c r="Q52" i="41" s="1"/>
  <c r="Q54" i="41" s="1"/>
  <c r="Q55" i="41" s="1"/>
  <c r="Q56" i="41" s="1"/>
  <c r="Q57" i="41" s="1"/>
  <c r="Q58" i="41" s="1"/>
  <c r="Q59" i="41" s="1"/>
  <c r="Q60" i="41" s="1"/>
  <c r="Q61" i="41" s="1"/>
  <c r="Q62" i="41" s="1"/>
  <c r="Q63" i="41" s="1"/>
  <c r="Q64" i="41" s="1"/>
  <c r="Q65" i="41" s="1"/>
  <c r="P47" i="7"/>
  <c r="P46" i="7"/>
  <c r="J15" i="39"/>
  <c r="J14" i="39"/>
  <c r="J13" i="39"/>
  <c r="J12" i="39"/>
  <c r="J11" i="39"/>
  <c r="J10" i="39"/>
  <c r="J9" i="39"/>
  <c r="J8" i="39"/>
  <c r="F8" i="39"/>
  <c r="F9" i="39" s="1"/>
  <c r="F10" i="39" s="1"/>
  <c r="F11" i="39" s="1"/>
  <c r="F12" i="39" s="1"/>
  <c r="F13" i="39" s="1"/>
  <c r="F14" i="39" s="1"/>
  <c r="F15" i="39" s="1"/>
  <c r="I40" i="39" s="1"/>
  <c r="P40" i="39" s="1"/>
  <c r="J7" i="39"/>
  <c r="W7" i="39" s="1"/>
  <c r="F7" i="39"/>
  <c r="J14" i="37"/>
  <c r="J15" i="37"/>
  <c r="J16" i="37"/>
  <c r="J17" i="37"/>
  <c r="J18" i="37"/>
  <c r="J19" i="37"/>
  <c r="J20" i="37"/>
  <c r="J21" i="37"/>
  <c r="J22" i="37"/>
  <c r="J12" i="37"/>
  <c r="J13" i="37"/>
  <c r="J11" i="37"/>
  <c r="J10" i="37"/>
  <c r="J9" i="37"/>
  <c r="J8" i="37"/>
  <c r="F8" i="37"/>
  <c r="F9" i="37" s="1"/>
  <c r="F10" i="37" s="1"/>
  <c r="F11" i="37" s="1"/>
  <c r="F12" i="37" s="1"/>
  <c r="F13" i="37" s="1"/>
  <c r="F14" i="37" s="1"/>
  <c r="F15" i="37" s="1"/>
  <c r="F16" i="37" s="1"/>
  <c r="F17" i="37" s="1"/>
  <c r="F18" i="37" s="1"/>
  <c r="F19" i="37" s="1"/>
  <c r="F20" i="37" s="1"/>
  <c r="F21" i="37" s="1"/>
  <c r="F22" i="37" s="1"/>
  <c r="F23" i="37" s="1"/>
  <c r="J7" i="37"/>
  <c r="F7" i="37"/>
  <c r="J7" i="36"/>
  <c r="T7" i="36" s="1"/>
  <c r="F7" i="36"/>
  <c r="F8" i="36" s="1"/>
  <c r="F9" i="36" s="1"/>
  <c r="F10" i="36" s="1"/>
  <c r="F11" i="36" s="1"/>
  <c r="F12" i="36" s="1"/>
  <c r="F13" i="36" s="1"/>
  <c r="F14" i="36" s="1"/>
  <c r="F15" i="36" s="1"/>
  <c r="F16" i="36" s="1"/>
  <c r="F17" i="36" s="1"/>
  <c r="F18" i="36" s="1"/>
  <c r="F19" i="36" s="1"/>
  <c r="F20" i="36" s="1"/>
  <c r="F21" i="36" s="1"/>
  <c r="F22" i="36" s="1"/>
  <c r="F23" i="36" s="1"/>
  <c r="F24" i="36" s="1"/>
  <c r="H55" i="36" s="1"/>
  <c r="H58" i="36" s="1"/>
  <c r="O58" i="36" l="1"/>
  <c r="O60" i="36" s="1"/>
  <c r="O64" i="36" s="1"/>
  <c r="G2" i="54"/>
  <c r="M2" i="54" s="1"/>
  <c r="N2" i="54" s="1"/>
  <c r="Q56" i="37"/>
  <c r="P45" i="39"/>
  <c r="P46" i="39"/>
  <c r="L7" i="37"/>
  <c r="L8" i="37" s="1"/>
  <c r="L9" i="37" s="1"/>
  <c r="L10" i="37" s="1"/>
  <c r="L11" i="37" s="1"/>
  <c r="L12" i="37" s="1"/>
  <c r="L13" i="37" s="1"/>
  <c r="L14" i="37" s="1"/>
  <c r="L15" i="37" s="1"/>
  <c r="L16" i="37" s="1"/>
  <c r="L17" i="37" s="1"/>
  <c r="L18" i="37" s="1"/>
  <c r="L19" i="37" s="1"/>
  <c r="L20" i="37" s="1"/>
  <c r="L21" i="37" s="1"/>
  <c r="L22" i="37" s="1"/>
  <c r="L23" i="37" s="1"/>
  <c r="N49" i="7"/>
  <c r="N53" i="7" s="1"/>
  <c r="P7" i="36"/>
  <c r="L7" i="36"/>
  <c r="U7" i="36"/>
  <c r="M7" i="36"/>
  <c r="X7" i="36"/>
  <c r="Q7" i="36"/>
  <c r="Y7" i="36"/>
  <c r="S7" i="37"/>
  <c r="S8" i="37" s="1"/>
  <c r="S9" i="37" s="1"/>
  <c r="S10" i="37" s="1"/>
  <c r="S11" i="37" s="1"/>
  <c r="S12" i="37" s="1"/>
  <c r="S13" i="37" s="1"/>
  <c r="S14" i="37" s="1"/>
  <c r="S15" i="37" s="1"/>
  <c r="S16" i="37" s="1"/>
  <c r="S17" i="37" s="1"/>
  <c r="S18" i="37" s="1"/>
  <c r="S19" i="37" s="1"/>
  <c r="S20" i="37" s="1"/>
  <c r="S21" i="37" s="1"/>
  <c r="S22" i="37" s="1"/>
  <c r="S23" i="37" s="1"/>
  <c r="U7" i="39"/>
  <c r="U8" i="39" s="1"/>
  <c r="U9" i="39" s="1"/>
  <c r="U10" i="39" s="1"/>
  <c r="U11" i="39" s="1"/>
  <c r="U12" i="39" s="1"/>
  <c r="U13" i="39" s="1"/>
  <c r="U14" i="39" s="1"/>
  <c r="U15" i="39" s="1"/>
  <c r="M7" i="39"/>
  <c r="M8" i="39" s="1"/>
  <c r="M9" i="39" s="1"/>
  <c r="M10" i="39" s="1"/>
  <c r="M11" i="39" s="1"/>
  <c r="M12" i="39" s="1"/>
  <c r="M13" i="39" s="1"/>
  <c r="M14" i="39" s="1"/>
  <c r="M15" i="39" s="1"/>
  <c r="K7" i="39"/>
  <c r="K8" i="39" s="1"/>
  <c r="K9" i="39" s="1"/>
  <c r="K10" i="39" s="1"/>
  <c r="K11" i="39" s="1"/>
  <c r="K12" i="39" s="1"/>
  <c r="K13" i="39" s="1"/>
  <c r="K14" i="39" s="1"/>
  <c r="K15" i="39" s="1"/>
  <c r="S7" i="39"/>
  <c r="S8" i="39" s="1"/>
  <c r="S9" i="39" s="1"/>
  <c r="S10" i="39" s="1"/>
  <c r="S11" i="39" s="1"/>
  <c r="S12" i="39" s="1"/>
  <c r="S13" i="39" s="1"/>
  <c r="S14" i="39" s="1"/>
  <c r="S15" i="39" s="1"/>
  <c r="O7" i="39"/>
  <c r="O8" i="39" s="1"/>
  <c r="O9" i="39" s="1"/>
  <c r="O10" i="39" s="1"/>
  <c r="O11" i="39" s="1"/>
  <c r="O12" i="39" s="1"/>
  <c r="O13" i="39" s="1"/>
  <c r="O14" i="39" s="1"/>
  <c r="O15" i="39" s="1"/>
  <c r="V7" i="39"/>
  <c r="V8" i="39" s="1"/>
  <c r="V9" i="39" s="1"/>
  <c r="V10" i="39" s="1"/>
  <c r="V11" i="39" s="1"/>
  <c r="V12" i="39" s="1"/>
  <c r="V13" i="39" s="1"/>
  <c r="V14" i="39" s="1"/>
  <c r="V15" i="39" s="1"/>
  <c r="R7" i="39"/>
  <c r="R8" i="39" s="1"/>
  <c r="R9" i="39" s="1"/>
  <c r="R10" i="39" s="1"/>
  <c r="R11" i="39" s="1"/>
  <c r="R12" i="39" s="1"/>
  <c r="R13" i="39" s="1"/>
  <c r="R14" i="39" s="1"/>
  <c r="R15" i="39" s="1"/>
  <c r="N7" i="39"/>
  <c r="N8" i="39" s="1"/>
  <c r="N9" i="39" s="1"/>
  <c r="N10" i="39" s="1"/>
  <c r="N11" i="39" s="1"/>
  <c r="N12" i="39" s="1"/>
  <c r="N13" i="39" s="1"/>
  <c r="N14" i="39" s="1"/>
  <c r="N15" i="39" s="1"/>
  <c r="T7" i="39"/>
  <c r="T8" i="39" s="1"/>
  <c r="T9" i="39" s="1"/>
  <c r="T10" i="39" s="1"/>
  <c r="T11" i="39" s="1"/>
  <c r="T12" i="39" s="1"/>
  <c r="T13" i="39" s="1"/>
  <c r="T14" i="39" s="1"/>
  <c r="T15" i="39" s="1"/>
  <c r="P7" i="39"/>
  <c r="P8" i="39" s="1"/>
  <c r="P9" i="39" s="1"/>
  <c r="P10" i="39" s="1"/>
  <c r="P11" i="39" s="1"/>
  <c r="P12" i="39" s="1"/>
  <c r="P13" i="39" s="1"/>
  <c r="P14" i="39" s="1"/>
  <c r="P15" i="39" s="1"/>
  <c r="L7" i="39"/>
  <c r="L8" i="39" s="1"/>
  <c r="L9" i="39" s="1"/>
  <c r="L10" i="39" s="1"/>
  <c r="L11" i="39" s="1"/>
  <c r="L12" i="39" s="1"/>
  <c r="L13" i="39" s="1"/>
  <c r="L14" i="39" s="1"/>
  <c r="L15" i="39" s="1"/>
  <c r="Q7" i="39"/>
  <c r="Q8" i="39" s="1"/>
  <c r="Q9" i="39" s="1"/>
  <c r="Q10" i="39" s="1"/>
  <c r="Q11" i="39" s="1"/>
  <c r="Q12" i="39" s="1"/>
  <c r="Q13" i="39" s="1"/>
  <c r="Q14" i="39" s="1"/>
  <c r="Q15" i="39" s="1"/>
  <c r="T7" i="37"/>
  <c r="T8" i="37" s="1"/>
  <c r="T9" i="37" s="1"/>
  <c r="T10" i="37" s="1"/>
  <c r="T11" i="37" s="1"/>
  <c r="T12" i="37" s="1"/>
  <c r="T13" i="37" s="1"/>
  <c r="T14" i="37" s="1"/>
  <c r="T15" i="37" s="1"/>
  <c r="T16" i="37" s="1"/>
  <c r="T17" i="37" s="1"/>
  <c r="T18" i="37" s="1"/>
  <c r="T19" i="37" s="1"/>
  <c r="T20" i="37" s="1"/>
  <c r="T21" i="37" s="1"/>
  <c r="T22" i="37" s="1"/>
  <c r="T23" i="37" s="1"/>
  <c r="K7" i="37"/>
  <c r="K8" i="37" s="1"/>
  <c r="K9" i="37" s="1"/>
  <c r="K10" i="37" s="1"/>
  <c r="K11" i="37" s="1"/>
  <c r="K12" i="37" s="1"/>
  <c r="K13" i="37" s="1"/>
  <c r="K14" i="37" s="1"/>
  <c r="K15" i="37" s="1"/>
  <c r="K16" i="37" s="1"/>
  <c r="K17" i="37" s="1"/>
  <c r="K18" i="37" s="1"/>
  <c r="K19" i="37" s="1"/>
  <c r="K20" i="37" s="1"/>
  <c r="K21" i="37" s="1"/>
  <c r="K22" i="37" s="1"/>
  <c r="K23" i="37" s="1"/>
  <c r="O7" i="37"/>
  <c r="O8" i="37" s="1"/>
  <c r="O9" i="37" s="1"/>
  <c r="O10" i="37" s="1"/>
  <c r="O11" i="37" s="1"/>
  <c r="O12" i="37" s="1"/>
  <c r="O13" i="37" s="1"/>
  <c r="O14" i="37" s="1"/>
  <c r="O15" i="37" s="1"/>
  <c r="O16" i="37" s="1"/>
  <c r="O17" i="37" s="1"/>
  <c r="O18" i="37" s="1"/>
  <c r="O19" i="37" s="1"/>
  <c r="O20" i="37" s="1"/>
  <c r="O21" i="37" s="1"/>
  <c r="O22" i="37" s="1"/>
  <c r="O23" i="37" s="1"/>
  <c r="W7" i="37"/>
  <c r="W8" i="37" s="1"/>
  <c r="W9" i="37" s="1"/>
  <c r="W10" i="37" s="1"/>
  <c r="W11" i="37" s="1"/>
  <c r="W12" i="37" s="1"/>
  <c r="W13" i="37" s="1"/>
  <c r="W14" i="37" s="1"/>
  <c r="W15" i="37" s="1"/>
  <c r="W16" i="37" s="1"/>
  <c r="W17" i="37" s="1"/>
  <c r="W18" i="37" s="1"/>
  <c r="W19" i="37" s="1"/>
  <c r="W20" i="37" s="1"/>
  <c r="W21" i="37" s="1"/>
  <c r="W22" i="37" s="1"/>
  <c r="W23" i="37" s="1"/>
  <c r="P7" i="37"/>
  <c r="P8" i="37" s="1"/>
  <c r="P9" i="37" s="1"/>
  <c r="P10" i="37" s="1"/>
  <c r="P11" i="37" s="1"/>
  <c r="P12" i="37" s="1"/>
  <c r="P13" i="37" s="1"/>
  <c r="P14" i="37" s="1"/>
  <c r="P15" i="37" s="1"/>
  <c r="P16" i="37" s="1"/>
  <c r="P17" i="37" s="1"/>
  <c r="P18" i="37" s="1"/>
  <c r="P19" i="37" s="1"/>
  <c r="P20" i="37" s="1"/>
  <c r="P21" i="37" s="1"/>
  <c r="P22" i="37" s="1"/>
  <c r="P23" i="37" s="1"/>
  <c r="X7" i="37"/>
  <c r="X8" i="37" s="1"/>
  <c r="X9" i="37" s="1"/>
  <c r="X10" i="37" s="1"/>
  <c r="X11" i="37" s="1"/>
  <c r="X12" i="37" s="1"/>
  <c r="X13" i="37" s="1"/>
  <c r="X14" i="37" s="1"/>
  <c r="X15" i="37" s="1"/>
  <c r="X16" i="37" s="1"/>
  <c r="X17" i="37" s="1"/>
  <c r="X18" i="37" s="1"/>
  <c r="X19" i="37" s="1"/>
  <c r="X20" i="37" s="1"/>
  <c r="X21" i="37" s="1"/>
  <c r="X22" i="37" s="1"/>
  <c r="X23" i="37" s="1"/>
  <c r="M7" i="37"/>
  <c r="M8" i="37" s="1"/>
  <c r="M9" i="37" s="1"/>
  <c r="M10" i="37" s="1"/>
  <c r="M11" i="37" s="1"/>
  <c r="M12" i="37" s="1"/>
  <c r="M13" i="37" s="1"/>
  <c r="M14" i="37" s="1"/>
  <c r="M15" i="37" s="1"/>
  <c r="M16" i="37" s="1"/>
  <c r="M17" i="37" s="1"/>
  <c r="M18" i="37" s="1"/>
  <c r="M19" i="37" s="1"/>
  <c r="M20" i="37" s="1"/>
  <c r="M21" i="37" s="1"/>
  <c r="M22" i="37" s="1"/>
  <c r="M23" i="37" s="1"/>
  <c r="Q7" i="37"/>
  <c r="Q8" i="37" s="1"/>
  <c r="Q9" i="37" s="1"/>
  <c r="Q10" i="37" s="1"/>
  <c r="Q11" i="37" s="1"/>
  <c r="Q12" i="37" s="1"/>
  <c r="Q13" i="37" s="1"/>
  <c r="Q14" i="37" s="1"/>
  <c r="Q15" i="37" s="1"/>
  <c r="Q16" i="37" s="1"/>
  <c r="Q17" i="37" s="1"/>
  <c r="Q18" i="37" s="1"/>
  <c r="Q19" i="37" s="1"/>
  <c r="Q20" i="37" s="1"/>
  <c r="Q21" i="37" s="1"/>
  <c r="Q22" i="37" s="1"/>
  <c r="Q23" i="37" s="1"/>
  <c r="U7" i="37"/>
  <c r="U8" i="37" s="1"/>
  <c r="U9" i="37" s="1"/>
  <c r="U10" i="37" s="1"/>
  <c r="U11" i="37" s="1"/>
  <c r="U12" i="37" s="1"/>
  <c r="U13" i="37" s="1"/>
  <c r="U14" i="37" s="1"/>
  <c r="U15" i="37" s="1"/>
  <c r="U16" i="37" s="1"/>
  <c r="U17" i="37" s="1"/>
  <c r="U18" i="37" s="1"/>
  <c r="U19" i="37" s="1"/>
  <c r="U20" i="37" s="1"/>
  <c r="U21" i="37" s="1"/>
  <c r="U22" i="37" s="1"/>
  <c r="U23" i="37" s="1"/>
  <c r="Y7" i="37"/>
  <c r="Y8" i="37" s="1"/>
  <c r="Y9" i="37" s="1"/>
  <c r="Y10" i="37" s="1"/>
  <c r="Y11" i="37" s="1"/>
  <c r="Y12" i="37" s="1"/>
  <c r="Y13" i="37" s="1"/>
  <c r="Y14" i="37" s="1"/>
  <c r="Y15" i="37" s="1"/>
  <c r="Y16" i="37" s="1"/>
  <c r="Y17" i="37" s="1"/>
  <c r="Y18" i="37" s="1"/>
  <c r="Y19" i="37" s="1"/>
  <c r="Y20" i="37" s="1"/>
  <c r="Y21" i="37" s="1"/>
  <c r="Y22" i="37" s="1"/>
  <c r="Y23" i="37" s="1"/>
  <c r="N7" i="37"/>
  <c r="N8" i="37" s="1"/>
  <c r="N9" i="37" s="1"/>
  <c r="N10" i="37" s="1"/>
  <c r="N11" i="37" s="1"/>
  <c r="N12" i="37" s="1"/>
  <c r="N13" i="37" s="1"/>
  <c r="N14" i="37" s="1"/>
  <c r="N15" i="37" s="1"/>
  <c r="N16" i="37" s="1"/>
  <c r="N17" i="37" s="1"/>
  <c r="N18" i="37" s="1"/>
  <c r="N19" i="37" s="1"/>
  <c r="N20" i="37" s="1"/>
  <c r="N21" i="37" s="1"/>
  <c r="N22" i="37" s="1"/>
  <c r="N23" i="37" s="1"/>
  <c r="R7" i="37"/>
  <c r="R8" i="37" s="1"/>
  <c r="R9" i="37" s="1"/>
  <c r="R10" i="37" s="1"/>
  <c r="R11" i="37" s="1"/>
  <c r="R12" i="37" s="1"/>
  <c r="R13" i="37" s="1"/>
  <c r="R14" i="37" s="1"/>
  <c r="R15" i="37" s="1"/>
  <c r="R16" i="37" s="1"/>
  <c r="R17" i="37" s="1"/>
  <c r="R18" i="37" s="1"/>
  <c r="R19" i="37" s="1"/>
  <c r="R20" i="37" s="1"/>
  <c r="R21" i="37" s="1"/>
  <c r="R22" i="37" s="1"/>
  <c r="R23" i="37" s="1"/>
  <c r="V7" i="37"/>
  <c r="V8" i="37" s="1"/>
  <c r="V9" i="37" s="1"/>
  <c r="V10" i="37" s="1"/>
  <c r="V11" i="37" s="1"/>
  <c r="V12" i="37" s="1"/>
  <c r="V13" i="37" s="1"/>
  <c r="V14" i="37" s="1"/>
  <c r="V15" i="37" s="1"/>
  <c r="V16" i="37" s="1"/>
  <c r="V17" i="37" s="1"/>
  <c r="V18" i="37" s="1"/>
  <c r="V19" i="37" s="1"/>
  <c r="V20" i="37" s="1"/>
  <c r="V21" i="37" s="1"/>
  <c r="V22" i="37" s="1"/>
  <c r="V23" i="37" s="1"/>
  <c r="N7" i="36"/>
  <c r="R7" i="36"/>
  <c r="V7" i="36"/>
  <c r="Z7" i="36"/>
  <c r="K7" i="36"/>
  <c r="K8" i="36" s="1"/>
  <c r="K9" i="36" s="1"/>
  <c r="K10" i="36" s="1"/>
  <c r="K11" i="36" s="1"/>
  <c r="K12" i="36" s="1"/>
  <c r="K13" i="36" s="1"/>
  <c r="K14" i="36" s="1"/>
  <c r="K15" i="36" s="1"/>
  <c r="K16" i="36" s="1"/>
  <c r="K17" i="36" s="1"/>
  <c r="K18" i="36" s="1"/>
  <c r="K19" i="36" s="1"/>
  <c r="K20" i="36" s="1"/>
  <c r="K21" i="36" s="1"/>
  <c r="K22" i="36" s="1"/>
  <c r="K23" i="36" s="1"/>
  <c r="K24" i="36" s="1"/>
  <c r="O7" i="36"/>
  <c r="S7" i="36"/>
  <c r="W7" i="36"/>
  <c r="O63" i="36" l="1"/>
  <c r="O65" i="36" s="1"/>
  <c r="P47" i="39"/>
  <c r="Q62" i="37"/>
  <c r="Q61" i="37"/>
  <c r="O8" i="36"/>
  <c r="O9" i="36" s="1"/>
  <c r="O10" i="36" s="1"/>
  <c r="O11" i="36" s="1"/>
  <c r="O12" i="36" s="1"/>
  <c r="O13" i="36" s="1"/>
  <c r="O14" i="36" s="1"/>
  <c r="O15" i="36" s="1"/>
  <c r="O16" i="36" s="1"/>
  <c r="O17" i="36" s="1"/>
  <c r="O18" i="36" s="1"/>
  <c r="O19" i="36" s="1"/>
  <c r="O20" i="36" s="1"/>
  <c r="O21" i="36" s="1"/>
  <c r="O22" i="36" s="1"/>
  <c r="O23" i="36" s="1"/>
  <c r="O24" i="36" s="1"/>
  <c r="Q8" i="36"/>
  <c r="Q9" i="36" s="1"/>
  <c r="Q10" i="36" s="1"/>
  <c r="Q11" i="36" s="1"/>
  <c r="Q12" i="36" s="1"/>
  <c r="Q13" i="36" s="1"/>
  <c r="Q14" i="36" s="1"/>
  <c r="Q15" i="36" s="1"/>
  <c r="Q16" i="36" s="1"/>
  <c r="Q17" i="36" s="1"/>
  <c r="Q18" i="36" s="1"/>
  <c r="Q19" i="36" s="1"/>
  <c r="Q20" i="36" s="1"/>
  <c r="Q21" i="36" s="1"/>
  <c r="Q22" i="36" s="1"/>
  <c r="Q23" i="36" s="1"/>
  <c r="Q24" i="36" s="1"/>
  <c r="T8" i="36"/>
  <c r="T9" i="36" s="1"/>
  <c r="T10" i="36" s="1"/>
  <c r="T11" i="36" s="1"/>
  <c r="T12" i="36" s="1"/>
  <c r="T13" i="36" s="1"/>
  <c r="T14" i="36" s="1"/>
  <c r="T15" i="36" s="1"/>
  <c r="T16" i="36" s="1"/>
  <c r="T17" i="36" s="1"/>
  <c r="T18" i="36" s="1"/>
  <c r="T19" i="36" s="1"/>
  <c r="T20" i="36" s="1"/>
  <c r="T21" i="36" s="1"/>
  <c r="T22" i="36" s="1"/>
  <c r="T23" i="36" s="1"/>
  <c r="T24" i="36" s="1"/>
  <c r="W8" i="36"/>
  <c r="W9" i="36" s="1"/>
  <c r="W10" i="36" s="1"/>
  <c r="W11" i="36" s="1"/>
  <c r="W12" i="36" s="1"/>
  <c r="W13" i="36" s="1"/>
  <c r="W14" i="36" s="1"/>
  <c r="W15" i="36" s="1"/>
  <c r="W16" i="36" s="1"/>
  <c r="W17" i="36" s="1"/>
  <c r="W18" i="36" s="1"/>
  <c r="W19" i="36" s="1"/>
  <c r="W20" i="36" s="1"/>
  <c r="W21" i="36" s="1"/>
  <c r="W22" i="36" s="1"/>
  <c r="W23" i="36" s="1"/>
  <c r="W24" i="36" s="1"/>
  <c r="Z8" i="36"/>
  <c r="Z9" i="36" s="1"/>
  <c r="Z10" i="36" s="1"/>
  <c r="Z11" i="36" s="1"/>
  <c r="Z12" i="36" s="1"/>
  <c r="Z13" i="36" s="1"/>
  <c r="Z14" i="36" s="1"/>
  <c r="Z15" i="36" s="1"/>
  <c r="Z16" i="36" s="1"/>
  <c r="Z17" i="36" s="1"/>
  <c r="Z18" i="36" s="1"/>
  <c r="Z19" i="36" s="1"/>
  <c r="Z20" i="36" s="1"/>
  <c r="Z21" i="36" s="1"/>
  <c r="Z22" i="36" s="1"/>
  <c r="Z23" i="36" s="1"/>
  <c r="Z24" i="36" s="1"/>
  <c r="S8" i="36"/>
  <c r="S9" i="36" s="1"/>
  <c r="S10" i="36" s="1"/>
  <c r="S11" i="36" s="1"/>
  <c r="S12" i="36" s="1"/>
  <c r="S13" i="36" s="1"/>
  <c r="S14" i="36" s="1"/>
  <c r="S15" i="36" s="1"/>
  <c r="S16" i="36" s="1"/>
  <c r="S17" i="36" s="1"/>
  <c r="S18" i="36" s="1"/>
  <c r="S19" i="36" s="1"/>
  <c r="S20" i="36" s="1"/>
  <c r="S21" i="36" s="1"/>
  <c r="S22" i="36" s="1"/>
  <c r="S23" i="36" s="1"/>
  <c r="S24" i="36" s="1"/>
  <c r="V8" i="36"/>
  <c r="V9" i="36" s="1"/>
  <c r="V10" i="36" s="1"/>
  <c r="V11" i="36" s="1"/>
  <c r="V12" i="36" s="1"/>
  <c r="V13" i="36" s="1"/>
  <c r="V14" i="36" s="1"/>
  <c r="V15" i="36" s="1"/>
  <c r="V16" i="36" s="1"/>
  <c r="V17" i="36" s="1"/>
  <c r="V18" i="36" s="1"/>
  <c r="V19" i="36" s="1"/>
  <c r="V20" i="36" s="1"/>
  <c r="V21" i="36" s="1"/>
  <c r="V22" i="36" s="1"/>
  <c r="V23" i="36" s="1"/>
  <c r="V24" i="36" s="1"/>
  <c r="X8" i="36"/>
  <c r="X9" i="36" s="1"/>
  <c r="X10" i="36" s="1"/>
  <c r="X11" i="36" s="1"/>
  <c r="X12" i="36" s="1"/>
  <c r="X13" i="36" s="1"/>
  <c r="X14" i="36" s="1"/>
  <c r="X15" i="36" s="1"/>
  <c r="X16" i="36" s="1"/>
  <c r="X17" i="36" s="1"/>
  <c r="X18" i="36" s="1"/>
  <c r="X19" i="36" s="1"/>
  <c r="X20" i="36" s="1"/>
  <c r="X21" i="36" s="1"/>
  <c r="X22" i="36" s="1"/>
  <c r="X23" i="36" s="1"/>
  <c r="X24" i="36" s="1"/>
  <c r="U8" i="36"/>
  <c r="U9" i="36" s="1"/>
  <c r="U10" i="36" s="1"/>
  <c r="U11" i="36" s="1"/>
  <c r="U12" i="36" s="1"/>
  <c r="U13" i="36" s="1"/>
  <c r="U14" i="36" s="1"/>
  <c r="U15" i="36" s="1"/>
  <c r="U16" i="36" s="1"/>
  <c r="U17" i="36" s="1"/>
  <c r="U18" i="36" s="1"/>
  <c r="U19" i="36" s="1"/>
  <c r="U20" i="36" s="1"/>
  <c r="U21" i="36" s="1"/>
  <c r="U22" i="36" s="1"/>
  <c r="U23" i="36" s="1"/>
  <c r="U24" i="36" s="1"/>
  <c r="Y8" i="36"/>
  <c r="Y9" i="36" s="1"/>
  <c r="Y10" i="36" s="1"/>
  <c r="Y11" i="36" s="1"/>
  <c r="Y12" i="36" s="1"/>
  <c r="Y13" i="36" s="1"/>
  <c r="Y14" i="36" s="1"/>
  <c r="Y15" i="36" s="1"/>
  <c r="Y16" i="36" s="1"/>
  <c r="Y17" i="36" s="1"/>
  <c r="Y18" i="36" s="1"/>
  <c r="Y19" i="36" s="1"/>
  <c r="Y20" i="36" s="1"/>
  <c r="Y21" i="36" s="1"/>
  <c r="Y22" i="36" s="1"/>
  <c r="Y23" i="36" s="1"/>
  <c r="Y24" i="36" s="1"/>
  <c r="R8" i="36"/>
  <c r="R9" i="36" s="1"/>
  <c r="R10" i="36" s="1"/>
  <c r="R11" i="36" s="1"/>
  <c r="R12" i="36" s="1"/>
  <c r="R13" i="36" s="1"/>
  <c r="R14" i="36" s="1"/>
  <c r="R15" i="36" s="1"/>
  <c r="R16" i="36" s="1"/>
  <c r="R17" i="36" s="1"/>
  <c r="R18" i="36" s="1"/>
  <c r="R19" i="36" s="1"/>
  <c r="R20" i="36" s="1"/>
  <c r="R21" i="36" s="1"/>
  <c r="R22" i="36" s="1"/>
  <c r="R23" i="36" s="1"/>
  <c r="R24" i="36" s="1"/>
  <c r="P8" i="36"/>
  <c r="P9" i="36" s="1"/>
  <c r="P10" i="36" s="1"/>
  <c r="P11" i="36" s="1"/>
  <c r="P12" i="36" s="1"/>
  <c r="P13" i="36" s="1"/>
  <c r="P14" i="36" s="1"/>
  <c r="P15" i="36" s="1"/>
  <c r="P16" i="36" s="1"/>
  <c r="P17" i="36" s="1"/>
  <c r="P18" i="36" s="1"/>
  <c r="P19" i="36" s="1"/>
  <c r="P20" i="36" s="1"/>
  <c r="P21" i="36" s="1"/>
  <c r="P22" i="36" s="1"/>
  <c r="P23" i="36" s="1"/>
  <c r="P24" i="36" s="1"/>
  <c r="N8" i="36"/>
  <c r="N9" i="36" s="1"/>
  <c r="N10" i="36" s="1"/>
  <c r="N11" i="36" s="1"/>
  <c r="N12" i="36" s="1"/>
  <c r="N13" i="36" s="1"/>
  <c r="N14" i="36" s="1"/>
  <c r="N15" i="36" s="1"/>
  <c r="N16" i="36" s="1"/>
  <c r="N17" i="36" s="1"/>
  <c r="N18" i="36" s="1"/>
  <c r="N19" i="36" s="1"/>
  <c r="N20" i="36" s="1"/>
  <c r="N21" i="36" s="1"/>
  <c r="N22" i="36" s="1"/>
  <c r="N23" i="36" s="1"/>
  <c r="N24" i="36" s="1"/>
  <c r="M8" i="36"/>
  <c r="M9" i="36" s="1"/>
  <c r="M10" i="36" s="1"/>
  <c r="M11" i="36" s="1"/>
  <c r="M12" i="36" s="1"/>
  <c r="M13" i="36" s="1"/>
  <c r="M14" i="36" s="1"/>
  <c r="M15" i="36" s="1"/>
  <c r="M16" i="36" s="1"/>
  <c r="M17" i="36" s="1"/>
  <c r="M18" i="36" s="1"/>
  <c r="M19" i="36" s="1"/>
  <c r="M20" i="36" s="1"/>
  <c r="M21" i="36" s="1"/>
  <c r="M22" i="36" s="1"/>
  <c r="M23" i="36" s="1"/>
  <c r="M24" i="36" s="1"/>
  <c r="L8" i="36"/>
  <c r="L9" i="36" s="1"/>
  <c r="L10" i="36" s="1"/>
  <c r="L11" i="36" s="1"/>
  <c r="L12" i="36" s="1"/>
  <c r="L13" i="36" s="1"/>
  <c r="L14" i="36" s="1"/>
  <c r="L15" i="36" s="1"/>
  <c r="L16" i="36" s="1"/>
  <c r="L17" i="36" s="1"/>
  <c r="L18" i="36" s="1"/>
  <c r="L19" i="36" s="1"/>
  <c r="L20" i="36" s="1"/>
  <c r="L21" i="36" s="1"/>
  <c r="L22" i="36" s="1"/>
  <c r="L23" i="36" s="1"/>
  <c r="L24" i="36" s="1"/>
  <c r="N51" i="7"/>
  <c r="K17" i="13" l="1"/>
  <c r="K53" i="13"/>
  <c r="G8" i="8" l="1"/>
  <c r="G9" i="8" s="1"/>
  <c r="G10" i="8" s="1"/>
  <c r="G11" i="8" s="1"/>
  <c r="G12" i="8" s="1"/>
  <c r="G13" i="8" s="1"/>
  <c r="G14" i="8" s="1"/>
  <c r="G15" i="8" s="1"/>
  <c r="G16" i="8" s="1"/>
  <c r="G17" i="8" s="1"/>
  <c r="G18" i="8" s="1"/>
  <c r="G19" i="8" s="1"/>
  <c r="G20" i="8" s="1"/>
  <c r="G21" i="8" s="1"/>
  <c r="G22" i="8" s="1"/>
  <c r="G23" i="8" s="1"/>
  <c r="G24" i="8" s="1"/>
  <c r="G25" i="8" s="1"/>
  <c r="G26" i="8" s="1"/>
  <c r="G27" i="8" s="1"/>
  <c r="G28" i="8" s="1"/>
  <c r="G29" i="8" s="1"/>
  <c r="G30" i="8" s="1"/>
  <c r="G31" i="8" s="1"/>
  <c r="G32" i="8" s="1"/>
  <c r="G33" i="8" s="1"/>
  <c r="G34" i="8" s="1"/>
  <c r="O110" i="34" l="1"/>
  <c r="J110" i="34"/>
  <c r="O109" i="34"/>
  <c r="J109" i="34"/>
  <c r="O108" i="34"/>
  <c r="J108" i="34"/>
  <c r="O107" i="34"/>
  <c r="J107" i="34"/>
  <c r="O106" i="34"/>
  <c r="J106" i="34"/>
  <c r="O105" i="34"/>
  <c r="J105" i="34"/>
  <c r="O104" i="34"/>
  <c r="J104" i="34"/>
  <c r="O103" i="34"/>
  <c r="J103" i="34"/>
  <c r="O102" i="34"/>
  <c r="J102" i="34"/>
  <c r="O101" i="34"/>
  <c r="J101" i="34"/>
  <c r="O100" i="34"/>
  <c r="J100" i="34"/>
  <c r="O99" i="34"/>
  <c r="J99" i="34"/>
  <c r="O98" i="34"/>
  <c r="J98" i="34"/>
  <c r="O97" i="34"/>
  <c r="J97" i="34"/>
  <c r="O96" i="34"/>
  <c r="J96" i="34"/>
  <c r="J95" i="34"/>
  <c r="J94" i="34"/>
  <c r="J93" i="34"/>
  <c r="J92" i="34"/>
  <c r="J91" i="34"/>
  <c r="J90" i="34"/>
  <c r="J89" i="34"/>
  <c r="J88" i="34"/>
  <c r="O87" i="34"/>
  <c r="J87" i="34"/>
  <c r="O86" i="34"/>
  <c r="J86" i="34"/>
  <c r="O85" i="34"/>
  <c r="J85" i="34"/>
  <c r="O84" i="34"/>
  <c r="J84" i="34"/>
  <c r="O83" i="34"/>
  <c r="J83" i="34"/>
  <c r="O82" i="34"/>
  <c r="J82" i="34"/>
  <c r="O81" i="34"/>
  <c r="J81" i="34"/>
  <c r="O80" i="34"/>
  <c r="M80" i="34"/>
  <c r="M81" i="34" s="1"/>
  <c r="M82" i="34" s="1"/>
  <c r="M83" i="34" s="1"/>
  <c r="M84" i="34" s="1"/>
  <c r="M85" i="34" s="1"/>
  <c r="M86" i="34" s="1"/>
  <c r="M87" i="34" s="1"/>
  <c r="M96" i="34" s="1"/>
  <c r="M97" i="34" s="1"/>
  <c r="M98" i="34" s="1"/>
  <c r="M99" i="34" s="1"/>
  <c r="M100" i="34" s="1"/>
  <c r="M101" i="34" s="1"/>
  <c r="M102" i="34" s="1"/>
  <c r="M103" i="34" s="1"/>
  <c r="M104" i="34" s="1"/>
  <c r="M105" i="34" s="1"/>
  <c r="M106" i="34" s="1"/>
  <c r="M107" i="34" s="1"/>
  <c r="M108" i="34" s="1"/>
  <c r="M109" i="34" s="1"/>
  <c r="M110" i="34" s="1"/>
  <c r="J80" i="34"/>
  <c r="H80" i="34"/>
  <c r="H81" i="34" s="1"/>
  <c r="H82" i="34" s="1"/>
  <c r="H83" i="34" s="1"/>
  <c r="H84" i="34" s="1"/>
  <c r="H85" i="34" s="1"/>
  <c r="H86" i="34" s="1"/>
  <c r="H87" i="34" s="1"/>
  <c r="H88" i="34" s="1"/>
  <c r="H89" i="34" s="1"/>
  <c r="H90" i="34" s="1"/>
  <c r="H91" i="34" s="1"/>
  <c r="H92" i="34" s="1"/>
  <c r="H93" i="34" s="1"/>
  <c r="H94" i="34" s="1"/>
  <c r="H95" i="34" s="1"/>
  <c r="H96" i="34" s="1"/>
  <c r="H97" i="34" s="1"/>
  <c r="H98" i="34" s="1"/>
  <c r="H99" i="34" s="1"/>
  <c r="H100" i="34" s="1"/>
  <c r="H101" i="34" s="1"/>
  <c r="H102" i="34" s="1"/>
  <c r="H103" i="34" s="1"/>
  <c r="H104" i="34" s="1"/>
  <c r="H105" i="34" s="1"/>
  <c r="H106" i="34" s="1"/>
  <c r="H107" i="34" s="1"/>
  <c r="H108" i="34" s="1"/>
  <c r="H109" i="34" s="1"/>
  <c r="H110" i="34" s="1"/>
  <c r="O35" i="34"/>
  <c r="J35" i="34"/>
  <c r="O34" i="34"/>
  <c r="J34" i="34"/>
  <c r="O33" i="34"/>
  <c r="J33" i="34"/>
  <c r="J32" i="34"/>
  <c r="J31" i="34"/>
  <c r="J30" i="34"/>
  <c r="J29" i="34"/>
  <c r="J28" i="34"/>
  <c r="J27" i="34"/>
  <c r="J26" i="34"/>
  <c r="J25" i="34"/>
  <c r="O24" i="34"/>
  <c r="J24" i="34"/>
  <c r="O23" i="34"/>
  <c r="J23" i="34"/>
  <c r="O22" i="34"/>
  <c r="J22" i="34"/>
  <c r="O21" i="34"/>
  <c r="J21" i="34"/>
  <c r="O20" i="34"/>
  <c r="J20" i="34"/>
  <c r="O19" i="34"/>
  <c r="J19" i="34"/>
  <c r="O18" i="34"/>
  <c r="J18" i="34"/>
  <c r="O17" i="34"/>
  <c r="J17" i="34"/>
  <c r="O16" i="34"/>
  <c r="J16" i="34"/>
  <c r="O15" i="34"/>
  <c r="J15" i="34"/>
  <c r="O14" i="34"/>
  <c r="J14" i="34"/>
  <c r="O13" i="34"/>
  <c r="J13" i="34"/>
  <c r="O12" i="34"/>
  <c r="J12" i="34"/>
  <c r="O11" i="34"/>
  <c r="J11" i="34"/>
  <c r="O10" i="34"/>
  <c r="J10" i="34"/>
  <c r="O9" i="34"/>
  <c r="J9" i="34"/>
  <c r="O8" i="34"/>
  <c r="J8" i="34"/>
  <c r="O7" i="34"/>
  <c r="P7" i="34" s="1"/>
  <c r="M7" i="34"/>
  <c r="M8" i="34" s="1"/>
  <c r="M9" i="34" s="1"/>
  <c r="M10" i="34" s="1"/>
  <c r="M11" i="34" s="1"/>
  <c r="M12" i="34" s="1"/>
  <c r="M13" i="34" s="1"/>
  <c r="M14" i="34" s="1"/>
  <c r="M15" i="34" s="1"/>
  <c r="J7" i="34"/>
  <c r="S7" i="34" s="1"/>
  <c r="H7" i="34"/>
  <c r="H8" i="34" s="1"/>
  <c r="H9" i="34" s="1"/>
  <c r="H10" i="34" s="1"/>
  <c r="H11" i="34" s="1"/>
  <c r="H12" i="34" s="1"/>
  <c r="H13" i="34" s="1"/>
  <c r="H14" i="34" s="1"/>
  <c r="H15" i="34" s="1"/>
  <c r="M16" i="34" l="1"/>
  <c r="M17" i="34" s="1"/>
  <c r="M18" i="34" s="1"/>
  <c r="M19" i="34" s="1"/>
  <c r="M20" i="34" s="1"/>
  <c r="M21" i="34" s="1"/>
  <c r="M22" i="34" s="1"/>
  <c r="M23" i="34" s="1"/>
  <c r="M24" i="34" s="1"/>
  <c r="M33" i="34" s="1"/>
  <c r="M34" i="34" s="1"/>
  <c r="M35" i="34" s="1"/>
  <c r="H16" i="34"/>
  <c r="H17" i="34" s="1"/>
  <c r="H18" i="34" s="1"/>
  <c r="H19" i="34" s="1"/>
  <c r="H20" i="34" s="1"/>
  <c r="H21" i="34" s="1"/>
  <c r="H22" i="34" s="1"/>
  <c r="H23" i="34" s="1"/>
  <c r="H24" i="34" s="1"/>
  <c r="H25" i="34" s="1"/>
  <c r="H26" i="34" s="1"/>
  <c r="H27" i="34" s="1"/>
  <c r="H28" i="34" s="1"/>
  <c r="H29" i="34" s="1"/>
  <c r="H30" i="34" s="1"/>
  <c r="H31" i="34" s="1"/>
  <c r="H32" i="34" s="1"/>
  <c r="H33" i="34" s="1"/>
  <c r="H34" i="34" s="1"/>
  <c r="H35" i="34" s="1"/>
  <c r="AD80" i="34"/>
  <c r="AD81" i="34" s="1"/>
  <c r="AD82" i="34" s="1"/>
  <c r="AD83" i="34" s="1"/>
  <c r="AD84" i="34" s="1"/>
  <c r="AD85" i="34" s="1"/>
  <c r="AD86" i="34" s="1"/>
  <c r="AD87" i="34" s="1"/>
  <c r="AD95" i="34" s="1"/>
  <c r="AD96" i="34" s="1"/>
  <c r="AD97" i="34" s="1"/>
  <c r="AD98" i="34" s="1"/>
  <c r="AD99" i="34" s="1"/>
  <c r="AD100" i="34" s="1"/>
  <c r="AD101" i="34" s="1"/>
  <c r="AD102" i="34" s="1"/>
  <c r="AD103" i="34" s="1"/>
  <c r="AD104" i="34" s="1"/>
  <c r="AD105" i="34" s="1"/>
  <c r="AD106" i="34" s="1"/>
  <c r="AD107" i="34" s="1"/>
  <c r="AD108" i="34" s="1"/>
  <c r="AD109" i="34" s="1"/>
  <c r="AD110" i="34" s="1"/>
  <c r="AE80" i="34"/>
  <c r="AE81" i="34" s="1"/>
  <c r="AE82" i="34" s="1"/>
  <c r="AE83" i="34" s="1"/>
  <c r="AE84" i="34" s="1"/>
  <c r="AE85" i="34" s="1"/>
  <c r="AE86" i="34" s="1"/>
  <c r="AE87" i="34" s="1"/>
  <c r="AE95" i="34" s="1"/>
  <c r="AE96" i="34" s="1"/>
  <c r="AE97" i="34" s="1"/>
  <c r="AE98" i="34" s="1"/>
  <c r="AE99" i="34" s="1"/>
  <c r="AE100" i="34" s="1"/>
  <c r="AE101" i="34" s="1"/>
  <c r="AE102" i="34" s="1"/>
  <c r="AE103" i="34" s="1"/>
  <c r="AE104" i="34" s="1"/>
  <c r="AE105" i="34" s="1"/>
  <c r="AE106" i="34" s="1"/>
  <c r="AE107" i="34" s="1"/>
  <c r="AE108" i="34" s="1"/>
  <c r="AE109" i="34" s="1"/>
  <c r="AE110" i="34" s="1"/>
  <c r="P80" i="34"/>
  <c r="X80" i="34"/>
  <c r="X81" i="34" s="1"/>
  <c r="X82" i="34" s="1"/>
  <c r="X83" i="34" s="1"/>
  <c r="X84" i="34" s="1"/>
  <c r="X85" i="34" s="1"/>
  <c r="X86" i="34" s="1"/>
  <c r="X87" i="34" s="1"/>
  <c r="Y80" i="34"/>
  <c r="Y81" i="34" s="1"/>
  <c r="Y82" i="34" s="1"/>
  <c r="Y83" i="34" s="1"/>
  <c r="Y84" i="34" s="1"/>
  <c r="Y85" i="34" s="1"/>
  <c r="Y86" i="34" s="1"/>
  <c r="Y87" i="34" s="1"/>
  <c r="Y95" i="34" s="1"/>
  <c r="Y96" i="34" s="1"/>
  <c r="Y97" i="34" s="1"/>
  <c r="Y98" i="34" s="1"/>
  <c r="Y99" i="34" s="1"/>
  <c r="Y100" i="34" s="1"/>
  <c r="Y101" i="34" s="1"/>
  <c r="Y102" i="34" s="1"/>
  <c r="Y103" i="34" s="1"/>
  <c r="Y104" i="34" s="1"/>
  <c r="Y105" i="34" s="1"/>
  <c r="Y106" i="34" s="1"/>
  <c r="Y107" i="34" s="1"/>
  <c r="Y108" i="34" s="1"/>
  <c r="Y109" i="34" s="1"/>
  <c r="Y110" i="34" s="1"/>
  <c r="S8" i="34"/>
  <c r="S9" i="34" s="1"/>
  <c r="S10" i="34" s="1"/>
  <c r="S11" i="34" s="1"/>
  <c r="S12" i="34" s="1"/>
  <c r="S13" i="34" s="1"/>
  <c r="S14" i="34" s="1"/>
  <c r="S15" i="34" s="1"/>
  <c r="S16" i="34" s="1"/>
  <c r="P82" i="34"/>
  <c r="P83" i="34" s="1"/>
  <c r="P84" i="34" s="1"/>
  <c r="P85" i="34" s="1"/>
  <c r="P86" i="34" s="1"/>
  <c r="P87" i="34" s="1"/>
  <c r="P96" i="34" s="1"/>
  <c r="P97" i="34" s="1"/>
  <c r="P98" i="34" s="1"/>
  <c r="P99" i="34" s="1"/>
  <c r="P100" i="34" s="1"/>
  <c r="P101" i="34" s="1"/>
  <c r="P102" i="34" s="1"/>
  <c r="P103" i="34" s="1"/>
  <c r="P104" i="34" s="1"/>
  <c r="P105" i="34" s="1"/>
  <c r="P106" i="34" s="1"/>
  <c r="P107" i="34" s="1"/>
  <c r="P108" i="34" s="1"/>
  <c r="P109" i="34" s="1"/>
  <c r="P110" i="34" s="1"/>
  <c r="P81" i="34"/>
  <c r="AB7" i="34"/>
  <c r="AB8" i="34" s="1"/>
  <c r="AB9" i="34" s="1"/>
  <c r="AB10" i="34" s="1"/>
  <c r="AB11" i="34" s="1"/>
  <c r="AB12" i="34" s="1"/>
  <c r="AB13" i="34" s="1"/>
  <c r="AB14" i="34" s="1"/>
  <c r="AB15" i="34" s="1"/>
  <c r="AB16" i="34" s="1"/>
  <c r="AD7" i="34"/>
  <c r="AD8" i="34" s="1"/>
  <c r="AD9" i="34" s="1"/>
  <c r="AD10" i="34" s="1"/>
  <c r="AD11" i="34" s="1"/>
  <c r="AD12" i="34" s="1"/>
  <c r="AD13" i="34" s="1"/>
  <c r="AD14" i="34" s="1"/>
  <c r="AD15" i="34" s="1"/>
  <c r="AD16" i="34" s="1"/>
  <c r="Z7" i="34"/>
  <c r="Z8" i="34" s="1"/>
  <c r="Z9" i="34" s="1"/>
  <c r="Z10" i="34" s="1"/>
  <c r="Z11" i="34" s="1"/>
  <c r="Z12" i="34" s="1"/>
  <c r="Z13" i="34" s="1"/>
  <c r="Z14" i="34" s="1"/>
  <c r="Z15" i="34" s="1"/>
  <c r="Z16" i="34" s="1"/>
  <c r="V7" i="34"/>
  <c r="V8" i="34" s="1"/>
  <c r="V9" i="34" s="1"/>
  <c r="V10" i="34" s="1"/>
  <c r="V11" i="34" s="1"/>
  <c r="V12" i="34" s="1"/>
  <c r="V13" i="34" s="1"/>
  <c r="V14" i="34" s="1"/>
  <c r="V15" i="34" s="1"/>
  <c r="V16" i="34" s="1"/>
  <c r="R7" i="34"/>
  <c r="R8" i="34" s="1"/>
  <c r="R9" i="34" s="1"/>
  <c r="R10" i="34" s="1"/>
  <c r="R11" i="34" s="1"/>
  <c r="R12" i="34" s="1"/>
  <c r="R13" i="34" s="1"/>
  <c r="R14" i="34" s="1"/>
  <c r="R15" i="34" s="1"/>
  <c r="R16" i="34" s="1"/>
  <c r="AC7" i="34"/>
  <c r="AC8" i="34" s="1"/>
  <c r="AC9" i="34" s="1"/>
  <c r="AC10" i="34" s="1"/>
  <c r="AC11" i="34" s="1"/>
  <c r="AC12" i="34" s="1"/>
  <c r="AC13" i="34" s="1"/>
  <c r="AC14" i="34" s="1"/>
  <c r="AC15" i="34" s="1"/>
  <c r="AC16" i="34" s="1"/>
  <c r="Y7" i="34"/>
  <c r="Y8" i="34" s="1"/>
  <c r="Y9" i="34" s="1"/>
  <c r="Y10" i="34" s="1"/>
  <c r="Y11" i="34" s="1"/>
  <c r="Y12" i="34" s="1"/>
  <c r="Y13" i="34" s="1"/>
  <c r="Y14" i="34" s="1"/>
  <c r="Y15" i="34" s="1"/>
  <c r="Y16" i="34" s="1"/>
  <c r="U7" i="34"/>
  <c r="U8" i="34" s="1"/>
  <c r="U9" i="34" s="1"/>
  <c r="U10" i="34" s="1"/>
  <c r="U11" i="34" s="1"/>
  <c r="U12" i="34" s="1"/>
  <c r="U13" i="34" s="1"/>
  <c r="U14" i="34" s="1"/>
  <c r="U15" i="34" s="1"/>
  <c r="U16" i="34" s="1"/>
  <c r="Q7" i="34"/>
  <c r="Q8" i="34" s="1"/>
  <c r="Q9" i="34" s="1"/>
  <c r="Q10" i="34" s="1"/>
  <c r="Q11" i="34" s="1"/>
  <c r="Q12" i="34" s="1"/>
  <c r="Q13" i="34" s="1"/>
  <c r="Q14" i="34" s="1"/>
  <c r="Q15" i="34" s="1"/>
  <c r="Q16" i="34" s="1"/>
  <c r="X7" i="34"/>
  <c r="X8" i="34" s="1"/>
  <c r="X9" i="34" s="1"/>
  <c r="X10" i="34" s="1"/>
  <c r="X11" i="34" s="1"/>
  <c r="X12" i="34" s="1"/>
  <c r="X13" i="34" s="1"/>
  <c r="X14" i="34" s="1"/>
  <c r="X15" i="34" s="1"/>
  <c r="X16" i="34" s="1"/>
  <c r="T7" i="34"/>
  <c r="T8" i="34" s="1"/>
  <c r="T9" i="34" s="1"/>
  <c r="T10" i="34" s="1"/>
  <c r="T11" i="34" s="1"/>
  <c r="T12" i="34" s="1"/>
  <c r="T13" i="34" s="1"/>
  <c r="T14" i="34" s="1"/>
  <c r="T15" i="34" s="1"/>
  <c r="T16" i="34" s="1"/>
  <c r="AE7" i="34"/>
  <c r="AE8" i="34" s="1"/>
  <c r="AE9" i="34" s="1"/>
  <c r="AE10" i="34" s="1"/>
  <c r="AE11" i="34" s="1"/>
  <c r="AE12" i="34" s="1"/>
  <c r="AE13" i="34" s="1"/>
  <c r="AE14" i="34" s="1"/>
  <c r="AE15" i="34" s="1"/>
  <c r="AA7" i="34"/>
  <c r="AA8" i="34" s="1"/>
  <c r="AA9" i="34" s="1"/>
  <c r="AA10" i="34" s="1"/>
  <c r="AA11" i="34" s="1"/>
  <c r="AA12" i="34" s="1"/>
  <c r="AA13" i="34" s="1"/>
  <c r="AA14" i="34" s="1"/>
  <c r="AA15" i="34" s="1"/>
  <c r="W7" i="34"/>
  <c r="W8" i="34" s="1"/>
  <c r="W9" i="34" s="1"/>
  <c r="W10" i="34" s="1"/>
  <c r="W11" i="34" s="1"/>
  <c r="W12" i="34" s="1"/>
  <c r="W13" i="34" s="1"/>
  <c r="W14" i="34" s="1"/>
  <c r="W15" i="34" s="1"/>
  <c r="W16" i="34" s="1"/>
  <c r="K7" i="34"/>
  <c r="K8" i="34" s="1"/>
  <c r="K9" i="34" s="1"/>
  <c r="K10" i="34" s="1"/>
  <c r="K11" i="34" s="1"/>
  <c r="K12" i="34" s="1"/>
  <c r="K13" i="34" s="1"/>
  <c r="K14" i="34" s="1"/>
  <c r="K15" i="34" s="1"/>
  <c r="P8" i="34"/>
  <c r="P9" i="34" s="1"/>
  <c r="P10" i="34" s="1"/>
  <c r="P11" i="34" s="1"/>
  <c r="P12" i="34" s="1"/>
  <c r="P13" i="34" s="1"/>
  <c r="P14" i="34" s="1"/>
  <c r="P15" i="34" s="1"/>
  <c r="Z80" i="34"/>
  <c r="Z81" i="34" s="1"/>
  <c r="Z82" i="34" s="1"/>
  <c r="Z83" i="34" s="1"/>
  <c r="Z84" i="34" s="1"/>
  <c r="Z85" i="34" s="1"/>
  <c r="Z86" i="34" s="1"/>
  <c r="Z87" i="34" s="1"/>
  <c r="Z95" i="34" s="1"/>
  <c r="Z96" i="34" s="1"/>
  <c r="Z97" i="34" s="1"/>
  <c r="Z98" i="34" s="1"/>
  <c r="Z99" i="34" s="1"/>
  <c r="Z100" i="34" s="1"/>
  <c r="Z101" i="34" s="1"/>
  <c r="Z102" i="34" s="1"/>
  <c r="Z103" i="34" s="1"/>
  <c r="Z104" i="34" s="1"/>
  <c r="Z105" i="34" s="1"/>
  <c r="Z106" i="34" s="1"/>
  <c r="Z107" i="34" s="1"/>
  <c r="Z108" i="34" s="1"/>
  <c r="Z109" i="34" s="1"/>
  <c r="Z110" i="34" s="1"/>
  <c r="V80" i="34"/>
  <c r="V81" i="34" s="1"/>
  <c r="V82" i="34" s="1"/>
  <c r="V83" i="34" s="1"/>
  <c r="V84" i="34" s="1"/>
  <c r="V85" i="34" s="1"/>
  <c r="V86" i="34" s="1"/>
  <c r="V87" i="34" s="1"/>
  <c r="V88" i="34" s="1"/>
  <c r="V89" i="34" s="1"/>
  <c r="V90" i="34" s="1"/>
  <c r="V91" i="34" s="1"/>
  <c r="V92" i="34" s="1"/>
  <c r="V93" i="34" s="1"/>
  <c r="V94" i="34" s="1"/>
  <c r="V95" i="34" s="1"/>
  <c r="V96" i="34" s="1"/>
  <c r="V97" i="34" s="1"/>
  <c r="V98" i="34" s="1"/>
  <c r="V99" i="34" s="1"/>
  <c r="V100" i="34" s="1"/>
  <c r="V101" i="34" s="1"/>
  <c r="V102" i="34" s="1"/>
  <c r="V103" i="34" s="1"/>
  <c r="V104" i="34" s="1"/>
  <c r="V105" i="34" s="1"/>
  <c r="V106" i="34" s="1"/>
  <c r="V107" i="34" s="1"/>
  <c r="V108" i="34" s="1"/>
  <c r="V109" i="34" s="1"/>
  <c r="V110" i="34" s="1"/>
  <c r="R80" i="34"/>
  <c r="R81" i="34" s="1"/>
  <c r="R82" i="34" s="1"/>
  <c r="R83" i="34" s="1"/>
  <c r="R84" i="34" s="1"/>
  <c r="R85" i="34" s="1"/>
  <c r="R86" i="34" s="1"/>
  <c r="R87" i="34" s="1"/>
  <c r="R88" i="34" s="1"/>
  <c r="R89" i="34" s="1"/>
  <c r="R90" i="34" s="1"/>
  <c r="R91" i="34" s="1"/>
  <c r="R92" i="34" s="1"/>
  <c r="R93" i="34" s="1"/>
  <c r="R94" i="34" s="1"/>
  <c r="R95" i="34" s="1"/>
  <c r="R96" i="34" s="1"/>
  <c r="R97" i="34" s="1"/>
  <c r="R98" i="34" s="1"/>
  <c r="R99" i="34" s="1"/>
  <c r="R100" i="34" s="1"/>
  <c r="R101" i="34" s="1"/>
  <c r="R102" i="34" s="1"/>
  <c r="R103" i="34" s="1"/>
  <c r="R104" i="34" s="1"/>
  <c r="R105" i="34" s="1"/>
  <c r="R106" i="34" s="1"/>
  <c r="R107" i="34" s="1"/>
  <c r="R108" i="34" s="1"/>
  <c r="R109" i="34" s="1"/>
  <c r="R110" i="34" s="1"/>
  <c r="AA80" i="34"/>
  <c r="AA81" i="34" s="1"/>
  <c r="AA82" i="34" s="1"/>
  <c r="AA83" i="34" s="1"/>
  <c r="AA84" i="34" s="1"/>
  <c r="AA85" i="34" s="1"/>
  <c r="AA86" i="34" s="1"/>
  <c r="AA87" i="34" s="1"/>
  <c r="AA95" i="34" s="1"/>
  <c r="AA96" i="34" s="1"/>
  <c r="AA97" i="34" s="1"/>
  <c r="AA98" i="34" s="1"/>
  <c r="AA99" i="34" s="1"/>
  <c r="AA100" i="34" s="1"/>
  <c r="AA101" i="34" s="1"/>
  <c r="AA102" i="34" s="1"/>
  <c r="AA103" i="34" s="1"/>
  <c r="AA104" i="34" s="1"/>
  <c r="AA105" i="34" s="1"/>
  <c r="AA106" i="34" s="1"/>
  <c r="AA107" i="34" s="1"/>
  <c r="AA108" i="34" s="1"/>
  <c r="AA109" i="34" s="1"/>
  <c r="AA110" i="34" s="1"/>
  <c r="W80" i="34"/>
  <c r="W81" i="34" s="1"/>
  <c r="W82" i="34" s="1"/>
  <c r="W83" i="34" s="1"/>
  <c r="W84" i="34" s="1"/>
  <c r="W85" i="34" s="1"/>
  <c r="W86" i="34" s="1"/>
  <c r="W87" i="34" s="1"/>
  <c r="W88" i="34" s="1"/>
  <c r="W89" i="34" s="1"/>
  <c r="W90" i="34" s="1"/>
  <c r="W91" i="34" s="1"/>
  <c r="W92" i="34" s="1"/>
  <c r="W93" i="34" s="1"/>
  <c r="W94" i="34" s="1"/>
  <c r="W95" i="34" s="1"/>
  <c r="W96" i="34" s="1"/>
  <c r="W97" i="34" s="1"/>
  <c r="W98" i="34" s="1"/>
  <c r="W99" i="34" s="1"/>
  <c r="W100" i="34" s="1"/>
  <c r="W101" i="34" s="1"/>
  <c r="W102" i="34" s="1"/>
  <c r="W103" i="34" s="1"/>
  <c r="W104" i="34" s="1"/>
  <c r="W105" i="34" s="1"/>
  <c r="W106" i="34" s="1"/>
  <c r="W107" i="34" s="1"/>
  <c r="W108" i="34" s="1"/>
  <c r="W109" i="34" s="1"/>
  <c r="W110" i="34" s="1"/>
  <c r="S80" i="34"/>
  <c r="S81" i="34" s="1"/>
  <c r="S82" i="34" s="1"/>
  <c r="S83" i="34" s="1"/>
  <c r="S84" i="34" s="1"/>
  <c r="S85" i="34" s="1"/>
  <c r="S86" i="34" s="1"/>
  <c r="S87" i="34" s="1"/>
  <c r="S88" i="34" s="1"/>
  <c r="S89" i="34" s="1"/>
  <c r="S90" i="34" s="1"/>
  <c r="S91" i="34" s="1"/>
  <c r="S92" i="34" s="1"/>
  <c r="S93" i="34" s="1"/>
  <c r="S94" i="34" s="1"/>
  <c r="S95" i="34" s="1"/>
  <c r="S96" i="34" s="1"/>
  <c r="S97" i="34" s="1"/>
  <c r="S98" i="34" s="1"/>
  <c r="S99" i="34" s="1"/>
  <c r="S100" i="34" s="1"/>
  <c r="S101" i="34" s="1"/>
  <c r="S102" i="34" s="1"/>
  <c r="S103" i="34" s="1"/>
  <c r="S104" i="34" s="1"/>
  <c r="S105" i="34" s="1"/>
  <c r="S106" i="34" s="1"/>
  <c r="S107" i="34" s="1"/>
  <c r="S108" i="34" s="1"/>
  <c r="S109" i="34" s="1"/>
  <c r="S110" i="34" s="1"/>
  <c r="AB80" i="34"/>
  <c r="AB81" i="34" s="1"/>
  <c r="AB82" i="34" s="1"/>
  <c r="AB83" i="34" s="1"/>
  <c r="AB84" i="34" s="1"/>
  <c r="AB85" i="34" s="1"/>
  <c r="AB86" i="34" s="1"/>
  <c r="AB87" i="34" s="1"/>
  <c r="AB95" i="34" s="1"/>
  <c r="AB96" i="34" s="1"/>
  <c r="AB97" i="34" s="1"/>
  <c r="AB98" i="34" s="1"/>
  <c r="AB99" i="34" s="1"/>
  <c r="AB100" i="34" s="1"/>
  <c r="AB101" i="34" s="1"/>
  <c r="AB102" i="34" s="1"/>
  <c r="AB103" i="34" s="1"/>
  <c r="AB104" i="34" s="1"/>
  <c r="AB105" i="34" s="1"/>
  <c r="AB106" i="34" s="1"/>
  <c r="AB107" i="34" s="1"/>
  <c r="AB108" i="34" s="1"/>
  <c r="AB109" i="34" s="1"/>
  <c r="AB110" i="34" s="1"/>
  <c r="T80" i="34"/>
  <c r="T81" i="34" s="1"/>
  <c r="T82" i="34" s="1"/>
  <c r="T83" i="34" s="1"/>
  <c r="T84" i="34" s="1"/>
  <c r="T85" i="34" s="1"/>
  <c r="T86" i="34" s="1"/>
  <c r="T87" i="34" s="1"/>
  <c r="T88" i="34" s="1"/>
  <c r="T89" i="34" s="1"/>
  <c r="T90" i="34" s="1"/>
  <c r="T91" i="34" s="1"/>
  <c r="T92" i="34" s="1"/>
  <c r="T93" i="34" s="1"/>
  <c r="T94" i="34" s="1"/>
  <c r="T95" i="34" s="1"/>
  <c r="T96" i="34" s="1"/>
  <c r="T97" i="34" s="1"/>
  <c r="T98" i="34" s="1"/>
  <c r="T99" i="34" s="1"/>
  <c r="T100" i="34" s="1"/>
  <c r="T101" i="34" s="1"/>
  <c r="T102" i="34" s="1"/>
  <c r="T103" i="34" s="1"/>
  <c r="T104" i="34" s="1"/>
  <c r="T105" i="34" s="1"/>
  <c r="T106" i="34" s="1"/>
  <c r="T107" i="34" s="1"/>
  <c r="T108" i="34" s="1"/>
  <c r="T109" i="34" s="1"/>
  <c r="T110" i="34" s="1"/>
  <c r="Q80" i="34"/>
  <c r="Q81" i="34" s="1"/>
  <c r="Q82" i="34" s="1"/>
  <c r="Q83" i="34" s="1"/>
  <c r="Q84" i="34" s="1"/>
  <c r="Q85" i="34" s="1"/>
  <c r="Q86" i="34" s="1"/>
  <c r="Q87" i="34" s="1"/>
  <c r="Q88" i="34" s="1"/>
  <c r="Q89" i="34" s="1"/>
  <c r="Q90" i="34" s="1"/>
  <c r="Q91" i="34" s="1"/>
  <c r="Q92" i="34" s="1"/>
  <c r="Q93" i="34" s="1"/>
  <c r="Q94" i="34" s="1"/>
  <c r="Q95" i="34" s="1"/>
  <c r="Q96" i="34" s="1"/>
  <c r="Q97" i="34" s="1"/>
  <c r="Q98" i="34" s="1"/>
  <c r="Q99" i="34" s="1"/>
  <c r="Q100" i="34" s="1"/>
  <c r="Q101" i="34" s="1"/>
  <c r="Q102" i="34" s="1"/>
  <c r="Q103" i="34" s="1"/>
  <c r="Q104" i="34" s="1"/>
  <c r="Q105" i="34" s="1"/>
  <c r="Q106" i="34" s="1"/>
  <c r="Q107" i="34" s="1"/>
  <c r="Q108" i="34" s="1"/>
  <c r="Q109" i="34" s="1"/>
  <c r="Q110" i="34" s="1"/>
  <c r="K80" i="34"/>
  <c r="K81" i="34" s="1"/>
  <c r="K82" i="34" s="1"/>
  <c r="K83" i="34" s="1"/>
  <c r="K84" i="34" s="1"/>
  <c r="K85" i="34" s="1"/>
  <c r="K86" i="34" s="1"/>
  <c r="K87" i="34" s="1"/>
  <c r="K88" i="34" s="1"/>
  <c r="K89" i="34" s="1"/>
  <c r="K90" i="34" s="1"/>
  <c r="K91" i="34" s="1"/>
  <c r="K92" i="34" s="1"/>
  <c r="K93" i="34" s="1"/>
  <c r="K94" i="34" s="1"/>
  <c r="K95" i="34" s="1"/>
  <c r="K96" i="34" s="1"/>
  <c r="K97" i="34" s="1"/>
  <c r="K98" i="34" s="1"/>
  <c r="K99" i="34" s="1"/>
  <c r="K100" i="34" s="1"/>
  <c r="K101" i="34" s="1"/>
  <c r="K102" i="34" s="1"/>
  <c r="K103" i="34" s="1"/>
  <c r="K104" i="34" s="1"/>
  <c r="K105" i="34" s="1"/>
  <c r="K106" i="34" s="1"/>
  <c r="K107" i="34" s="1"/>
  <c r="K108" i="34" s="1"/>
  <c r="K109" i="34" s="1"/>
  <c r="K110" i="34" s="1"/>
  <c r="AC80" i="34"/>
  <c r="AC81" i="34" s="1"/>
  <c r="AC82" i="34" s="1"/>
  <c r="AC83" i="34" s="1"/>
  <c r="AC84" i="34" s="1"/>
  <c r="AC85" i="34" s="1"/>
  <c r="AC86" i="34" s="1"/>
  <c r="AC87" i="34" s="1"/>
  <c r="AC95" i="34" s="1"/>
  <c r="AC96" i="34" s="1"/>
  <c r="AC97" i="34" s="1"/>
  <c r="AC98" i="34" s="1"/>
  <c r="AC99" i="34" s="1"/>
  <c r="AC100" i="34" s="1"/>
  <c r="AC101" i="34" s="1"/>
  <c r="AC102" i="34" s="1"/>
  <c r="AC103" i="34" s="1"/>
  <c r="AC104" i="34" s="1"/>
  <c r="AC105" i="34" s="1"/>
  <c r="AC106" i="34" s="1"/>
  <c r="AC107" i="34" s="1"/>
  <c r="AC108" i="34" s="1"/>
  <c r="AC109" i="34" s="1"/>
  <c r="AC110" i="34" s="1"/>
  <c r="U80" i="34"/>
  <c r="U81" i="34" s="1"/>
  <c r="U82" i="34" s="1"/>
  <c r="U83" i="34" s="1"/>
  <c r="U84" i="34" s="1"/>
  <c r="U85" i="34" s="1"/>
  <c r="U86" i="34" s="1"/>
  <c r="U87" i="34" s="1"/>
  <c r="U88" i="34" s="1"/>
  <c r="U89" i="34" s="1"/>
  <c r="U90" i="34" s="1"/>
  <c r="U91" i="34" s="1"/>
  <c r="U92" i="34" s="1"/>
  <c r="U93" i="34" s="1"/>
  <c r="U94" i="34" s="1"/>
  <c r="U95" i="34" s="1"/>
  <c r="U96" i="34" s="1"/>
  <c r="U97" i="34" s="1"/>
  <c r="U98" i="34" s="1"/>
  <c r="U99" i="34" s="1"/>
  <c r="U100" i="34" s="1"/>
  <c r="U101" i="34" s="1"/>
  <c r="U102" i="34" s="1"/>
  <c r="U103" i="34" s="1"/>
  <c r="U104" i="34" s="1"/>
  <c r="U105" i="34" s="1"/>
  <c r="U106" i="34" s="1"/>
  <c r="U107" i="34" s="1"/>
  <c r="U108" i="34" s="1"/>
  <c r="U109" i="34" s="1"/>
  <c r="U110" i="34" s="1"/>
  <c r="P44" i="33"/>
  <c r="K44" i="33"/>
  <c r="P16" i="34" l="1"/>
  <c r="P17" i="34" s="1"/>
  <c r="P18" i="34" s="1"/>
  <c r="P19" i="34" s="1"/>
  <c r="P20" i="34" s="1"/>
  <c r="P21" i="34" s="1"/>
  <c r="P22" i="34" s="1"/>
  <c r="P23" i="34" s="1"/>
  <c r="P24" i="34" s="1"/>
  <c r="P33" i="34" s="1"/>
  <c r="P34" i="34" s="1"/>
  <c r="P35" i="34" s="1"/>
  <c r="U17" i="34"/>
  <c r="U18" i="34" s="1"/>
  <c r="U19" i="34" s="1"/>
  <c r="U20" i="34" s="1"/>
  <c r="U21" i="34" s="1"/>
  <c r="U22" i="34" s="1"/>
  <c r="U23" i="34" s="1"/>
  <c r="U24" i="34" s="1"/>
  <c r="U25" i="34" s="1"/>
  <c r="U26" i="34" s="1"/>
  <c r="U27" i="34" s="1"/>
  <c r="U28" i="34" s="1"/>
  <c r="U29" i="34" s="1"/>
  <c r="U30" i="34" s="1"/>
  <c r="U31" i="34" s="1"/>
  <c r="U32" i="34" s="1"/>
  <c r="U33" i="34" s="1"/>
  <c r="U34" i="34" s="1"/>
  <c r="U35" i="34" s="1"/>
  <c r="V17" i="34"/>
  <c r="V18" i="34" s="1"/>
  <c r="V19" i="34" s="1"/>
  <c r="K16" i="34"/>
  <c r="K17" i="34" s="1"/>
  <c r="K18" i="34" s="1"/>
  <c r="K19" i="34" s="1"/>
  <c r="K20" i="34" s="1"/>
  <c r="K21" i="34" s="1"/>
  <c r="K22" i="34" s="1"/>
  <c r="K23" i="34" s="1"/>
  <c r="K24" i="34" s="1"/>
  <c r="K25" i="34" s="1"/>
  <c r="K26" i="34" s="1"/>
  <c r="K27" i="34" s="1"/>
  <c r="K28" i="34" s="1"/>
  <c r="K29" i="34" s="1"/>
  <c r="K30" i="34" s="1"/>
  <c r="K31" i="34" s="1"/>
  <c r="K32" i="34" s="1"/>
  <c r="K33" i="34" s="1"/>
  <c r="K34" i="34" s="1"/>
  <c r="K35" i="34" s="1"/>
  <c r="AE16" i="34"/>
  <c r="AE17" i="34" s="1"/>
  <c r="AE18" i="34" s="1"/>
  <c r="AE19" i="34" s="1"/>
  <c r="AE20" i="34" s="1"/>
  <c r="AE21" i="34" s="1"/>
  <c r="AE22" i="34" s="1"/>
  <c r="AE23" i="34" s="1"/>
  <c r="AE24" i="34" s="1"/>
  <c r="AE25" i="34" s="1"/>
  <c r="AE26" i="34" s="1"/>
  <c r="AE27" i="34" s="1"/>
  <c r="AE28" i="34" s="1"/>
  <c r="AE29" i="34" s="1"/>
  <c r="AE30" i="34" s="1"/>
  <c r="AE31" i="34" s="1"/>
  <c r="AE32" i="34" s="1"/>
  <c r="AE33" i="34" s="1"/>
  <c r="AE34" i="34" s="1"/>
  <c r="AE35" i="34" s="1"/>
  <c r="Q17" i="34"/>
  <c r="Q18" i="34" s="1"/>
  <c r="Q19" i="34" s="1"/>
  <c r="R17" i="34"/>
  <c r="R18" i="34" s="1"/>
  <c r="R19" i="34" s="1"/>
  <c r="R20" i="34" s="1"/>
  <c r="R21" i="34" s="1"/>
  <c r="R22" i="34" s="1"/>
  <c r="R23" i="34" s="1"/>
  <c r="R24" i="34" s="1"/>
  <c r="R25" i="34" s="1"/>
  <c r="R26" i="34" s="1"/>
  <c r="R27" i="34" s="1"/>
  <c r="R28" i="34" s="1"/>
  <c r="R29" i="34" s="1"/>
  <c r="R30" i="34" s="1"/>
  <c r="R31" i="34" s="1"/>
  <c r="R32" i="34" s="1"/>
  <c r="R33" i="34" s="1"/>
  <c r="R34" i="34" s="1"/>
  <c r="R35" i="34" s="1"/>
  <c r="AB17" i="34"/>
  <c r="AB18" i="34" s="1"/>
  <c r="AB19" i="34" s="1"/>
  <c r="AB20" i="34" s="1"/>
  <c r="AB21" i="34" s="1"/>
  <c r="AB22" i="34" s="1"/>
  <c r="AB23" i="34" s="1"/>
  <c r="AB24" i="34" s="1"/>
  <c r="AB25" i="34" s="1"/>
  <c r="AB26" i="34" s="1"/>
  <c r="AB27" i="34" s="1"/>
  <c r="AB28" i="34" s="1"/>
  <c r="AB29" i="34" s="1"/>
  <c r="AB30" i="34" s="1"/>
  <c r="AB31" i="34" s="1"/>
  <c r="AB32" i="34" s="1"/>
  <c r="AB33" i="34" s="1"/>
  <c r="AB34" i="34" s="1"/>
  <c r="AB35" i="34" s="1"/>
  <c r="AA16" i="34"/>
  <c r="AA17" i="34" s="1"/>
  <c r="AA18" i="34" s="1"/>
  <c r="AA19" i="34" s="1"/>
  <c r="AA20" i="34" s="1"/>
  <c r="AA21" i="34" s="1"/>
  <c r="AA22" i="34" s="1"/>
  <c r="AA23" i="34" s="1"/>
  <c r="AA24" i="34" s="1"/>
  <c r="AA25" i="34" s="1"/>
  <c r="AA26" i="34" s="1"/>
  <c r="AA27" i="34" s="1"/>
  <c r="AA28" i="34" s="1"/>
  <c r="AA29" i="34" s="1"/>
  <c r="AA30" i="34" s="1"/>
  <c r="AA31" i="34" s="1"/>
  <c r="AA32" i="34" s="1"/>
  <c r="AA33" i="34" s="1"/>
  <c r="AA34" i="34" s="1"/>
  <c r="AA35" i="34" s="1"/>
  <c r="T17" i="34"/>
  <c r="T18" i="34" s="1"/>
  <c r="T19" i="34" s="1"/>
  <c r="T20" i="34" s="1"/>
  <c r="T21" i="34" s="1"/>
  <c r="T22" i="34" s="1"/>
  <c r="T23" i="34" s="1"/>
  <c r="T24" i="34" s="1"/>
  <c r="T25" i="34" s="1"/>
  <c r="T26" i="34" s="1"/>
  <c r="T27" i="34" s="1"/>
  <c r="T28" i="34" s="1"/>
  <c r="T29" i="34" s="1"/>
  <c r="T30" i="34" s="1"/>
  <c r="T31" i="34" s="1"/>
  <c r="T32" i="34" s="1"/>
  <c r="T33" i="34" s="1"/>
  <c r="T34" i="34" s="1"/>
  <c r="T35" i="34" s="1"/>
  <c r="W17" i="34"/>
  <c r="W18" i="34" s="1"/>
  <c r="W19" i="34" s="1"/>
  <c r="W20" i="34" s="1"/>
  <c r="W21" i="34" s="1"/>
  <c r="W22" i="34" s="1"/>
  <c r="W23" i="34" s="1"/>
  <c r="W24" i="34" s="1"/>
  <c r="W25" i="34" s="1"/>
  <c r="W26" i="34" s="1"/>
  <c r="W27" i="34" s="1"/>
  <c r="W28" i="34" s="1"/>
  <c r="W29" i="34" s="1"/>
  <c r="W30" i="34" s="1"/>
  <c r="W31" i="34" s="1"/>
  <c r="W32" i="34" s="1"/>
  <c r="W33" i="34" s="1"/>
  <c r="W34" i="34" s="1"/>
  <c r="W35" i="34" s="1"/>
  <c r="S17" i="34"/>
  <c r="S18" i="34" s="1"/>
  <c r="S19" i="34" s="1"/>
  <c r="S20" i="34" s="1"/>
  <c r="S21" i="34" s="1"/>
  <c r="S22" i="34" s="1"/>
  <c r="S23" i="34" s="1"/>
  <c r="S24" i="34" s="1"/>
  <c r="S25" i="34" s="1"/>
  <c r="S26" i="34" s="1"/>
  <c r="S27" i="34" s="1"/>
  <c r="S28" i="34" s="1"/>
  <c r="S29" i="34" s="1"/>
  <c r="S30" i="34" s="1"/>
  <c r="S31" i="34" s="1"/>
  <c r="S32" i="34" s="1"/>
  <c r="S33" i="34" s="1"/>
  <c r="S34" i="34" s="1"/>
  <c r="S35" i="34" s="1"/>
  <c r="X17" i="34"/>
  <c r="X18" i="34" s="1"/>
  <c r="X19" i="34" s="1"/>
  <c r="X20" i="34" s="1"/>
  <c r="X21" i="34" s="1"/>
  <c r="X22" i="34" s="1"/>
  <c r="X23" i="34" s="1"/>
  <c r="X24" i="34" s="1"/>
  <c r="X25" i="34" s="1"/>
  <c r="X26" i="34" s="1"/>
  <c r="X27" i="34" s="1"/>
  <c r="X28" i="34" s="1"/>
  <c r="X29" i="34" s="1"/>
  <c r="X30" i="34" s="1"/>
  <c r="X31" i="34" s="1"/>
  <c r="X32" i="34" s="1"/>
  <c r="X33" i="34" s="1"/>
  <c r="X34" i="34" s="1"/>
  <c r="X35" i="34" s="1"/>
  <c r="AC17" i="34"/>
  <c r="AC18" i="34" s="1"/>
  <c r="AC19" i="34" s="1"/>
  <c r="AC20" i="34" s="1"/>
  <c r="AC21" i="34" s="1"/>
  <c r="AC22" i="34" s="1"/>
  <c r="AC23" i="34" s="1"/>
  <c r="AC24" i="34" s="1"/>
  <c r="AC25" i="34" s="1"/>
  <c r="AC26" i="34" s="1"/>
  <c r="AC27" i="34" s="1"/>
  <c r="AC28" i="34" s="1"/>
  <c r="AC29" i="34" s="1"/>
  <c r="AC30" i="34" s="1"/>
  <c r="AC31" i="34" s="1"/>
  <c r="AC32" i="34" s="1"/>
  <c r="AC33" i="34" s="1"/>
  <c r="AC34" i="34" s="1"/>
  <c r="AC35" i="34" s="1"/>
  <c r="AD17" i="34"/>
  <c r="AD18" i="34" s="1"/>
  <c r="AD19" i="34" s="1"/>
  <c r="AD20" i="34" s="1"/>
  <c r="AD21" i="34" s="1"/>
  <c r="AD22" i="34" s="1"/>
  <c r="AD23" i="34" s="1"/>
  <c r="AD24" i="34" s="1"/>
  <c r="AD25" i="34" s="1"/>
  <c r="AD26" i="34" s="1"/>
  <c r="AD27" i="34" s="1"/>
  <c r="AD28" i="34" s="1"/>
  <c r="AD29" i="34" s="1"/>
  <c r="AD30" i="34" s="1"/>
  <c r="AD31" i="34" s="1"/>
  <c r="AD32" i="34" s="1"/>
  <c r="AD33" i="34" s="1"/>
  <c r="AD34" i="34" s="1"/>
  <c r="AD35" i="34" s="1"/>
  <c r="Y17" i="34"/>
  <c r="Y18" i="34" s="1"/>
  <c r="Y19" i="34" s="1"/>
  <c r="Y20" i="34" s="1"/>
  <c r="Y21" i="34" s="1"/>
  <c r="Y22" i="34" s="1"/>
  <c r="Y23" i="34" s="1"/>
  <c r="Y24" i="34" s="1"/>
  <c r="Y25" i="34" s="1"/>
  <c r="Y26" i="34" s="1"/>
  <c r="Y27" i="34" s="1"/>
  <c r="Y28" i="34" s="1"/>
  <c r="Y29" i="34" s="1"/>
  <c r="Y30" i="34" s="1"/>
  <c r="Y31" i="34" s="1"/>
  <c r="Y32" i="34" s="1"/>
  <c r="Y33" i="34" s="1"/>
  <c r="Y34" i="34" s="1"/>
  <c r="Y35" i="34" s="1"/>
  <c r="Z17" i="34"/>
  <c r="Z18" i="34" s="1"/>
  <c r="Z19" i="34" s="1"/>
  <c r="Z20" i="34" s="1"/>
  <c r="Z21" i="34" s="1"/>
  <c r="Z22" i="34" s="1"/>
  <c r="Z23" i="34" s="1"/>
  <c r="Z24" i="34" s="1"/>
  <c r="Z25" i="34" s="1"/>
  <c r="Z26" i="34" s="1"/>
  <c r="Z27" i="34" s="1"/>
  <c r="Z28" i="34" s="1"/>
  <c r="Z29" i="34" s="1"/>
  <c r="Z30" i="34" s="1"/>
  <c r="Z31" i="34" s="1"/>
  <c r="Z32" i="34" s="1"/>
  <c r="Z33" i="34" s="1"/>
  <c r="Z34" i="34" s="1"/>
  <c r="Z35" i="34" s="1"/>
  <c r="V20" i="34"/>
  <c r="V21" i="34" s="1"/>
  <c r="V22" i="34" s="1"/>
  <c r="V23" i="34" s="1"/>
  <c r="V24" i="34" s="1"/>
  <c r="V25" i="34" s="1"/>
  <c r="V26" i="34" s="1"/>
  <c r="V27" i="34" s="1"/>
  <c r="V28" i="34" s="1"/>
  <c r="V29" i="34" s="1"/>
  <c r="V30" i="34" s="1"/>
  <c r="V31" i="34" s="1"/>
  <c r="V32" i="34" s="1"/>
  <c r="V33" i="34" s="1"/>
  <c r="V34" i="34" s="1"/>
  <c r="V35" i="34" s="1"/>
  <c r="Q20" i="34"/>
  <c r="Q21" i="34" s="1"/>
  <c r="Q22" i="34" s="1"/>
  <c r="Q23" i="34" s="1"/>
  <c r="Q24" i="34" s="1"/>
  <c r="Q25" i="34" s="1"/>
  <c r="Q26" i="34" s="1"/>
  <c r="Q27" i="34" s="1"/>
  <c r="Q28" i="34" s="1"/>
  <c r="Q29" i="34" s="1"/>
  <c r="Q30" i="34" s="1"/>
  <c r="Q31" i="34" s="1"/>
  <c r="Q32" i="34" s="1"/>
  <c r="Q33" i="34" s="1"/>
  <c r="Q34" i="34" s="1"/>
  <c r="Q35" i="34" s="1"/>
  <c r="X95" i="34"/>
  <c r="X96" i="34" s="1"/>
  <c r="X97" i="34" s="1"/>
  <c r="X98" i="34" s="1"/>
  <c r="X99" i="34" s="1"/>
  <c r="X100" i="34" s="1"/>
  <c r="X101" i="34" s="1"/>
  <c r="X102" i="34" s="1"/>
  <c r="X103" i="34" s="1"/>
  <c r="X104" i="34" s="1"/>
  <c r="X105" i="34" s="1"/>
  <c r="X106" i="34" s="1"/>
  <c r="X107" i="34" s="1"/>
  <c r="X108" i="34" s="1"/>
  <c r="X109" i="34" s="1"/>
  <c r="X110" i="34" s="1"/>
  <c r="P119" i="33"/>
  <c r="K119" i="33"/>
  <c r="P118" i="33"/>
  <c r="K118" i="33"/>
  <c r="P117" i="33"/>
  <c r="K117" i="33"/>
  <c r="P116" i="33"/>
  <c r="K116" i="33"/>
  <c r="P115" i="33"/>
  <c r="K115" i="33"/>
  <c r="P114" i="33"/>
  <c r="K114" i="33"/>
  <c r="P113" i="33"/>
  <c r="K113" i="33"/>
  <c r="P112" i="33"/>
  <c r="K112" i="33"/>
  <c r="P111" i="33"/>
  <c r="K111" i="33"/>
  <c r="P110" i="33"/>
  <c r="K110" i="33"/>
  <c r="P109" i="33"/>
  <c r="K109" i="33"/>
  <c r="P108" i="33"/>
  <c r="K108" i="33"/>
  <c r="P107" i="33"/>
  <c r="K107" i="33"/>
  <c r="P106" i="33"/>
  <c r="K106" i="33"/>
  <c r="P105" i="33"/>
  <c r="K105" i="33"/>
  <c r="P104" i="33"/>
  <c r="K104" i="33"/>
  <c r="P103" i="33"/>
  <c r="K103" i="33"/>
  <c r="P102" i="33"/>
  <c r="K102" i="33"/>
  <c r="P101" i="33"/>
  <c r="K101" i="33"/>
  <c r="K100" i="33"/>
  <c r="K99" i="33"/>
  <c r="K98" i="33"/>
  <c r="K97" i="33"/>
  <c r="K96" i="33"/>
  <c r="K95" i="33"/>
  <c r="K94" i="33"/>
  <c r="K93" i="33"/>
  <c r="P92" i="33"/>
  <c r="K92" i="33"/>
  <c r="P91" i="33"/>
  <c r="K91" i="33"/>
  <c r="P90" i="33"/>
  <c r="K90" i="33"/>
  <c r="P89" i="33"/>
  <c r="K89" i="33"/>
  <c r="P88" i="33"/>
  <c r="K88" i="33"/>
  <c r="P87" i="33"/>
  <c r="K87" i="33"/>
  <c r="P86" i="33"/>
  <c r="K86" i="33"/>
  <c r="P85" i="33"/>
  <c r="N85" i="33"/>
  <c r="N86" i="33" s="1"/>
  <c r="N87" i="33" s="1"/>
  <c r="N88" i="33" s="1"/>
  <c r="N89" i="33" s="1"/>
  <c r="N90" i="33" s="1"/>
  <c r="N91" i="33" s="1"/>
  <c r="N92" i="33" s="1"/>
  <c r="N101" i="33" s="1"/>
  <c r="N102" i="33" s="1"/>
  <c r="N103" i="33" s="1"/>
  <c r="N104" i="33" s="1"/>
  <c r="N105" i="33" s="1"/>
  <c r="N106" i="33" s="1"/>
  <c r="N107" i="33" s="1"/>
  <c r="N108" i="33" s="1"/>
  <c r="N109" i="33" s="1"/>
  <c r="N110" i="33" s="1"/>
  <c r="N111" i="33" s="1"/>
  <c r="N112" i="33" s="1"/>
  <c r="N113" i="33" s="1"/>
  <c r="N114" i="33" s="1"/>
  <c r="N115" i="33" s="1"/>
  <c r="N116" i="33" s="1"/>
  <c r="N117" i="33" s="1"/>
  <c r="N118" i="33" s="1"/>
  <c r="N119" i="33" s="1"/>
  <c r="K85" i="33"/>
  <c r="I85" i="33"/>
  <c r="I86" i="33" s="1"/>
  <c r="I87" i="33" s="1"/>
  <c r="I88" i="33" s="1"/>
  <c r="I89" i="33" s="1"/>
  <c r="I90" i="33" s="1"/>
  <c r="I91" i="33" s="1"/>
  <c r="I92" i="33" s="1"/>
  <c r="I93" i="33" s="1"/>
  <c r="I94" i="33" s="1"/>
  <c r="I95" i="33" s="1"/>
  <c r="I96" i="33" s="1"/>
  <c r="I97" i="33" s="1"/>
  <c r="I98" i="33" s="1"/>
  <c r="I99" i="33" s="1"/>
  <c r="I100" i="33" s="1"/>
  <c r="I101" i="33" s="1"/>
  <c r="I102" i="33" s="1"/>
  <c r="I103" i="33" s="1"/>
  <c r="I104" i="33" s="1"/>
  <c r="I105" i="33" s="1"/>
  <c r="I106" i="33" s="1"/>
  <c r="I107" i="33" s="1"/>
  <c r="I108" i="33" s="1"/>
  <c r="I109" i="33" s="1"/>
  <c r="I110" i="33" s="1"/>
  <c r="I111" i="33" s="1"/>
  <c r="I112" i="33" s="1"/>
  <c r="I113" i="33" s="1"/>
  <c r="I114" i="33" s="1"/>
  <c r="I115" i="33" s="1"/>
  <c r="I116" i="33" s="1"/>
  <c r="I117" i="33" s="1"/>
  <c r="I118" i="33" s="1"/>
  <c r="I119" i="33" s="1"/>
  <c r="P43" i="33"/>
  <c r="K43" i="33"/>
  <c r="P42" i="33"/>
  <c r="K42" i="33"/>
  <c r="P41" i="33"/>
  <c r="K41" i="33"/>
  <c r="P40" i="33"/>
  <c r="K40" i="33"/>
  <c r="P39" i="33"/>
  <c r="K39" i="33"/>
  <c r="P38" i="33"/>
  <c r="K38" i="33"/>
  <c r="P37" i="33"/>
  <c r="K37" i="33"/>
  <c r="P36" i="33"/>
  <c r="K36" i="33"/>
  <c r="P35" i="33"/>
  <c r="K35" i="33"/>
  <c r="K34" i="33"/>
  <c r="K33" i="33"/>
  <c r="K32" i="33"/>
  <c r="K31" i="33"/>
  <c r="K30" i="33"/>
  <c r="K29" i="33"/>
  <c r="K28" i="33"/>
  <c r="K27" i="33"/>
  <c r="P26" i="33"/>
  <c r="K26" i="33"/>
  <c r="P25" i="33"/>
  <c r="K25" i="33"/>
  <c r="P24" i="33"/>
  <c r="K24" i="33"/>
  <c r="P23" i="33"/>
  <c r="K23" i="33"/>
  <c r="P22" i="33"/>
  <c r="K22" i="33"/>
  <c r="P21" i="33"/>
  <c r="K21" i="33"/>
  <c r="P20" i="33"/>
  <c r="K20" i="33"/>
  <c r="P19" i="33"/>
  <c r="K19" i="33"/>
  <c r="P18" i="33"/>
  <c r="K18" i="33"/>
  <c r="P17" i="33"/>
  <c r="K17" i="33"/>
  <c r="P16" i="33"/>
  <c r="K16" i="33"/>
  <c r="P15" i="33"/>
  <c r="K15" i="33"/>
  <c r="P14" i="33"/>
  <c r="K14" i="33"/>
  <c r="P13" i="33"/>
  <c r="K13" i="33"/>
  <c r="P12" i="33"/>
  <c r="K12" i="33"/>
  <c r="P11" i="33"/>
  <c r="K11" i="33"/>
  <c r="P10" i="33"/>
  <c r="K10" i="33"/>
  <c r="P9" i="33"/>
  <c r="K9" i="33"/>
  <c r="P8" i="33"/>
  <c r="K8" i="33"/>
  <c r="P7" i="33"/>
  <c r="N7" i="33"/>
  <c r="N8" i="33" s="1"/>
  <c r="N9" i="33" s="1"/>
  <c r="N10" i="33" s="1"/>
  <c r="N11" i="33" s="1"/>
  <c r="N12" i="33" s="1"/>
  <c r="N13" i="33" s="1"/>
  <c r="N14" i="33" s="1"/>
  <c r="N15" i="33" s="1"/>
  <c r="N16" i="33" s="1"/>
  <c r="N17" i="33" s="1"/>
  <c r="N18" i="33" s="1"/>
  <c r="N19" i="33" s="1"/>
  <c r="N20" i="33" s="1"/>
  <c r="N21" i="33" s="1"/>
  <c r="N22" i="33" s="1"/>
  <c r="N23" i="33" s="1"/>
  <c r="N24" i="33" s="1"/>
  <c r="N25" i="33" s="1"/>
  <c r="N26" i="33" s="1"/>
  <c r="N35" i="33" s="1"/>
  <c r="N36" i="33" s="1"/>
  <c r="N37" i="33" s="1"/>
  <c r="N38" i="33" s="1"/>
  <c r="N39" i="33" s="1"/>
  <c r="N40" i="33" s="1"/>
  <c r="N41" i="33" s="1"/>
  <c r="N42" i="33" s="1"/>
  <c r="N43" i="33" s="1"/>
  <c r="N44" i="33" s="1"/>
  <c r="K7" i="33"/>
  <c r="I7" i="33"/>
  <c r="I8" i="33" s="1"/>
  <c r="I9" i="33" s="1"/>
  <c r="I10" i="33" s="1"/>
  <c r="I11" i="33" s="1"/>
  <c r="I12" i="33" s="1"/>
  <c r="I13" i="33" s="1"/>
  <c r="I14" i="33" s="1"/>
  <c r="I15" i="33" s="1"/>
  <c r="I16" i="33" s="1"/>
  <c r="I17" i="33" s="1"/>
  <c r="I18" i="33" s="1"/>
  <c r="I19" i="33" s="1"/>
  <c r="I20" i="33" s="1"/>
  <c r="I21" i="33" s="1"/>
  <c r="I22" i="33" s="1"/>
  <c r="I23" i="33" s="1"/>
  <c r="I24" i="33" s="1"/>
  <c r="I25" i="33" s="1"/>
  <c r="I26" i="33" s="1"/>
  <c r="I27" i="33" s="1"/>
  <c r="I28" i="33" s="1"/>
  <c r="I29" i="33" s="1"/>
  <c r="I30" i="33" s="1"/>
  <c r="I31" i="33" s="1"/>
  <c r="I32" i="33" s="1"/>
  <c r="AJ3" i="33" l="1"/>
  <c r="AJ7" i="33" s="1"/>
  <c r="G39" i="54" s="1"/>
  <c r="M39" i="54" s="1"/>
  <c r="O39" i="54" s="1"/>
  <c r="AD7" i="33"/>
  <c r="AD8" i="33" s="1"/>
  <c r="AD9" i="33" s="1"/>
  <c r="AD10" i="33" s="1"/>
  <c r="AD11" i="33" s="1"/>
  <c r="AD12" i="33" s="1"/>
  <c r="AD13" i="33" s="1"/>
  <c r="AD14" i="33" s="1"/>
  <c r="AD15" i="33" s="1"/>
  <c r="AD16" i="33" s="1"/>
  <c r="AD17" i="33" s="1"/>
  <c r="AD18" i="33" s="1"/>
  <c r="AD19" i="33" s="1"/>
  <c r="AD20" i="33" s="1"/>
  <c r="AD21" i="33" s="1"/>
  <c r="AD22" i="33" s="1"/>
  <c r="AD23" i="33" s="1"/>
  <c r="AD24" i="33" s="1"/>
  <c r="AD25" i="33" s="1"/>
  <c r="AD26" i="33" s="1"/>
  <c r="AD27" i="33" s="1"/>
  <c r="AD28" i="33" s="1"/>
  <c r="AD29" i="33" s="1"/>
  <c r="AD30" i="33" s="1"/>
  <c r="AD31" i="33" s="1"/>
  <c r="AD32" i="33" s="1"/>
  <c r="AD33" i="33" s="1"/>
  <c r="AD34" i="33" s="1"/>
  <c r="AD35" i="33" s="1"/>
  <c r="AD36" i="33" s="1"/>
  <c r="AD37" i="33" s="1"/>
  <c r="AD38" i="33" s="1"/>
  <c r="AD39" i="33" s="1"/>
  <c r="AD40" i="33" s="1"/>
  <c r="AD41" i="33" s="1"/>
  <c r="AD42" i="33" s="1"/>
  <c r="AD43" i="33" s="1"/>
  <c r="AD44" i="33" s="1"/>
  <c r="T7" i="33"/>
  <c r="T8" i="33" s="1"/>
  <c r="T9" i="33" s="1"/>
  <c r="T10" i="33" s="1"/>
  <c r="T11" i="33" s="1"/>
  <c r="T12" i="33" s="1"/>
  <c r="T13" i="33" s="1"/>
  <c r="T14" i="33" s="1"/>
  <c r="T15" i="33" s="1"/>
  <c r="T16" i="33" s="1"/>
  <c r="T17" i="33" s="1"/>
  <c r="T18" i="33" s="1"/>
  <c r="T19" i="33" s="1"/>
  <c r="T20" i="33" s="1"/>
  <c r="T21" i="33" s="1"/>
  <c r="T22" i="33" s="1"/>
  <c r="T23" i="33" s="1"/>
  <c r="T24" i="33" s="1"/>
  <c r="T25" i="33" s="1"/>
  <c r="T26" i="33" s="1"/>
  <c r="T27" i="33" s="1"/>
  <c r="T28" i="33" s="1"/>
  <c r="T29" i="33" s="1"/>
  <c r="T30" i="33" s="1"/>
  <c r="T31" i="33" s="1"/>
  <c r="T32" i="33" s="1"/>
  <c r="T33" i="33" s="1"/>
  <c r="T34" i="33" s="1"/>
  <c r="T35" i="33" s="1"/>
  <c r="T36" i="33" s="1"/>
  <c r="T37" i="33" s="1"/>
  <c r="T38" i="33" s="1"/>
  <c r="T39" i="33" s="1"/>
  <c r="T40" i="33" s="1"/>
  <c r="T41" i="33" s="1"/>
  <c r="T42" i="33" s="1"/>
  <c r="T43" i="33" s="1"/>
  <c r="T44" i="33" s="1"/>
  <c r="X7" i="33"/>
  <c r="X8" i="33" s="1"/>
  <c r="X9" i="33" s="1"/>
  <c r="X10" i="33" s="1"/>
  <c r="X11" i="33" s="1"/>
  <c r="X12" i="33" s="1"/>
  <c r="X13" i="33" s="1"/>
  <c r="X14" i="33" s="1"/>
  <c r="X15" i="33" s="1"/>
  <c r="X16" i="33" s="1"/>
  <c r="X17" i="33" s="1"/>
  <c r="X18" i="33" s="1"/>
  <c r="X19" i="33" s="1"/>
  <c r="X20" i="33" s="1"/>
  <c r="X21" i="33" s="1"/>
  <c r="X22" i="33" s="1"/>
  <c r="X23" i="33" s="1"/>
  <c r="X24" i="33" s="1"/>
  <c r="X25" i="33" s="1"/>
  <c r="X26" i="33" s="1"/>
  <c r="X27" i="33" s="1"/>
  <c r="X28" i="33" s="1"/>
  <c r="X29" i="33" s="1"/>
  <c r="X30" i="33" s="1"/>
  <c r="X31" i="33" s="1"/>
  <c r="X32" i="33" s="1"/>
  <c r="X33" i="33" s="1"/>
  <c r="X34" i="33" s="1"/>
  <c r="X35" i="33" s="1"/>
  <c r="X36" i="33" s="1"/>
  <c r="X37" i="33" s="1"/>
  <c r="X38" i="33" s="1"/>
  <c r="X39" i="33" s="1"/>
  <c r="X40" i="33" s="1"/>
  <c r="X41" i="33" s="1"/>
  <c r="X42" i="33" s="1"/>
  <c r="X43" i="33" s="1"/>
  <c r="X44" i="33" s="1"/>
  <c r="AB7" i="33"/>
  <c r="AB8" i="33" s="1"/>
  <c r="AB9" i="33" s="1"/>
  <c r="AB10" i="33" s="1"/>
  <c r="AB11" i="33" s="1"/>
  <c r="AB12" i="33" s="1"/>
  <c r="AB13" i="33" s="1"/>
  <c r="AB14" i="33" s="1"/>
  <c r="AB15" i="33" s="1"/>
  <c r="AB16" i="33" s="1"/>
  <c r="AB17" i="33" s="1"/>
  <c r="AB18" i="33" s="1"/>
  <c r="AB19" i="33" s="1"/>
  <c r="AB20" i="33" s="1"/>
  <c r="AB21" i="33" s="1"/>
  <c r="AB22" i="33" s="1"/>
  <c r="AB23" i="33" s="1"/>
  <c r="AB24" i="33" s="1"/>
  <c r="AB25" i="33" s="1"/>
  <c r="AB26" i="33" s="1"/>
  <c r="AB27" i="33" s="1"/>
  <c r="AB28" i="33" s="1"/>
  <c r="AB29" i="33" s="1"/>
  <c r="AB30" i="33" s="1"/>
  <c r="AB31" i="33" s="1"/>
  <c r="AB32" i="33" s="1"/>
  <c r="AB33" i="33" s="1"/>
  <c r="AB34" i="33" s="1"/>
  <c r="AB35" i="33" s="1"/>
  <c r="AB36" i="33" s="1"/>
  <c r="AB37" i="33" s="1"/>
  <c r="AB38" i="33" s="1"/>
  <c r="AB39" i="33" s="1"/>
  <c r="AB40" i="33" s="1"/>
  <c r="AB41" i="33" s="1"/>
  <c r="AB42" i="33" s="1"/>
  <c r="AB43" i="33" s="1"/>
  <c r="AB44" i="33" s="1"/>
  <c r="AC7" i="33"/>
  <c r="AC8" i="33" s="1"/>
  <c r="AC9" i="33" s="1"/>
  <c r="AC10" i="33" s="1"/>
  <c r="AC11" i="33" s="1"/>
  <c r="AC12" i="33" s="1"/>
  <c r="AC13" i="33" s="1"/>
  <c r="AC14" i="33" s="1"/>
  <c r="AC15" i="33" s="1"/>
  <c r="AC16" i="33" s="1"/>
  <c r="AC17" i="33" s="1"/>
  <c r="AC18" i="33" s="1"/>
  <c r="AC19" i="33" s="1"/>
  <c r="AC20" i="33" s="1"/>
  <c r="AC21" i="33" s="1"/>
  <c r="AC22" i="33" s="1"/>
  <c r="AC23" i="33" s="1"/>
  <c r="AC24" i="33" s="1"/>
  <c r="AC25" i="33" s="1"/>
  <c r="AC26" i="33" s="1"/>
  <c r="AC27" i="33" s="1"/>
  <c r="AC28" i="33" s="1"/>
  <c r="AC29" i="33" s="1"/>
  <c r="AC30" i="33" s="1"/>
  <c r="AC31" i="33" s="1"/>
  <c r="AC32" i="33" s="1"/>
  <c r="AC33" i="33" s="1"/>
  <c r="AC34" i="33" s="1"/>
  <c r="AC35" i="33" s="1"/>
  <c r="AC36" i="33" s="1"/>
  <c r="AC37" i="33" s="1"/>
  <c r="AC38" i="33" s="1"/>
  <c r="AC39" i="33" s="1"/>
  <c r="AC40" i="33" s="1"/>
  <c r="AC41" i="33" s="1"/>
  <c r="AC42" i="33" s="1"/>
  <c r="AC43" i="33" s="1"/>
  <c r="AC44" i="33" s="1"/>
  <c r="V7" i="33"/>
  <c r="V8" i="33" s="1"/>
  <c r="V9" i="33" s="1"/>
  <c r="V10" i="33" s="1"/>
  <c r="V11" i="33" s="1"/>
  <c r="V12" i="33" s="1"/>
  <c r="V13" i="33" s="1"/>
  <c r="V14" i="33" s="1"/>
  <c r="V15" i="33" s="1"/>
  <c r="V16" i="33" s="1"/>
  <c r="V17" i="33" s="1"/>
  <c r="V18" i="33" s="1"/>
  <c r="V19" i="33" s="1"/>
  <c r="V20" i="33" s="1"/>
  <c r="V21" i="33" s="1"/>
  <c r="V22" i="33" s="1"/>
  <c r="V23" i="33" s="1"/>
  <c r="V24" i="33" s="1"/>
  <c r="V25" i="33" s="1"/>
  <c r="V26" i="33" s="1"/>
  <c r="V27" i="33" s="1"/>
  <c r="V28" i="33" s="1"/>
  <c r="V29" i="33" s="1"/>
  <c r="V30" i="33" s="1"/>
  <c r="V31" i="33" s="1"/>
  <c r="V32" i="33" s="1"/>
  <c r="V33" i="33" s="1"/>
  <c r="V34" i="33" s="1"/>
  <c r="V35" i="33" s="1"/>
  <c r="V36" i="33" s="1"/>
  <c r="V37" i="33" s="1"/>
  <c r="V38" i="33" s="1"/>
  <c r="V39" i="33" s="1"/>
  <c r="V40" i="33" s="1"/>
  <c r="V41" i="33" s="1"/>
  <c r="V42" i="33" s="1"/>
  <c r="V43" i="33" s="1"/>
  <c r="V44" i="33" s="1"/>
  <c r="Z7" i="33"/>
  <c r="Z8" i="33" s="1"/>
  <c r="Z9" i="33" s="1"/>
  <c r="Z10" i="33" s="1"/>
  <c r="Z11" i="33" s="1"/>
  <c r="Z12" i="33" s="1"/>
  <c r="Z13" i="33" s="1"/>
  <c r="Z14" i="33" s="1"/>
  <c r="Z15" i="33" s="1"/>
  <c r="Z16" i="33" s="1"/>
  <c r="Z17" i="33" s="1"/>
  <c r="Z18" i="33" s="1"/>
  <c r="Z19" i="33" s="1"/>
  <c r="Z20" i="33" s="1"/>
  <c r="Z21" i="33" s="1"/>
  <c r="Z22" i="33" s="1"/>
  <c r="Z23" i="33" s="1"/>
  <c r="Z24" i="33" s="1"/>
  <c r="Z25" i="33" s="1"/>
  <c r="Z26" i="33" s="1"/>
  <c r="Z27" i="33" s="1"/>
  <c r="Z28" i="33" s="1"/>
  <c r="Z29" i="33" s="1"/>
  <c r="Z30" i="33" s="1"/>
  <c r="Z31" i="33" s="1"/>
  <c r="Z32" i="33" s="1"/>
  <c r="Z33" i="33" s="1"/>
  <c r="Z34" i="33" s="1"/>
  <c r="Z35" i="33" s="1"/>
  <c r="Z36" i="33" s="1"/>
  <c r="Z37" i="33" s="1"/>
  <c r="Z38" i="33" s="1"/>
  <c r="Z39" i="33" s="1"/>
  <c r="Z40" i="33" s="1"/>
  <c r="Z41" i="33" s="1"/>
  <c r="Z42" i="33" s="1"/>
  <c r="Z43" i="33" s="1"/>
  <c r="Z44" i="33" s="1"/>
  <c r="AA7" i="33"/>
  <c r="AA8" i="33" s="1"/>
  <c r="AA9" i="33" s="1"/>
  <c r="AA10" i="33" s="1"/>
  <c r="AA11" i="33" s="1"/>
  <c r="AA12" i="33" s="1"/>
  <c r="AA13" i="33" s="1"/>
  <c r="AA14" i="33" s="1"/>
  <c r="AA15" i="33" s="1"/>
  <c r="AA16" i="33" s="1"/>
  <c r="AA17" i="33" s="1"/>
  <c r="AA18" i="33" s="1"/>
  <c r="AA19" i="33" s="1"/>
  <c r="AA20" i="33" s="1"/>
  <c r="AA21" i="33" s="1"/>
  <c r="AA22" i="33" s="1"/>
  <c r="AA23" i="33" s="1"/>
  <c r="AA24" i="33" s="1"/>
  <c r="AA25" i="33" s="1"/>
  <c r="AA26" i="33" s="1"/>
  <c r="AA27" i="33" s="1"/>
  <c r="AA28" i="33" s="1"/>
  <c r="AA29" i="33" s="1"/>
  <c r="AA30" i="33" s="1"/>
  <c r="AA31" i="33" s="1"/>
  <c r="AA32" i="33" s="1"/>
  <c r="AA33" i="33" s="1"/>
  <c r="AA34" i="33" s="1"/>
  <c r="AA35" i="33" s="1"/>
  <c r="AA36" i="33" s="1"/>
  <c r="AA37" i="33" s="1"/>
  <c r="AA38" i="33" s="1"/>
  <c r="AA39" i="33" s="1"/>
  <c r="AA40" i="33" s="1"/>
  <c r="AA41" i="33" s="1"/>
  <c r="AA42" i="33" s="1"/>
  <c r="AA43" i="33" s="1"/>
  <c r="AA44" i="33" s="1"/>
  <c r="U7" i="33"/>
  <c r="U8" i="33" s="1"/>
  <c r="U9" i="33" s="1"/>
  <c r="U10" i="33" s="1"/>
  <c r="U11" i="33" s="1"/>
  <c r="U12" i="33" s="1"/>
  <c r="U13" i="33" s="1"/>
  <c r="U14" i="33" s="1"/>
  <c r="U15" i="33" s="1"/>
  <c r="U16" i="33" s="1"/>
  <c r="U17" i="33" s="1"/>
  <c r="U18" i="33" s="1"/>
  <c r="U19" i="33" s="1"/>
  <c r="U20" i="33" s="1"/>
  <c r="U21" i="33" s="1"/>
  <c r="U22" i="33" s="1"/>
  <c r="U23" i="33" s="1"/>
  <c r="U24" i="33" s="1"/>
  <c r="U25" i="33" s="1"/>
  <c r="U26" i="33" s="1"/>
  <c r="U27" i="33" s="1"/>
  <c r="U28" i="33" s="1"/>
  <c r="U29" i="33" s="1"/>
  <c r="U30" i="33" s="1"/>
  <c r="U31" i="33" s="1"/>
  <c r="U32" i="33" s="1"/>
  <c r="U33" i="33" s="1"/>
  <c r="U34" i="33" s="1"/>
  <c r="U35" i="33" s="1"/>
  <c r="U36" i="33" s="1"/>
  <c r="U37" i="33" s="1"/>
  <c r="U38" i="33" s="1"/>
  <c r="U39" i="33" s="1"/>
  <c r="U40" i="33" s="1"/>
  <c r="U41" i="33" s="1"/>
  <c r="U42" i="33" s="1"/>
  <c r="U43" i="33" s="1"/>
  <c r="U44" i="33" s="1"/>
  <c r="S7" i="33"/>
  <c r="S8" i="33" s="1"/>
  <c r="S9" i="33" s="1"/>
  <c r="S10" i="33" s="1"/>
  <c r="S11" i="33" s="1"/>
  <c r="S12" i="33" s="1"/>
  <c r="S13" i="33" s="1"/>
  <c r="S14" i="33" s="1"/>
  <c r="S15" i="33" s="1"/>
  <c r="S16" i="33" s="1"/>
  <c r="S17" i="33" s="1"/>
  <c r="S18" i="33" s="1"/>
  <c r="S19" i="33" s="1"/>
  <c r="S20" i="33" s="1"/>
  <c r="S21" i="33" s="1"/>
  <c r="S22" i="33" s="1"/>
  <c r="S23" i="33" s="1"/>
  <c r="S24" i="33" s="1"/>
  <c r="S25" i="33" s="1"/>
  <c r="S26" i="33" s="1"/>
  <c r="S27" i="33" s="1"/>
  <c r="S28" i="33" s="1"/>
  <c r="S29" i="33" s="1"/>
  <c r="S30" i="33" s="1"/>
  <c r="S31" i="33" s="1"/>
  <c r="S32" i="33" s="1"/>
  <c r="S33" i="33" s="1"/>
  <c r="S34" i="33" s="1"/>
  <c r="S35" i="33" s="1"/>
  <c r="S36" i="33" s="1"/>
  <c r="S37" i="33" s="1"/>
  <c r="S38" i="33" s="1"/>
  <c r="S39" i="33" s="1"/>
  <c r="S40" i="33" s="1"/>
  <c r="S41" i="33" s="1"/>
  <c r="S42" i="33" s="1"/>
  <c r="S43" i="33" s="1"/>
  <c r="S44" i="33" s="1"/>
  <c r="W7" i="33"/>
  <c r="W8" i="33" s="1"/>
  <c r="W9" i="33" s="1"/>
  <c r="W10" i="33" s="1"/>
  <c r="W11" i="33" s="1"/>
  <c r="W12" i="33" s="1"/>
  <c r="W13" i="33" s="1"/>
  <c r="W14" i="33" s="1"/>
  <c r="W15" i="33" s="1"/>
  <c r="W16" i="33" s="1"/>
  <c r="W17" i="33" s="1"/>
  <c r="W18" i="33" s="1"/>
  <c r="W19" i="33" s="1"/>
  <c r="W20" i="33" s="1"/>
  <c r="W21" i="33" s="1"/>
  <c r="W22" i="33" s="1"/>
  <c r="W23" i="33" s="1"/>
  <c r="W24" i="33" s="1"/>
  <c r="W25" i="33" s="1"/>
  <c r="W26" i="33" s="1"/>
  <c r="W27" i="33" s="1"/>
  <c r="W28" i="33" s="1"/>
  <c r="W29" i="33" s="1"/>
  <c r="W30" i="33" s="1"/>
  <c r="W31" i="33" s="1"/>
  <c r="W32" i="33" s="1"/>
  <c r="W33" i="33" s="1"/>
  <c r="W34" i="33" s="1"/>
  <c r="W35" i="33" s="1"/>
  <c r="W36" i="33" s="1"/>
  <c r="W37" i="33" s="1"/>
  <c r="W38" i="33" s="1"/>
  <c r="W39" i="33" s="1"/>
  <c r="W40" i="33" s="1"/>
  <c r="W41" i="33" s="1"/>
  <c r="W42" i="33" s="1"/>
  <c r="W43" i="33" s="1"/>
  <c r="W44" i="33" s="1"/>
  <c r="Y7" i="33"/>
  <c r="Y8" i="33" s="1"/>
  <c r="Y9" i="33" s="1"/>
  <c r="Y10" i="33" s="1"/>
  <c r="Y11" i="33" s="1"/>
  <c r="Y12" i="33" s="1"/>
  <c r="Y13" i="33" s="1"/>
  <c r="Y14" i="33" s="1"/>
  <c r="Y15" i="33" s="1"/>
  <c r="Y16" i="33" s="1"/>
  <c r="Y17" i="33" s="1"/>
  <c r="Y18" i="33" s="1"/>
  <c r="Y19" i="33" s="1"/>
  <c r="Y20" i="33" s="1"/>
  <c r="Y21" i="33" s="1"/>
  <c r="Y22" i="33" s="1"/>
  <c r="Y23" i="33" s="1"/>
  <c r="Y24" i="33" s="1"/>
  <c r="Y25" i="33" s="1"/>
  <c r="Y26" i="33" s="1"/>
  <c r="Y27" i="33" s="1"/>
  <c r="Y28" i="33" s="1"/>
  <c r="Y29" i="33" s="1"/>
  <c r="Y30" i="33" s="1"/>
  <c r="Y31" i="33" s="1"/>
  <c r="Y32" i="33" s="1"/>
  <c r="Y33" i="33" s="1"/>
  <c r="Y34" i="33" s="1"/>
  <c r="Y35" i="33" s="1"/>
  <c r="Y36" i="33" s="1"/>
  <c r="Y37" i="33" s="1"/>
  <c r="Y38" i="33" s="1"/>
  <c r="Y39" i="33" s="1"/>
  <c r="Y40" i="33" s="1"/>
  <c r="Y41" i="33" s="1"/>
  <c r="Y42" i="33" s="1"/>
  <c r="Y43" i="33" s="1"/>
  <c r="Y44" i="33" s="1"/>
  <c r="AC85" i="33"/>
  <c r="AC86" i="33" s="1"/>
  <c r="AC87" i="33" s="1"/>
  <c r="AC88" i="33" s="1"/>
  <c r="AC89" i="33" s="1"/>
  <c r="AC90" i="33" s="1"/>
  <c r="AC91" i="33" s="1"/>
  <c r="AC92" i="33" s="1"/>
  <c r="AC93" i="33" s="1"/>
  <c r="AC94" i="33" s="1"/>
  <c r="AC95" i="33" s="1"/>
  <c r="AC96" i="33" s="1"/>
  <c r="AC97" i="33" s="1"/>
  <c r="AC98" i="33" s="1"/>
  <c r="AC99" i="33" s="1"/>
  <c r="AC100" i="33" s="1"/>
  <c r="AC101" i="33" s="1"/>
  <c r="AC102" i="33" s="1"/>
  <c r="AC103" i="33" s="1"/>
  <c r="AC104" i="33" s="1"/>
  <c r="AC105" i="33" s="1"/>
  <c r="AC106" i="33" s="1"/>
  <c r="AC107" i="33" s="1"/>
  <c r="AC108" i="33" s="1"/>
  <c r="AC109" i="33" s="1"/>
  <c r="AC110" i="33" s="1"/>
  <c r="AC111" i="33" s="1"/>
  <c r="AC112" i="33" s="1"/>
  <c r="AC113" i="33" s="1"/>
  <c r="AC114" i="33" s="1"/>
  <c r="AC115" i="33" s="1"/>
  <c r="AC116" i="33" s="1"/>
  <c r="AC117" i="33" s="1"/>
  <c r="AC118" i="33" s="1"/>
  <c r="AC119" i="33" s="1"/>
  <c r="AD85" i="33"/>
  <c r="AD86" i="33" s="1"/>
  <c r="AD87" i="33" s="1"/>
  <c r="AD88" i="33" s="1"/>
  <c r="AD89" i="33" s="1"/>
  <c r="AD90" i="33" s="1"/>
  <c r="AD91" i="33" s="1"/>
  <c r="AD92" i="33" s="1"/>
  <c r="AD93" i="33" s="1"/>
  <c r="AD94" i="33" s="1"/>
  <c r="AD95" i="33" s="1"/>
  <c r="AD96" i="33" s="1"/>
  <c r="AD97" i="33" s="1"/>
  <c r="AD98" i="33" s="1"/>
  <c r="AD99" i="33" s="1"/>
  <c r="AD100" i="33" s="1"/>
  <c r="AD101" i="33" s="1"/>
  <c r="AD102" i="33" s="1"/>
  <c r="AD103" i="33" s="1"/>
  <c r="AD104" i="33" s="1"/>
  <c r="AD105" i="33" s="1"/>
  <c r="AD106" i="33" s="1"/>
  <c r="AD107" i="33" s="1"/>
  <c r="AD108" i="33" s="1"/>
  <c r="AD109" i="33" s="1"/>
  <c r="AD110" i="33" s="1"/>
  <c r="AD111" i="33" s="1"/>
  <c r="AD112" i="33" s="1"/>
  <c r="AD113" i="33" s="1"/>
  <c r="AD114" i="33" s="1"/>
  <c r="AD115" i="33" s="1"/>
  <c r="AD116" i="33" s="1"/>
  <c r="AD117" i="33" s="1"/>
  <c r="AD118" i="33" s="1"/>
  <c r="AD119" i="33" s="1"/>
  <c r="Q87" i="33"/>
  <c r="Q88" i="33" s="1"/>
  <c r="Q89" i="33" s="1"/>
  <c r="Q90" i="33" s="1"/>
  <c r="Q91" i="33" s="1"/>
  <c r="Q92" i="33" s="1"/>
  <c r="Q101" i="33" s="1"/>
  <c r="Q102" i="33" s="1"/>
  <c r="Q103" i="33" s="1"/>
  <c r="Q104" i="33" s="1"/>
  <c r="Q105" i="33" s="1"/>
  <c r="Q106" i="33" s="1"/>
  <c r="Q107" i="33" s="1"/>
  <c r="Q108" i="33" s="1"/>
  <c r="Q109" i="33" s="1"/>
  <c r="Q110" i="33" s="1"/>
  <c r="Q111" i="33" s="1"/>
  <c r="Q112" i="33" s="1"/>
  <c r="Q113" i="33" s="1"/>
  <c r="Q114" i="33" s="1"/>
  <c r="Q115" i="33" s="1"/>
  <c r="Q116" i="33" s="1"/>
  <c r="Q117" i="33" s="1"/>
  <c r="Q118" i="33" s="1"/>
  <c r="Q119" i="33" s="1"/>
  <c r="T85" i="33"/>
  <c r="T86" i="33" s="1"/>
  <c r="T87" i="33" s="1"/>
  <c r="T88" i="33" s="1"/>
  <c r="T89" i="33" s="1"/>
  <c r="T90" i="33" s="1"/>
  <c r="T91" i="33" s="1"/>
  <c r="T92" i="33" s="1"/>
  <c r="T93" i="33" s="1"/>
  <c r="T94" i="33" s="1"/>
  <c r="T95" i="33" s="1"/>
  <c r="T96" i="33" s="1"/>
  <c r="T97" i="33" s="1"/>
  <c r="T98" i="33" s="1"/>
  <c r="T99" i="33" s="1"/>
  <c r="T100" i="33" s="1"/>
  <c r="T101" i="33" s="1"/>
  <c r="T102" i="33" s="1"/>
  <c r="T103" i="33" s="1"/>
  <c r="T104" i="33" s="1"/>
  <c r="T105" i="33" s="1"/>
  <c r="T106" i="33" s="1"/>
  <c r="T107" i="33" s="1"/>
  <c r="T108" i="33" s="1"/>
  <c r="T109" i="33" s="1"/>
  <c r="T110" i="33" s="1"/>
  <c r="T111" i="33" s="1"/>
  <c r="T112" i="33" s="1"/>
  <c r="T113" i="33" s="1"/>
  <c r="T114" i="33" s="1"/>
  <c r="T115" i="33" s="1"/>
  <c r="T116" i="33" s="1"/>
  <c r="T117" i="33" s="1"/>
  <c r="T118" i="33" s="1"/>
  <c r="T119" i="33" s="1"/>
  <c r="U85" i="33"/>
  <c r="U86" i="33" s="1"/>
  <c r="U87" i="33" s="1"/>
  <c r="U88" i="33" s="1"/>
  <c r="U89" i="33" s="1"/>
  <c r="U90" i="33" s="1"/>
  <c r="U91" i="33" s="1"/>
  <c r="U92" i="33" s="1"/>
  <c r="U93" i="33" s="1"/>
  <c r="U94" i="33" s="1"/>
  <c r="U95" i="33" s="1"/>
  <c r="U96" i="33" s="1"/>
  <c r="U97" i="33" s="1"/>
  <c r="U98" i="33" s="1"/>
  <c r="U99" i="33" s="1"/>
  <c r="U100" i="33" s="1"/>
  <c r="U101" i="33" s="1"/>
  <c r="U102" i="33" s="1"/>
  <c r="U103" i="33" s="1"/>
  <c r="U104" i="33" s="1"/>
  <c r="U105" i="33" s="1"/>
  <c r="U106" i="33" s="1"/>
  <c r="U107" i="33" s="1"/>
  <c r="U108" i="33" s="1"/>
  <c r="U109" i="33" s="1"/>
  <c r="U110" i="33" s="1"/>
  <c r="U111" i="33" s="1"/>
  <c r="U112" i="33" s="1"/>
  <c r="U113" i="33" s="1"/>
  <c r="U114" i="33" s="1"/>
  <c r="U115" i="33" s="1"/>
  <c r="U116" i="33" s="1"/>
  <c r="U117" i="33" s="1"/>
  <c r="U118" i="33" s="1"/>
  <c r="U119" i="33" s="1"/>
  <c r="Y85" i="33"/>
  <c r="Y86" i="33" s="1"/>
  <c r="Y87" i="33" s="1"/>
  <c r="Y88" i="33" s="1"/>
  <c r="Y89" i="33" s="1"/>
  <c r="Y90" i="33" s="1"/>
  <c r="Y91" i="33" s="1"/>
  <c r="Y92" i="33" s="1"/>
  <c r="Y93" i="33" s="1"/>
  <c r="Y94" i="33" s="1"/>
  <c r="Y95" i="33" s="1"/>
  <c r="Y96" i="33" s="1"/>
  <c r="Y97" i="33" s="1"/>
  <c r="Y98" i="33" s="1"/>
  <c r="Y99" i="33" s="1"/>
  <c r="Y100" i="33" s="1"/>
  <c r="Y101" i="33" s="1"/>
  <c r="Y102" i="33" s="1"/>
  <c r="Y103" i="33" s="1"/>
  <c r="Y104" i="33" s="1"/>
  <c r="Y105" i="33" s="1"/>
  <c r="Y106" i="33" s="1"/>
  <c r="Y107" i="33" s="1"/>
  <c r="Y108" i="33" s="1"/>
  <c r="Y109" i="33" s="1"/>
  <c r="Y110" i="33" s="1"/>
  <c r="Y111" i="33" s="1"/>
  <c r="Y112" i="33" s="1"/>
  <c r="Y113" i="33" s="1"/>
  <c r="Y114" i="33" s="1"/>
  <c r="Y115" i="33" s="1"/>
  <c r="Y116" i="33" s="1"/>
  <c r="Y117" i="33" s="1"/>
  <c r="Y118" i="33" s="1"/>
  <c r="Y119" i="33" s="1"/>
  <c r="AA85" i="33"/>
  <c r="AA86" i="33" s="1"/>
  <c r="AA87" i="33" s="1"/>
  <c r="AA88" i="33" s="1"/>
  <c r="AA89" i="33" s="1"/>
  <c r="AA90" i="33" s="1"/>
  <c r="AA91" i="33" s="1"/>
  <c r="AA92" i="33" s="1"/>
  <c r="AA93" i="33" s="1"/>
  <c r="AA94" i="33" s="1"/>
  <c r="AA95" i="33" s="1"/>
  <c r="AA96" i="33" s="1"/>
  <c r="AA97" i="33" s="1"/>
  <c r="AA98" i="33" s="1"/>
  <c r="AA99" i="33" s="1"/>
  <c r="AA100" i="33" s="1"/>
  <c r="AA101" i="33" s="1"/>
  <c r="AA102" i="33" s="1"/>
  <c r="AA103" i="33" s="1"/>
  <c r="AA104" i="33" s="1"/>
  <c r="AA105" i="33" s="1"/>
  <c r="AA106" i="33" s="1"/>
  <c r="AA107" i="33" s="1"/>
  <c r="AA108" i="33" s="1"/>
  <c r="AA109" i="33" s="1"/>
  <c r="AA110" i="33" s="1"/>
  <c r="AA111" i="33" s="1"/>
  <c r="AA112" i="33" s="1"/>
  <c r="AA113" i="33" s="1"/>
  <c r="AA114" i="33" s="1"/>
  <c r="AA115" i="33" s="1"/>
  <c r="AA116" i="33" s="1"/>
  <c r="AA117" i="33" s="1"/>
  <c r="AA118" i="33" s="1"/>
  <c r="AA119" i="33" s="1"/>
  <c r="V85" i="33"/>
  <c r="V86" i="33" s="1"/>
  <c r="V87" i="33" s="1"/>
  <c r="V88" i="33" s="1"/>
  <c r="V89" i="33" s="1"/>
  <c r="V90" i="33" s="1"/>
  <c r="V91" i="33" s="1"/>
  <c r="V92" i="33" s="1"/>
  <c r="V93" i="33" s="1"/>
  <c r="V94" i="33" s="1"/>
  <c r="V95" i="33" s="1"/>
  <c r="V96" i="33" s="1"/>
  <c r="V97" i="33" s="1"/>
  <c r="V98" i="33" s="1"/>
  <c r="V99" i="33" s="1"/>
  <c r="V100" i="33" s="1"/>
  <c r="V101" i="33" s="1"/>
  <c r="V102" i="33" s="1"/>
  <c r="V103" i="33" s="1"/>
  <c r="V104" i="33" s="1"/>
  <c r="V105" i="33" s="1"/>
  <c r="V106" i="33" s="1"/>
  <c r="V107" i="33" s="1"/>
  <c r="V108" i="33" s="1"/>
  <c r="V109" i="33" s="1"/>
  <c r="V110" i="33" s="1"/>
  <c r="V111" i="33" s="1"/>
  <c r="V112" i="33" s="1"/>
  <c r="V113" i="33" s="1"/>
  <c r="V114" i="33" s="1"/>
  <c r="V115" i="33" s="1"/>
  <c r="V116" i="33" s="1"/>
  <c r="V117" i="33" s="1"/>
  <c r="V118" i="33" s="1"/>
  <c r="V119" i="33" s="1"/>
  <c r="Z85" i="33"/>
  <c r="Z86" i="33" s="1"/>
  <c r="Z87" i="33" s="1"/>
  <c r="Z88" i="33" s="1"/>
  <c r="Z89" i="33" s="1"/>
  <c r="Z90" i="33" s="1"/>
  <c r="Z91" i="33" s="1"/>
  <c r="Z92" i="33" s="1"/>
  <c r="Z93" i="33" s="1"/>
  <c r="Z94" i="33" s="1"/>
  <c r="Z95" i="33" s="1"/>
  <c r="Z96" i="33" s="1"/>
  <c r="Z97" i="33" s="1"/>
  <c r="Z98" i="33" s="1"/>
  <c r="Z99" i="33" s="1"/>
  <c r="Z100" i="33" s="1"/>
  <c r="Z101" i="33" s="1"/>
  <c r="Z102" i="33" s="1"/>
  <c r="Z103" i="33" s="1"/>
  <c r="Z104" i="33" s="1"/>
  <c r="Z105" i="33" s="1"/>
  <c r="Z106" i="33" s="1"/>
  <c r="Z107" i="33" s="1"/>
  <c r="Z108" i="33" s="1"/>
  <c r="Z109" i="33" s="1"/>
  <c r="Z110" i="33" s="1"/>
  <c r="Z111" i="33" s="1"/>
  <c r="Z112" i="33" s="1"/>
  <c r="Z113" i="33" s="1"/>
  <c r="Z114" i="33" s="1"/>
  <c r="Z115" i="33" s="1"/>
  <c r="Z116" i="33" s="1"/>
  <c r="Z117" i="33" s="1"/>
  <c r="Z118" i="33" s="1"/>
  <c r="Z119" i="33" s="1"/>
  <c r="AB85" i="33"/>
  <c r="AB86" i="33" s="1"/>
  <c r="AB87" i="33" s="1"/>
  <c r="AB88" i="33" s="1"/>
  <c r="AB89" i="33" s="1"/>
  <c r="AB90" i="33" s="1"/>
  <c r="AB91" i="33" s="1"/>
  <c r="AB92" i="33" s="1"/>
  <c r="AB93" i="33" s="1"/>
  <c r="AB94" i="33" s="1"/>
  <c r="AB95" i="33" s="1"/>
  <c r="AB96" i="33" s="1"/>
  <c r="AB97" i="33" s="1"/>
  <c r="AB98" i="33" s="1"/>
  <c r="AB99" i="33" s="1"/>
  <c r="AB100" i="33" s="1"/>
  <c r="AB101" i="33" s="1"/>
  <c r="AB102" i="33" s="1"/>
  <c r="AB103" i="33" s="1"/>
  <c r="AB104" i="33" s="1"/>
  <c r="AB105" i="33" s="1"/>
  <c r="AB106" i="33" s="1"/>
  <c r="AB107" i="33" s="1"/>
  <c r="AB108" i="33" s="1"/>
  <c r="AB109" i="33" s="1"/>
  <c r="AB110" i="33" s="1"/>
  <c r="AB111" i="33" s="1"/>
  <c r="AB112" i="33" s="1"/>
  <c r="AB113" i="33" s="1"/>
  <c r="AB114" i="33" s="1"/>
  <c r="AB115" i="33" s="1"/>
  <c r="AB116" i="33" s="1"/>
  <c r="AB117" i="33" s="1"/>
  <c r="AB118" i="33" s="1"/>
  <c r="AB119" i="33" s="1"/>
  <c r="S85" i="33"/>
  <c r="S86" i="33" s="1"/>
  <c r="S87" i="33" s="1"/>
  <c r="S88" i="33" s="1"/>
  <c r="S89" i="33" s="1"/>
  <c r="S90" i="33" s="1"/>
  <c r="S91" i="33" s="1"/>
  <c r="S92" i="33" s="1"/>
  <c r="S93" i="33" s="1"/>
  <c r="S94" i="33" s="1"/>
  <c r="S95" i="33" s="1"/>
  <c r="S96" i="33" s="1"/>
  <c r="S97" i="33" s="1"/>
  <c r="S98" i="33" s="1"/>
  <c r="S99" i="33" s="1"/>
  <c r="S100" i="33" s="1"/>
  <c r="S101" i="33" s="1"/>
  <c r="S102" i="33" s="1"/>
  <c r="S103" i="33" s="1"/>
  <c r="S104" i="33" s="1"/>
  <c r="S105" i="33" s="1"/>
  <c r="S106" i="33" s="1"/>
  <c r="S107" i="33" s="1"/>
  <c r="S108" i="33" s="1"/>
  <c r="S109" i="33" s="1"/>
  <c r="S110" i="33" s="1"/>
  <c r="S111" i="33" s="1"/>
  <c r="S112" i="33" s="1"/>
  <c r="S113" i="33" s="1"/>
  <c r="S114" i="33" s="1"/>
  <c r="S115" i="33" s="1"/>
  <c r="S116" i="33" s="1"/>
  <c r="S117" i="33" s="1"/>
  <c r="S118" i="33" s="1"/>
  <c r="S119" i="33" s="1"/>
  <c r="W85" i="33"/>
  <c r="W86" i="33" s="1"/>
  <c r="W87" i="33" s="1"/>
  <c r="W88" i="33" s="1"/>
  <c r="W89" i="33" s="1"/>
  <c r="W90" i="33" s="1"/>
  <c r="W91" i="33" s="1"/>
  <c r="W92" i="33" s="1"/>
  <c r="W93" i="33" s="1"/>
  <c r="W94" i="33" s="1"/>
  <c r="W95" i="33" s="1"/>
  <c r="W96" i="33" s="1"/>
  <c r="W97" i="33" s="1"/>
  <c r="W98" i="33" s="1"/>
  <c r="W99" i="33" s="1"/>
  <c r="W100" i="33" s="1"/>
  <c r="W101" i="33" s="1"/>
  <c r="W102" i="33" s="1"/>
  <c r="W103" i="33" s="1"/>
  <c r="W104" i="33" s="1"/>
  <c r="W105" i="33" s="1"/>
  <c r="W106" i="33" s="1"/>
  <c r="W107" i="33" s="1"/>
  <c r="W108" i="33" s="1"/>
  <c r="W109" i="33" s="1"/>
  <c r="W110" i="33" s="1"/>
  <c r="W111" i="33" s="1"/>
  <c r="W112" i="33" s="1"/>
  <c r="W113" i="33" s="1"/>
  <c r="W114" i="33" s="1"/>
  <c r="W115" i="33" s="1"/>
  <c r="W116" i="33" s="1"/>
  <c r="W117" i="33" s="1"/>
  <c r="W118" i="33" s="1"/>
  <c r="W119" i="33" s="1"/>
  <c r="X85" i="33"/>
  <c r="X86" i="33" s="1"/>
  <c r="X87" i="33" s="1"/>
  <c r="X88" i="33" s="1"/>
  <c r="X89" i="33" s="1"/>
  <c r="X90" i="33" s="1"/>
  <c r="X91" i="33" s="1"/>
  <c r="X92" i="33" s="1"/>
  <c r="X93" i="33" s="1"/>
  <c r="X94" i="33" s="1"/>
  <c r="X95" i="33" s="1"/>
  <c r="X96" i="33" s="1"/>
  <c r="X97" i="33" s="1"/>
  <c r="X98" i="33" s="1"/>
  <c r="X99" i="33" s="1"/>
  <c r="X100" i="33" s="1"/>
  <c r="X101" i="33" s="1"/>
  <c r="X102" i="33" s="1"/>
  <c r="X103" i="33" s="1"/>
  <c r="X104" i="33" s="1"/>
  <c r="X105" i="33" s="1"/>
  <c r="X106" i="33" s="1"/>
  <c r="X107" i="33" s="1"/>
  <c r="X108" i="33" s="1"/>
  <c r="X109" i="33" s="1"/>
  <c r="X110" i="33" s="1"/>
  <c r="X111" i="33" s="1"/>
  <c r="X112" i="33" s="1"/>
  <c r="X113" i="33" s="1"/>
  <c r="X114" i="33" s="1"/>
  <c r="X115" i="33" s="1"/>
  <c r="X116" i="33" s="1"/>
  <c r="X117" i="33" s="1"/>
  <c r="X118" i="33" s="1"/>
  <c r="X119" i="33" s="1"/>
  <c r="R85" i="33"/>
  <c r="R86" i="33" s="1"/>
  <c r="R87" i="33" s="1"/>
  <c r="R88" i="33" s="1"/>
  <c r="R89" i="33" s="1"/>
  <c r="R90" i="33" s="1"/>
  <c r="R91" i="33" s="1"/>
  <c r="R92" i="33" s="1"/>
  <c r="R93" i="33" s="1"/>
  <c r="R94" i="33" s="1"/>
  <c r="R95" i="33" s="1"/>
  <c r="R7" i="33"/>
  <c r="R8" i="33" s="1"/>
  <c r="R9" i="33" s="1"/>
  <c r="R10" i="33" s="1"/>
  <c r="R11" i="33" s="1"/>
  <c r="R12" i="33" s="1"/>
  <c r="R13" i="33" s="1"/>
  <c r="R14" i="33" s="1"/>
  <c r="R15" i="33" s="1"/>
  <c r="R16" i="33" s="1"/>
  <c r="R17" i="33" s="1"/>
  <c r="R18" i="33" s="1"/>
  <c r="R19" i="33" s="1"/>
  <c r="R20" i="33" s="1"/>
  <c r="R21" i="33" s="1"/>
  <c r="R22" i="33" s="1"/>
  <c r="R23" i="33" s="1"/>
  <c r="R24" i="33" s="1"/>
  <c r="R25" i="33" s="1"/>
  <c r="R26" i="33" s="1"/>
  <c r="R27" i="33" s="1"/>
  <c r="R28" i="33" s="1"/>
  <c r="R29" i="33" s="1"/>
  <c r="R30" i="33" s="1"/>
  <c r="R31" i="33" s="1"/>
  <c r="R32" i="33" s="1"/>
  <c r="R33" i="33" s="1"/>
  <c r="R34" i="33" s="1"/>
  <c r="R35" i="33" s="1"/>
  <c r="R36" i="33" s="1"/>
  <c r="R37" i="33" s="1"/>
  <c r="R38" i="33" s="1"/>
  <c r="R39" i="33" s="1"/>
  <c r="R40" i="33" s="1"/>
  <c r="R41" i="33" s="1"/>
  <c r="R42" i="33" s="1"/>
  <c r="R43" i="33" s="1"/>
  <c r="R44" i="33" s="1"/>
  <c r="Q85" i="33"/>
  <c r="Q86" i="33"/>
  <c r="L85" i="33"/>
  <c r="L86" i="33" s="1"/>
  <c r="L87" i="33" s="1"/>
  <c r="L88" i="33" s="1"/>
  <c r="L89" i="33" s="1"/>
  <c r="L90" i="33" s="1"/>
  <c r="L91" i="33" s="1"/>
  <c r="L92" i="33" s="1"/>
  <c r="L93" i="33" s="1"/>
  <c r="L94" i="33" s="1"/>
  <c r="L95" i="33" s="1"/>
  <c r="L96" i="33" s="1"/>
  <c r="L97" i="33" s="1"/>
  <c r="L98" i="33" s="1"/>
  <c r="L99" i="33" s="1"/>
  <c r="L100" i="33" s="1"/>
  <c r="L101" i="33" s="1"/>
  <c r="L102" i="33" s="1"/>
  <c r="L103" i="33" s="1"/>
  <c r="L104" i="33" s="1"/>
  <c r="L105" i="33" s="1"/>
  <c r="L106" i="33" s="1"/>
  <c r="L107" i="33" s="1"/>
  <c r="L108" i="33" s="1"/>
  <c r="L109" i="33" s="1"/>
  <c r="L110" i="33" s="1"/>
  <c r="L111" i="33" s="1"/>
  <c r="L112" i="33" s="1"/>
  <c r="L113" i="33" s="1"/>
  <c r="L114" i="33" s="1"/>
  <c r="L115" i="33" s="1"/>
  <c r="L116" i="33" s="1"/>
  <c r="L117" i="33" s="1"/>
  <c r="L118" i="33" s="1"/>
  <c r="L119" i="33" s="1"/>
  <c r="L7" i="33"/>
  <c r="L8" i="33" s="1"/>
  <c r="L9" i="33" s="1"/>
  <c r="L10" i="33" s="1"/>
  <c r="L11" i="33" s="1"/>
  <c r="L12" i="33" s="1"/>
  <c r="L13" i="33" s="1"/>
  <c r="L14" i="33" s="1"/>
  <c r="L15" i="33" s="1"/>
  <c r="L16" i="33" s="1"/>
  <c r="L17" i="33" s="1"/>
  <c r="L18" i="33" s="1"/>
  <c r="L19" i="33" s="1"/>
  <c r="L20" i="33" s="1"/>
  <c r="L21" i="33" s="1"/>
  <c r="L22" i="33" s="1"/>
  <c r="L23" i="33" s="1"/>
  <c r="L24" i="33" s="1"/>
  <c r="L25" i="33" s="1"/>
  <c r="L26" i="33" s="1"/>
  <c r="L27" i="33" s="1"/>
  <c r="L28" i="33" s="1"/>
  <c r="L29" i="33" s="1"/>
  <c r="L30" i="33" s="1"/>
  <c r="L31" i="33" s="1"/>
  <c r="L32" i="33" s="1"/>
  <c r="L33" i="33" s="1"/>
  <c r="L34" i="33" s="1"/>
  <c r="L35" i="33" s="1"/>
  <c r="L36" i="33" s="1"/>
  <c r="L37" i="33" s="1"/>
  <c r="L38" i="33" s="1"/>
  <c r="L39" i="33" s="1"/>
  <c r="L40" i="33" s="1"/>
  <c r="L41" i="33" s="1"/>
  <c r="L42" i="33" s="1"/>
  <c r="L43" i="33" s="1"/>
  <c r="L44" i="33" s="1"/>
  <c r="Q7" i="33"/>
  <c r="Q8" i="33" s="1"/>
  <c r="Q9" i="33" s="1"/>
  <c r="Q10" i="33" s="1"/>
  <c r="Q11" i="33" s="1"/>
  <c r="Q12" i="33" s="1"/>
  <c r="Q13" i="33" s="1"/>
  <c r="Q14" i="33" s="1"/>
  <c r="Q15" i="33" s="1"/>
  <c r="Q16" i="33" s="1"/>
  <c r="Q17" i="33" s="1"/>
  <c r="Q18" i="33" s="1"/>
  <c r="Q19" i="33" s="1"/>
  <c r="Q20" i="33" s="1"/>
  <c r="Q21" i="33" s="1"/>
  <c r="Q22" i="33" s="1"/>
  <c r="Q23" i="33" s="1"/>
  <c r="Q24" i="33" s="1"/>
  <c r="Q25" i="33" s="1"/>
  <c r="Q26" i="33" s="1"/>
  <c r="Q35" i="33" s="1"/>
  <c r="Q36" i="33" s="1"/>
  <c r="Q37" i="33" s="1"/>
  <c r="Q38" i="33" s="1"/>
  <c r="Q39" i="33" s="1"/>
  <c r="Q40" i="33" s="1"/>
  <c r="Q41" i="33" s="1"/>
  <c r="Q42" i="33" s="1"/>
  <c r="Q43" i="33" s="1"/>
  <c r="Q44" i="33" s="1"/>
  <c r="P95" i="32"/>
  <c r="K95" i="32"/>
  <c r="P94" i="32"/>
  <c r="K94" i="32"/>
  <c r="P93" i="32"/>
  <c r="K93" i="32"/>
  <c r="P92" i="32"/>
  <c r="K92" i="32"/>
  <c r="P91" i="32"/>
  <c r="K91" i="32"/>
  <c r="P90" i="32"/>
  <c r="K90" i="32"/>
  <c r="P89" i="32"/>
  <c r="K89" i="32"/>
  <c r="P88" i="32"/>
  <c r="K88" i="32"/>
  <c r="P87" i="32"/>
  <c r="K87" i="32"/>
  <c r="P86" i="32"/>
  <c r="K86" i="32"/>
  <c r="P85" i="32"/>
  <c r="K85" i="32"/>
  <c r="P84" i="32"/>
  <c r="K84" i="32"/>
  <c r="P83" i="32"/>
  <c r="K83" i="32"/>
  <c r="P82" i="32"/>
  <c r="K82" i="32"/>
  <c r="P81" i="32"/>
  <c r="K81" i="32"/>
  <c r="P80" i="32"/>
  <c r="K80" i="32"/>
  <c r="P79" i="32"/>
  <c r="K79" i="32"/>
  <c r="P78" i="32"/>
  <c r="K78" i="32"/>
  <c r="P77" i="32"/>
  <c r="K77" i="32"/>
  <c r="P76" i="32"/>
  <c r="K76" i="32"/>
  <c r="K75" i="32"/>
  <c r="K74" i="32"/>
  <c r="K73" i="32"/>
  <c r="K72" i="32"/>
  <c r="K71" i="32"/>
  <c r="K70" i="32"/>
  <c r="K69" i="32"/>
  <c r="K68" i="32"/>
  <c r="P67" i="32"/>
  <c r="K67" i="32"/>
  <c r="P66" i="32"/>
  <c r="K66" i="32"/>
  <c r="P65" i="32"/>
  <c r="K65" i="32"/>
  <c r="P64" i="32"/>
  <c r="K64" i="32"/>
  <c r="P63" i="32"/>
  <c r="K63" i="32"/>
  <c r="P62" i="32"/>
  <c r="K62" i="32"/>
  <c r="P61" i="32"/>
  <c r="K61" i="32"/>
  <c r="P60" i="32"/>
  <c r="K60" i="32"/>
  <c r="G60" i="32"/>
  <c r="G61" i="32" s="1"/>
  <c r="G62" i="32" s="1"/>
  <c r="G63" i="32" s="1"/>
  <c r="G64" i="32" s="1"/>
  <c r="G65" i="32" s="1"/>
  <c r="G66" i="32" s="1"/>
  <c r="G67" i="32" s="1"/>
  <c r="G68" i="32" s="1"/>
  <c r="G69" i="32" s="1"/>
  <c r="G70" i="32" s="1"/>
  <c r="G71" i="32" s="1"/>
  <c r="G72" i="32" s="1"/>
  <c r="G73" i="32" s="1"/>
  <c r="G74" i="32" s="1"/>
  <c r="G75" i="32" s="1"/>
  <c r="G76" i="32" s="1"/>
  <c r="G77" i="32" s="1"/>
  <c r="G78" i="32" s="1"/>
  <c r="G79" i="32" s="1"/>
  <c r="G80" i="32" s="1"/>
  <c r="G81" i="32" s="1"/>
  <c r="G82" i="32" s="1"/>
  <c r="G83" i="32" s="1"/>
  <c r="G84" i="32" s="1"/>
  <c r="G85" i="32" s="1"/>
  <c r="G86" i="32" s="1"/>
  <c r="G87" i="32" s="1"/>
  <c r="G88" i="32" s="1"/>
  <c r="G89" i="32" s="1"/>
  <c r="G90" i="32" s="1"/>
  <c r="G91" i="32" s="1"/>
  <c r="G92" i="32" s="1"/>
  <c r="G93" i="32" s="1"/>
  <c r="G94" i="32" s="1"/>
  <c r="G95" i="32" s="1"/>
  <c r="P43" i="32"/>
  <c r="K43" i="32"/>
  <c r="P42" i="32"/>
  <c r="K42" i="32"/>
  <c r="P41" i="32"/>
  <c r="K41" i="32"/>
  <c r="P40" i="32"/>
  <c r="K40" i="32"/>
  <c r="P39" i="32"/>
  <c r="K39" i="32"/>
  <c r="P38" i="32"/>
  <c r="K38" i="32"/>
  <c r="P37" i="32"/>
  <c r="K37" i="32"/>
  <c r="P36" i="32"/>
  <c r="K36" i="32"/>
  <c r="P35" i="32"/>
  <c r="K35" i="32"/>
  <c r="K34" i="32"/>
  <c r="K33" i="32"/>
  <c r="K32" i="32"/>
  <c r="K31" i="32"/>
  <c r="K30" i="32"/>
  <c r="K29" i="32"/>
  <c r="K28" i="32"/>
  <c r="K27" i="32"/>
  <c r="P26" i="32"/>
  <c r="K26" i="32"/>
  <c r="P25" i="32"/>
  <c r="K25" i="32"/>
  <c r="P24" i="32"/>
  <c r="K24" i="32"/>
  <c r="P23" i="32"/>
  <c r="K23" i="32"/>
  <c r="P22" i="32"/>
  <c r="K22" i="32"/>
  <c r="P21" i="32"/>
  <c r="K21" i="32"/>
  <c r="P20" i="32"/>
  <c r="K20" i="32"/>
  <c r="P19" i="32"/>
  <c r="K19" i="32"/>
  <c r="P18" i="32"/>
  <c r="K18" i="32"/>
  <c r="P17" i="32"/>
  <c r="K17" i="32"/>
  <c r="P16" i="32"/>
  <c r="K16" i="32"/>
  <c r="P15" i="32"/>
  <c r="K15" i="32"/>
  <c r="P14" i="32"/>
  <c r="K14" i="32"/>
  <c r="P13" i="32"/>
  <c r="K13" i="32"/>
  <c r="P12" i="32"/>
  <c r="K12" i="32"/>
  <c r="P11" i="32"/>
  <c r="K11" i="32"/>
  <c r="P10" i="32"/>
  <c r="K10" i="32"/>
  <c r="P9" i="32"/>
  <c r="K9" i="32"/>
  <c r="P8" i="32"/>
  <c r="K8" i="32"/>
  <c r="P7" i="32"/>
  <c r="N7" i="32"/>
  <c r="N8" i="32" s="1"/>
  <c r="N9" i="32" s="1"/>
  <c r="N10" i="32" s="1"/>
  <c r="N11" i="32" s="1"/>
  <c r="N12" i="32" s="1"/>
  <c r="N13" i="32" s="1"/>
  <c r="N14" i="32" s="1"/>
  <c r="N15" i="32" s="1"/>
  <c r="N16" i="32" s="1"/>
  <c r="N17" i="32" s="1"/>
  <c r="N18" i="32" s="1"/>
  <c r="N19" i="32" s="1"/>
  <c r="N20" i="32" s="1"/>
  <c r="N21" i="32" s="1"/>
  <c r="N22" i="32" s="1"/>
  <c r="N23" i="32" s="1"/>
  <c r="N24" i="32" s="1"/>
  <c r="N25" i="32" s="1"/>
  <c r="N26" i="32" s="1"/>
  <c r="N35" i="32" s="1"/>
  <c r="N36" i="32" s="1"/>
  <c r="N37" i="32" s="1"/>
  <c r="N38" i="32" s="1"/>
  <c r="N39" i="32" s="1"/>
  <c r="N40" i="32" s="1"/>
  <c r="N41" i="32" s="1"/>
  <c r="N42" i="32" s="1"/>
  <c r="N43" i="32" s="1"/>
  <c r="K7" i="32"/>
  <c r="G7" i="32"/>
  <c r="G8" i="32" s="1"/>
  <c r="G9" i="32" s="1"/>
  <c r="G10" i="32" s="1"/>
  <c r="G11" i="32" s="1"/>
  <c r="G12" i="32" s="1"/>
  <c r="G13" i="32" s="1"/>
  <c r="G14" i="32" s="1"/>
  <c r="G15" i="32" s="1"/>
  <c r="G16" i="32" s="1"/>
  <c r="G17" i="32" s="1"/>
  <c r="G18" i="32" s="1"/>
  <c r="G19" i="32" s="1"/>
  <c r="G20" i="32" s="1"/>
  <c r="G21" i="32" s="1"/>
  <c r="G22" i="32" s="1"/>
  <c r="G23" i="32" s="1"/>
  <c r="G24" i="32" s="1"/>
  <c r="G25" i="32" s="1"/>
  <c r="G26" i="32" s="1"/>
  <c r="G27" i="32" s="1"/>
  <c r="G28" i="32" s="1"/>
  <c r="G29" i="32" s="1"/>
  <c r="G30" i="32" s="1"/>
  <c r="G31" i="32" s="1"/>
  <c r="G32" i="32" s="1"/>
  <c r="G33" i="32" s="1"/>
  <c r="G34" i="32" s="1"/>
  <c r="G35" i="32" s="1"/>
  <c r="G36" i="32" s="1"/>
  <c r="G37" i="32" s="1"/>
  <c r="G38" i="32" s="1"/>
  <c r="G39" i="32" s="1"/>
  <c r="G40" i="32" s="1"/>
  <c r="G41" i="32" s="1"/>
  <c r="G42" i="32" s="1"/>
  <c r="G43" i="32" s="1"/>
  <c r="P75" i="31"/>
  <c r="P76" i="31"/>
  <c r="K75" i="31"/>
  <c r="K76" i="31"/>
  <c r="R96" i="33" l="1"/>
  <c r="R97" i="33" s="1"/>
  <c r="R98" i="33" s="1"/>
  <c r="R99" i="33" s="1"/>
  <c r="R100" i="33" s="1"/>
  <c r="R101" i="33" s="1"/>
  <c r="R102" i="33" s="1"/>
  <c r="R103" i="33" s="1"/>
  <c r="R104" i="33" s="1"/>
  <c r="R105" i="33" s="1"/>
  <c r="R106" i="33" s="1"/>
  <c r="R107" i="33" s="1"/>
  <c r="R108" i="33" s="1"/>
  <c r="R109" i="33" s="1"/>
  <c r="R110" i="33" s="1"/>
  <c r="R111" i="33" s="1"/>
  <c r="R112" i="33" s="1"/>
  <c r="R113" i="33" s="1"/>
  <c r="R114" i="33" s="1"/>
  <c r="R115" i="33" s="1"/>
  <c r="R116" i="33" s="1"/>
  <c r="R117" i="33" s="1"/>
  <c r="R118" i="33" s="1"/>
  <c r="R119" i="33" s="1"/>
  <c r="Z7" i="32"/>
  <c r="Z8" i="32" s="1"/>
  <c r="Z9" i="32" s="1"/>
  <c r="Z10" i="32" s="1"/>
  <c r="Z11" i="32" s="1"/>
  <c r="Z12" i="32" s="1"/>
  <c r="Z13" i="32" s="1"/>
  <c r="Z14" i="32" s="1"/>
  <c r="Z15" i="32" s="1"/>
  <c r="Z16" i="32" s="1"/>
  <c r="Z17" i="32" s="1"/>
  <c r="Z18" i="32" s="1"/>
  <c r="Z19" i="32" s="1"/>
  <c r="Z20" i="32" s="1"/>
  <c r="Z21" i="32" s="1"/>
  <c r="Z22" i="32" s="1"/>
  <c r="Z23" i="32" s="1"/>
  <c r="Z24" i="32" s="1"/>
  <c r="Z25" i="32" s="1"/>
  <c r="Z26" i="32" s="1"/>
  <c r="Z35" i="32" s="1"/>
  <c r="Z36" i="32" s="1"/>
  <c r="Z37" i="32" s="1"/>
  <c r="Z38" i="32" s="1"/>
  <c r="Z39" i="32" s="1"/>
  <c r="Z40" i="32" s="1"/>
  <c r="Z41" i="32" s="1"/>
  <c r="Z42" i="32" s="1"/>
  <c r="Z43" i="32" s="1"/>
  <c r="S7" i="32"/>
  <c r="S8" i="32" s="1"/>
  <c r="S9" i="32" s="1"/>
  <c r="S10" i="32" s="1"/>
  <c r="S11" i="32" s="1"/>
  <c r="S12" i="32" s="1"/>
  <c r="S13" i="32" s="1"/>
  <c r="S14" i="32" s="1"/>
  <c r="S15" i="32" s="1"/>
  <c r="S16" i="32" s="1"/>
  <c r="S17" i="32" s="1"/>
  <c r="S18" i="32" s="1"/>
  <c r="S19" i="32" s="1"/>
  <c r="S20" i="32" s="1"/>
  <c r="S21" i="32" s="1"/>
  <c r="S22" i="32" s="1"/>
  <c r="S23" i="32" s="1"/>
  <c r="S24" i="32" s="1"/>
  <c r="S25" i="32" s="1"/>
  <c r="S26" i="32" s="1"/>
  <c r="S35" i="32" s="1"/>
  <c r="S36" i="32" s="1"/>
  <c r="S37" i="32" s="1"/>
  <c r="S38" i="32" s="1"/>
  <c r="S39" i="32" s="1"/>
  <c r="S40" i="32" s="1"/>
  <c r="S41" i="32" s="1"/>
  <c r="S42" i="32" s="1"/>
  <c r="S43" i="32" s="1"/>
  <c r="R60" i="32"/>
  <c r="R61" i="32" s="1"/>
  <c r="R62" i="32" s="1"/>
  <c r="R63" i="32" s="1"/>
  <c r="R64" i="32" s="1"/>
  <c r="R65" i="32" s="1"/>
  <c r="R66" i="32" s="1"/>
  <c r="R67" i="32" s="1"/>
  <c r="R76" i="32" s="1"/>
  <c r="R77" i="32" s="1"/>
  <c r="R78" i="32" s="1"/>
  <c r="R79" i="32" s="1"/>
  <c r="R80" i="32" s="1"/>
  <c r="R81" i="32" s="1"/>
  <c r="R82" i="32" s="1"/>
  <c r="R83" i="32" s="1"/>
  <c r="R84" i="32" s="1"/>
  <c r="R85" i="32" s="1"/>
  <c r="R86" i="32" s="1"/>
  <c r="R87" i="32" s="1"/>
  <c r="R88" i="32" s="1"/>
  <c r="R89" i="32" s="1"/>
  <c r="R90" i="32" s="1"/>
  <c r="R91" i="32" s="1"/>
  <c r="R92" i="32" s="1"/>
  <c r="R93" i="32" s="1"/>
  <c r="R94" i="32" s="1"/>
  <c r="R95" i="32" s="1"/>
  <c r="Z60" i="32"/>
  <c r="Z61" i="32" s="1"/>
  <c r="Z62" i="32" s="1"/>
  <c r="Z63" i="32" s="1"/>
  <c r="Z64" i="32" s="1"/>
  <c r="Z65" i="32" s="1"/>
  <c r="Z66" i="32" s="1"/>
  <c r="Z67" i="32" s="1"/>
  <c r="Z76" i="32" s="1"/>
  <c r="Z77" i="32" s="1"/>
  <c r="Z78" i="32" s="1"/>
  <c r="Z79" i="32" s="1"/>
  <c r="Z80" i="32" s="1"/>
  <c r="Z81" i="32" s="1"/>
  <c r="Z82" i="32" s="1"/>
  <c r="Z83" i="32" s="1"/>
  <c r="Z84" i="32" s="1"/>
  <c r="Z85" i="32" s="1"/>
  <c r="Z86" i="32" s="1"/>
  <c r="Z87" i="32" s="1"/>
  <c r="Z88" i="32" s="1"/>
  <c r="Z89" i="32" s="1"/>
  <c r="Z90" i="32" s="1"/>
  <c r="Z91" i="32" s="1"/>
  <c r="Z92" i="32" s="1"/>
  <c r="Z93" i="32" s="1"/>
  <c r="Z94" i="32" s="1"/>
  <c r="Z95" i="32" s="1"/>
  <c r="X7" i="32"/>
  <c r="X8" i="32" s="1"/>
  <c r="X9" i="32" s="1"/>
  <c r="X10" i="32" s="1"/>
  <c r="X11" i="32" s="1"/>
  <c r="X12" i="32" s="1"/>
  <c r="X13" i="32" s="1"/>
  <c r="X14" i="32" s="1"/>
  <c r="X15" i="32" s="1"/>
  <c r="X16" i="32" s="1"/>
  <c r="X17" i="32" s="1"/>
  <c r="X18" i="32" s="1"/>
  <c r="X19" i="32" s="1"/>
  <c r="X20" i="32" s="1"/>
  <c r="X21" i="32" s="1"/>
  <c r="X22" i="32" s="1"/>
  <c r="X23" i="32" s="1"/>
  <c r="X24" i="32" s="1"/>
  <c r="X25" i="32" s="1"/>
  <c r="X26" i="32" s="1"/>
  <c r="X35" i="32" s="1"/>
  <c r="X36" i="32" s="1"/>
  <c r="X37" i="32" s="1"/>
  <c r="X38" i="32" s="1"/>
  <c r="X39" i="32" s="1"/>
  <c r="X40" i="32" s="1"/>
  <c r="X41" i="32" s="1"/>
  <c r="X42" i="32" s="1"/>
  <c r="X43" i="32" s="1"/>
  <c r="N76" i="32"/>
  <c r="N77" i="32" s="1"/>
  <c r="N78" i="32" s="1"/>
  <c r="T7" i="32"/>
  <c r="T8" i="32" s="1"/>
  <c r="T9" i="32" s="1"/>
  <c r="T10" i="32" s="1"/>
  <c r="T11" i="32" s="1"/>
  <c r="T12" i="32" s="1"/>
  <c r="T13" i="32" s="1"/>
  <c r="T14" i="32" s="1"/>
  <c r="T15" i="32" s="1"/>
  <c r="T16" i="32" s="1"/>
  <c r="T17" i="32" s="1"/>
  <c r="T18" i="32" s="1"/>
  <c r="T19" i="32" s="1"/>
  <c r="T20" i="32" s="1"/>
  <c r="T21" i="32" s="1"/>
  <c r="T22" i="32" s="1"/>
  <c r="T23" i="32" s="1"/>
  <c r="T24" i="32" s="1"/>
  <c r="T25" i="32" s="1"/>
  <c r="T26" i="32" s="1"/>
  <c r="T35" i="32" s="1"/>
  <c r="T36" i="32" s="1"/>
  <c r="T37" i="32" s="1"/>
  <c r="T38" i="32" s="1"/>
  <c r="T39" i="32" s="1"/>
  <c r="T40" i="32" s="1"/>
  <c r="T41" i="32" s="1"/>
  <c r="T42" i="32" s="1"/>
  <c r="T43" i="32" s="1"/>
  <c r="S60" i="32"/>
  <c r="S61" i="32" s="1"/>
  <c r="S62" i="32" s="1"/>
  <c r="S63" i="32" s="1"/>
  <c r="S64" i="32" s="1"/>
  <c r="S65" i="32" s="1"/>
  <c r="S66" i="32" s="1"/>
  <c r="S67" i="32" s="1"/>
  <c r="S76" i="32" s="1"/>
  <c r="S77" i="32" s="1"/>
  <c r="S78" i="32" s="1"/>
  <c r="S79" i="32" s="1"/>
  <c r="S80" i="32" s="1"/>
  <c r="S81" i="32" s="1"/>
  <c r="S82" i="32" s="1"/>
  <c r="S83" i="32" s="1"/>
  <c r="S84" i="32" s="1"/>
  <c r="S85" i="32" s="1"/>
  <c r="S86" i="32" s="1"/>
  <c r="S87" i="32" s="1"/>
  <c r="S88" i="32" s="1"/>
  <c r="S89" i="32" s="1"/>
  <c r="S90" i="32" s="1"/>
  <c r="S91" i="32" s="1"/>
  <c r="S92" i="32" s="1"/>
  <c r="S93" i="32" s="1"/>
  <c r="S94" i="32" s="1"/>
  <c r="S95" i="32" s="1"/>
  <c r="Y60" i="32"/>
  <c r="Y61" i="32" s="1"/>
  <c r="Y62" i="32" s="1"/>
  <c r="Y63" i="32" s="1"/>
  <c r="Y64" i="32" s="1"/>
  <c r="Y65" i="32" s="1"/>
  <c r="Y66" i="32" s="1"/>
  <c r="Y67" i="32" s="1"/>
  <c r="Y76" i="32" s="1"/>
  <c r="Y77" i="32" s="1"/>
  <c r="Y78" i="32" s="1"/>
  <c r="Y79" i="32" s="1"/>
  <c r="Y80" i="32" s="1"/>
  <c r="Y81" i="32" s="1"/>
  <c r="Y82" i="32" s="1"/>
  <c r="Y83" i="32" s="1"/>
  <c r="Y84" i="32" s="1"/>
  <c r="Y85" i="32" s="1"/>
  <c r="Y86" i="32" s="1"/>
  <c r="Y87" i="32" s="1"/>
  <c r="Y88" i="32" s="1"/>
  <c r="Y89" i="32" s="1"/>
  <c r="Y90" i="32" s="1"/>
  <c r="Y91" i="32" s="1"/>
  <c r="Y92" i="32" s="1"/>
  <c r="Y93" i="32" s="1"/>
  <c r="Y94" i="32" s="1"/>
  <c r="Y95" i="32" s="1"/>
  <c r="Y7" i="32"/>
  <c r="Y8" i="32" s="1"/>
  <c r="Y9" i="32" s="1"/>
  <c r="Y10" i="32" s="1"/>
  <c r="Y11" i="32" s="1"/>
  <c r="Y12" i="32" s="1"/>
  <c r="Y13" i="32" s="1"/>
  <c r="Y14" i="32" s="1"/>
  <c r="Y15" i="32" s="1"/>
  <c r="Y16" i="32" s="1"/>
  <c r="Y17" i="32" s="1"/>
  <c r="Y18" i="32" s="1"/>
  <c r="Y19" i="32" s="1"/>
  <c r="Y20" i="32" s="1"/>
  <c r="Y21" i="32" s="1"/>
  <c r="Y22" i="32" s="1"/>
  <c r="Y23" i="32" s="1"/>
  <c r="Y24" i="32" s="1"/>
  <c r="Y25" i="32" s="1"/>
  <c r="Y26" i="32" s="1"/>
  <c r="Y35" i="32" s="1"/>
  <c r="Y36" i="32" s="1"/>
  <c r="Y37" i="32" s="1"/>
  <c r="Y38" i="32" s="1"/>
  <c r="Y39" i="32" s="1"/>
  <c r="Y40" i="32" s="1"/>
  <c r="Y41" i="32" s="1"/>
  <c r="Y42" i="32" s="1"/>
  <c r="Y43" i="32" s="1"/>
  <c r="Q7" i="32"/>
  <c r="Q8" i="32" s="1"/>
  <c r="Q9" i="32" s="1"/>
  <c r="Q10" i="32" s="1"/>
  <c r="Q11" i="32" s="1"/>
  <c r="Q12" i="32" s="1"/>
  <c r="Q13" i="32" s="1"/>
  <c r="Q14" i="32" s="1"/>
  <c r="Q15" i="32" s="1"/>
  <c r="Q16" i="32" s="1"/>
  <c r="Q17" i="32" s="1"/>
  <c r="Q18" i="32" s="1"/>
  <c r="Q19" i="32" s="1"/>
  <c r="Q20" i="32" s="1"/>
  <c r="Q21" i="32" s="1"/>
  <c r="Q22" i="32" s="1"/>
  <c r="Q23" i="32" s="1"/>
  <c r="Q24" i="32" s="1"/>
  <c r="Q25" i="32" s="1"/>
  <c r="Q26" i="32" s="1"/>
  <c r="Q35" i="32" s="1"/>
  <c r="Q36" i="32" s="1"/>
  <c r="Q37" i="32" s="1"/>
  <c r="Q38" i="32" s="1"/>
  <c r="Q39" i="32" s="1"/>
  <c r="Q40" i="32" s="1"/>
  <c r="Q41" i="32" s="1"/>
  <c r="Q42" i="32" s="1"/>
  <c r="Q43" i="32" s="1"/>
  <c r="V7" i="32"/>
  <c r="V8" i="32" s="1"/>
  <c r="V9" i="32" s="1"/>
  <c r="V10" i="32" s="1"/>
  <c r="V11" i="32" s="1"/>
  <c r="V12" i="32" s="1"/>
  <c r="V13" i="32" s="1"/>
  <c r="V14" i="32" s="1"/>
  <c r="V15" i="32" s="1"/>
  <c r="V16" i="32" s="1"/>
  <c r="V17" i="32" s="1"/>
  <c r="V18" i="32" s="1"/>
  <c r="V19" i="32" s="1"/>
  <c r="V20" i="32" s="1"/>
  <c r="V21" i="32" s="1"/>
  <c r="V22" i="32" s="1"/>
  <c r="V23" i="32" s="1"/>
  <c r="V24" i="32" s="1"/>
  <c r="V25" i="32" s="1"/>
  <c r="V26" i="32" s="1"/>
  <c r="V35" i="32" s="1"/>
  <c r="V36" i="32" s="1"/>
  <c r="V37" i="32" s="1"/>
  <c r="V38" i="32" s="1"/>
  <c r="V39" i="32" s="1"/>
  <c r="V40" i="32" s="1"/>
  <c r="V41" i="32" s="1"/>
  <c r="V42" i="32" s="1"/>
  <c r="V43" i="32" s="1"/>
  <c r="L7" i="32"/>
  <c r="L8" i="32" s="1"/>
  <c r="L9" i="32" s="1"/>
  <c r="L10" i="32" s="1"/>
  <c r="L11" i="32" s="1"/>
  <c r="L12" i="32" s="1"/>
  <c r="L13" i="32" s="1"/>
  <c r="L14" i="32" s="1"/>
  <c r="L15" i="32" s="1"/>
  <c r="L16" i="32" s="1"/>
  <c r="L17" i="32" s="1"/>
  <c r="L18" i="32" s="1"/>
  <c r="L19" i="32" s="1"/>
  <c r="L20" i="32" s="1"/>
  <c r="L21" i="32" s="1"/>
  <c r="L22" i="32" s="1"/>
  <c r="L23" i="32" s="1"/>
  <c r="L24" i="32" s="1"/>
  <c r="L25" i="32" s="1"/>
  <c r="L26" i="32" s="1"/>
  <c r="L27" i="32" s="1"/>
  <c r="L28" i="32" s="1"/>
  <c r="L29" i="32" s="1"/>
  <c r="L30" i="32" s="1"/>
  <c r="L31" i="32" s="1"/>
  <c r="L32" i="32" s="1"/>
  <c r="L33" i="32" s="1"/>
  <c r="L34" i="32" s="1"/>
  <c r="L35" i="32" s="1"/>
  <c r="L36" i="32" s="1"/>
  <c r="L37" i="32" s="1"/>
  <c r="L38" i="32" s="1"/>
  <c r="L39" i="32" s="1"/>
  <c r="L40" i="32" s="1"/>
  <c r="L41" i="32" s="1"/>
  <c r="L42" i="32" s="1"/>
  <c r="L43" i="32" s="1"/>
  <c r="R7" i="32"/>
  <c r="R8" i="32" s="1"/>
  <c r="R9" i="32" s="1"/>
  <c r="R10" i="32" s="1"/>
  <c r="R11" i="32" s="1"/>
  <c r="R12" i="32" s="1"/>
  <c r="R13" i="32" s="1"/>
  <c r="R14" i="32" s="1"/>
  <c r="R15" i="32" s="1"/>
  <c r="R16" i="32" s="1"/>
  <c r="R17" i="32" s="1"/>
  <c r="R18" i="32" s="1"/>
  <c r="R19" i="32" s="1"/>
  <c r="R20" i="32" s="1"/>
  <c r="R21" i="32" s="1"/>
  <c r="R22" i="32" s="1"/>
  <c r="R23" i="32" s="1"/>
  <c r="R24" i="32" s="1"/>
  <c r="R25" i="32" s="1"/>
  <c r="R26" i="32" s="1"/>
  <c r="R35" i="32" s="1"/>
  <c r="R36" i="32" s="1"/>
  <c r="R37" i="32" s="1"/>
  <c r="R38" i="32" s="1"/>
  <c r="R39" i="32" s="1"/>
  <c r="R40" i="32" s="1"/>
  <c r="R41" i="32" s="1"/>
  <c r="R42" i="32" s="1"/>
  <c r="R43" i="32" s="1"/>
  <c r="W7" i="32"/>
  <c r="W8" i="32" s="1"/>
  <c r="W9" i="32" s="1"/>
  <c r="W10" i="32" s="1"/>
  <c r="W11" i="32" s="1"/>
  <c r="W12" i="32" s="1"/>
  <c r="W13" i="32" s="1"/>
  <c r="W14" i="32" s="1"/>
  <c r="W15" i="32" s="1"/>
  <c r="W16" i="32" s="1"/>
  <c r="W17" i="32" s="1"/>
  <c r="W18" i="32" s="1"/>
  <c r="W19" i="32" s="1"/>
  <c r="W20" i="32" s="1"/>
  <c r="W21" i="32" s="1"/>
  <c r="W22" i="32" s="1"/>
  <c r="W23" i="32" s="1"/>
  <c r="W24" i="32" s="1"/>
  <c r="W25" i="32" s="1"/>
  <c r="W26" i="32" s="1"/>
  <c r="W35" i="32" s="1"/>
  <c r="W36" i="32" s="1"/>
  <c r="W37" i="32" s="1"/>
  <c r="W38" i="32" s="1"/>
  <c r="W39" i="32" s="1"/>
  <c r="W40" i="32" s="1"/>
  <c r="W41" i="32" s="1"/>
  <c r="W42" i="32" s="1"/>
  <c r="W43" i="32" s="1"/>
  <c r="Q61" i="32"/>
  <c r="Q62" i="32"/>
  <c r="Q63" i="32" s="1"/>
  <c r="Q64" i="32" s="1"/>
  <c r="Q65" i="32" s="1"/>
  <c r="Q66" i="32" s="1"/>
  <c r="Q67" i="32" s="1"/>
  <c r="Q76" i="32" s="1"/>
  <c r="Q77" i="32" s="1"/>
  <c r="Q78" i="32" s="1"/>
  <c r="Q79" i="32" s="1"/>
  <c r="Q80" i="32" s="1"/>
  <c r="Q81" i="32" s="1"/>
  <c r="Q82" i="32" s="1"/>
  <c r="Q83" i="32" s="1"/>
  <c r="Q84" i="32" s="1"/>
  <c r="Q85" i="32" s="1"/>
  <c r="Q86" i="32" s="1"/>
  <c r="Q87" i="32" s="1"/>
  <c r="Q88" i="32" s="1"/>
  <c r="Q89" i="32" s="1"/>
  <c r="Q90" i="32" s="1"/>
  <c r="Q91" i="32" s="1"/>
  <c r="Q92" i="32" s="1"/>
  <c r="Q93" i="32" s="1"/>
  <c r="Q94" i="32" s="1"/>
  <c r="Q95" i="32" s="1"/>
  <c r="U7" i="32"/>
  <c r="U8" i="32" s="1"/>
  <c r="U9" i="32" s="1"/>
  <c r="U10" i="32" s="1"/>
  <c r="U11" i="32" s="1"/>
  <c r="U12" i="32" s="1"/>
  <c r="U13" i="32" s="1"/>
  <c r="U14" i="32" s="1"/>
  <c r="U15" i="32" s="1"/>
  <c r="U16" i="32" s="1"/>
  <c r="U17" i="32" s="1"/>
  <c r="U18" i="32" s="1"/>
  <c r="U19" i="32" s="1"/>
  <c r="U20" i="32" s="1"/>
  <c r="U21" i="32" s="1"/>
  <c r="U22" i="32" s="1"/>
  <c r="U23" i="32" s="1"/>
  <c r="U24" i="32" s="1"/>
  <c r="U25" i="32" s="1"/>
  <c r="U26" i="32" s="1"/>
  <c r="U35" i="32" s="1"/>
  <c r="U36" i="32" s="1"/>
  <c r="U37" i="32" s="1"/>
  <c r="U38" i="32" s="1"/>
  <c r="U39" i="32" s="1"/>
  <c r="U40" i="32" s="1"/>
  <c r="U41" i="32" s="1"/>
  <c r="U42" i="32" s="1"/>
  <c r="U43" i="32" s="1"/>
  <c r="V60" i="32"/>
  <c r="V61" i="32" s="1"/>
  <c r="V62" i="32" s="1"/>
  <c r="V63" i="32" s="1"/>
  <c r="V64" i="32" s="1"/>
  <c r="V65" i="32" s="1"/>
  <c r="V66" i="32" s="1"/>
  <c r="V67" i="32" s="1"/>
  <c r="V76" i="32" s="1"/>
  <c r="V77" i="32" s="1"/>
  <c r="V78" i="32" s="1"/>
  <c r="V79" i="32" s="1"/>
  <c r="V80" i="32" s="1"/>
  <c r="V81" i="32" s="1"/>
  <c r="V82" i="32" s="1"/>
  <c r="V83" i="32" s="1"/>
  <c r="V84" i="32" s="1"/>
  <c r="V85" i="32" s="1"/>
  <c r="V86" i="32" s="1"/>
  <c r="V87" i="32" s="1"/>
  <c r="V88" i="32" s="1"/>
  <c r="V89" i="32" s="1"/>
  <c r="V90" i="32" s="1"/>
  <c r="V91" i="32" s="1"/>
  <c r="V92" i="32" s="1"/>
  <c r="V93" i="32" s="1"/>
  <c r="V94" i="32" s="1"/>
  <c r="V95" i="32" s="1"/>
  <c r="L60" i="32"/>
  <c r="L61" i="32" s="1"/>
  <c r="L62" i="32" s="1"/>
  <c r="L63" i="32" s="1"/>
  <c r="L64" i="32" s="1"/>
  <c r="L65" i="32" s="1"/>
  <c r="L66" i="32" s="1"/>
  <c r="L67" i="32" s="1"/>
  <c r="L68" i="32" s="1"/>
  <c r="L69" i="32" s="1"/>
  <c r="L70" i="32" s="1"/>
  <c r="L71" i="32" s="1"/>
  <c r="L72" i="32" s="1"/>
  <c r="L73" i="32" s="1"/>
  <c r="L74" i="32" s="1"/>
  <c r="L75" i="32" s="1"/>
  <c r="L76" i="32" s="1"/>
  <c r="L77" i="32" s="1"/>
  <c r="L78" i="32" s="1"/>
  <c r="L79" i="32" s="1"/>
  <c r="L80" i="32" s="1"/>
  <c r="L81" i="32" s="1"/>
  <c r="L82" i="32" s="1"/>
  <c r="L83" i="32" s="1"/>
  <c r="L84" i="32" s="1"/>
  <c r="L85" i="32" s="1"/>
  <c r="L86" i="32" s="1"/>
  <c r="L87" i="32" s="1"/>
  <c r="L88" i="32" s="1"/>
  <c r="L89" i="32" s="1"/>
  <c r="L90" i="32" s="1"/>
  <c r="L91" i="32" s="1"/>
  <c r="L92" i="32" s="1"/>
  <c r="L93" i="32" s="1"/>
  <c r="L94" i="32" s="1"/>
  <c r="L95" i="32" s="1"/>
  <c r="U60" i="32"/>
  <c r="U61" i="32" s="1"/>
  <c r="U62" i="32" s="1"/>
  <c r="U63" i="32" s="1"/>
  <c r="U64" i="32" s="1"/>
  <c r="U65" i="32" s="1"/>
  <c r="U66" i="32" s="1"/>
  <c r="U67" i="32" s="1"/>
  <c r="U76" i="32" s="1"/>
  <c r="U77" i="32" s="1"/>
  <c r="U78" i="32" s="1"/>
  <c r="U79" i="32" s="1"/>
  <c r="U80" i="32" s="1"/>
  <c r="U81" i="32" s="1"/>
  <c r="U82" i="32" s="1"/>
  <c r="U83" i="32" s="1"/>
  <c r="U84" i="32" s="1"/>
  <c r="U85" i="32" s="1"/>
  <c r="U86" i="32" s="1"/>
  <c r="U87" i="32" s="1"/>
  <c r="U88" i="32" s="1"/>
  <c r="U89" i="32" s="1"/>
  <c r="U90" i="32" s="1"/>
  <c r="U91" i="32" s="1"/>
  <c r="U92" i="32" s="1"/>
  <c r="U93" i="32" s="1"/>
  <c r="U94" i="32" s="1"/>
  <c r="U95" i="32" s="1"/>
  <c r="T60" i="32"/>
  <c r="T61" i="32" s="1"/>
  <c r="T62" i="32" s="1"/>
  <c r="T63" i="32" s="1"/>
  <c r="T64" i="32" s="1"/>
  <c r="T65" i="32" s="1"/>
  <c r="T66" i="32" s="1"/>
  <c r="T67" i="32" s="1"/>
  <c r="T76" i="32" s="1"/>
  <c r="T77" i="32" s="1"/>
  <c r="T78" i="32" s="1"/>
  <c r="T79" i="32" s="1"/>
  <c r="T80" i="32" s="1"/>
  <c r="T81" i="32" s="1"/>
  <c r="T82" i="32" s="1"/>
  <c r="T83" i="32" s="1"/>
  <c r="T84" i="32" s="1"/>
  <c r="T85" i="32" s="1"/>
  <c r="T86" i="32" s="1"/>
  <c r="T87" i="32" s="1"/>
  <c r="T88" i="32" s="1"/>
  <c r="T89" i="32" s="1"/>
  <c r="T90" i="32" s="1"/>
  <c r="T91" i="32" s="1"/>
  <c r="T92" i="32" s="1"/>
  <c r="T93" i="32" s="1"/>
  <c r="T94" i="32" s="1"/>
  <c r="T95" i="32" s="1"/>
  <c r="W60" i="32"/>
  <c r="W61" i="32" s="1"/>
  <c r="W62" i="32" s="1"/>
  <c r="W63" i="32" s="1"/>
  <c r="W64" i="32" s="1"/>
  <c r="W65" i="32" s="1"/>
  <c r="W66" i="32" s="1"/>
  <c r="W67" i="32" s="1"/>
  <c r="W76" i="32" s="1"/>
  <c r="W77" i="32" s="1"/>
  <c r="W78" i="32" s="1"/>
  <c r="W79" i="32" s="1"/>
  <c r="W80" i="32" s="1"/>
  <c r="W81" i="32" s="1"/>
  <c r="W82" i="32" s="1"/>
  <c r="W83" i="32" s="1"/>
  <c r="W84" i="32" s="1"/>
  <c r="W85" i="32" s="1"/>
  <c r="W86" i="32" s="1"/>
  <c r="W87" i="32" s="1"/>
  <c r="W88" i="32" s="1"/>
  <c r="W89" i="32" s="1"/>
  <c r="W90" i="32" s="1"/>
  <c r="W91" i="32" s="1"/>
  <c r="W92" i="32" s="1"/>
  <c r="W93" i="32" s="1"/>
  <c r="W94" i="32" s="1"/>
  <c r="W95" i="32" s="1"/>
  <c r="X60" i="32"/>
  <c r="X61" i="32" s="1"/>
  <c r="X62" i="32" s="1"/>
  <c r="X63" i="32" s="1"/>
  <c r="X64" i="32" s="1"/>
  <c r="X65" i="32" s="1"/>
  <c r="X66" i="32" s="1"/>
  <c r="X67" i="32" s="1"/>
  <c r="X76" i="32" s="1"/>
  <c r="X77" i="32" s="1"/>
  <c r="X78" i="32" s="1"/>
  <c r="X79" i="32" s="1"/>
  <c r="X80" i="32" s="1"/>
  <c r="X81" i="32" s="1"/>
  <c r="X82" i="32" s="1"/>
  <c r="X83" i="32" s="1"/>
  <c r="X84" i="32" s="1"/>
  <c r="X85" i="32" s="1"/>
  <c r="X86" i="32" s="1"/>
  <c r="X87" i="32" s="1"/>
  <c r="X88" i="32" s="1"/>
  <c r="X89" i="32" s="1"/>
  <c r="X90" i="32" s="1"/>
  <c r="X91" i="32" s="1"/>
  <c r="X92" i="32" s="1"/>
  <c r="X93" i="32" s="1"/>
  <c r="X94" i="32" s="1"/>
  <c r="X95" i="32" s="1"/>
  <c r="Q60" i="32"/>
  <c r="Q76" i="31"/>
  <c r="P95" i="31"/>
  <c r="P96" i="31"/>
  <c r="P97" i="31"/>
  <c r="P98" i="31"/>
  <c r="P99" i="31"/>
  <c r="P100" i="31"/>
  <c r="P101" i="31"/>
  <c r="P102" i="31"/>
  <c r="P103" i="31"/>
  <c r="P104" i="31"/>
  <c r="P105" i="31"/>
  <c r="P106" i="31"/>
  <c r="P107" i="31"/>
  <c r="P108" i="31"/>
  <c r="P109" i="31"/>
  <c r="P90" i="31"/>
  <c r="P91" i="31"/>
  <c r="P92" i="31"/>
  <c r="P93" i="31"/>
  <c r="N74" i="31"/>
  <c r="K109" i="31"/>
  <c r="K108" i="31"/>
  <c r="K107" i="31"/>
  <c r="K106" i="31"/>
  <c r="K105" i="31"/>
  <c r="K104" i="31"/>
  <c r="K103" i="31"/>
  <c r="K102" i="31"/>
  <c r="K101" i="31"/>
  <c r="K100" i="31"/>
  <c r="K99" i="31"/>
  <c r="K98" i="31"/>
  <c r="K97" i="31"/>
  <c r="K96" i="31"/>
  <c r="K95" i="31"/>
  <c r="P94" i="31"/>
  <c r="K94" i="31"/>
  <c r="K93" i="31"/>
  <c r="K92" i="31"/>
  <c r="K91" i="31"/>
  <c r="K90" i="31"/>
  <c r="K89" i="31"/>
  <c r="K88" i="31"/>
  <c r="K87" i="31"/>
  <c r="K86" i="31"/>
  <c r="K85" i="31"/>
  <c r="K84" i="31"/>
  <c r="K83" i="31"/>
  <c r="K82" i="31"/>
  <c r="P81" i="31"/>
  <c r="K81" i="31"/>
  <c r="P80" i="31"/>
  <c r="K80" i="31"/>
  <c r="P79" i="31"/>
  <c r="K79" i="31"/>
  <c r="P78" i="31"/>
  <c r="K78" i="31"/>
  <c r="P77" i="31"/>
  <c r="K77" i="31"/>
  <c r="P74" i="31"/>
  <c r="Q75" i="31" s="1"/>
  <c r="K74" i="31"/>
  <c r="AG74" i="31" s="1"/>
  <c r="AG75" i="31" s="1"/>
  <c r="AG76" i="31" s="1"/>
  <c r="G74" i="31"/>
  <c r="G75" i="31" s="1"/>
  <c r="G76" i="31" s="1"/>
  <c r="G77" i="31" s="1"/>
  <c r="G78" i="31" s="1"/>
  <c r="G79" i="31" s="1"/>
  <c r="G80" i="31" s="1"/>
  <c r="G81" i="31" s="1"/>
  <c r="G82" i="31" s="1"/>
  <c r="G83" i="31" s="1"/>
  <c r="G84" i="31" s="1"/>
  <c r="G85" i="31" s="1"/>
  <c r="G86" i="31" s="1"/>
  <c r="G87" i="31" s="1"/>
  <c r="G88" i="31" s="1"/>
  <c r="G89" i="31" s="1"/>
  <c r="G90" i="31" s="1"/>
  <c r="G91" i="31" s="1"/>
  <c r="G92" i="31" s="1"/>
  <c r="G93" i="31" s="1"/>
  <c r="G94" i="31" s="1"/>
  <c r="G95" i="31" s="1"/>
  <c r="G96" i="31" s="1"/>
  <c r="G97" i="31" s="1"/>
  <c r="G98" i="31" s="1"/>
  <c r="G99" i="31" s="1"/>
  <c r="G100" i="31" s="1"/>
  <c r="G101" i="31" s="1"/>
  <c r="G102" i="31" s="1"/>
  <c r="G103" i="31" s="1"/>
  <c r="G104" i="31" s="1"/>
  <c r="G105" i="31" s="1"/>
  <c r="G106" i="31" s="1"/>
  <c r="G107" i="31" s="1"/>
  <c r="G108" i="31" s="1"/>
  <c r="G109" i="31" s="1"/>
  <c r="N79" i="32" l="1"/>
  <c r="N80" i="32" s="1"/>
  <c r="N81" i="32" s="1"/>
  <c r="N82" i="32" s="1"/>
  <c r="N83" i="32" s="1"/>
  <c r="N84" i="32" s="1"/>
  <c r="N85" i="32" s="1"/>
  <c r="N86" i="32" s="1"/>
  <c r="N87" i="32" s="1"/>
  <c r="N88" i="32" s="1"/>
  <c r="N89" i="32" s="1"/>
  <c r="N90" i="32" s="1"/>
  <c r="N91" i="32" s="1"/>
  <c r="N92" i="32" s="1"/>
  <c r="N93" i="32" s="1"/>
  <c r="N94" i="32" s="1"/>
  <c r="N95" i="32" s="1"/>
  <c r="AE3" i="32" s="1"/>
  <c r="AE5" i="32" s="1"/>
  <c r="H27" i="54" s="1"/>
  <c r="AG77" i="31"/>
  <c r="AG78" i="31" s="1"/>
  <c r="AG79" i="31" s="1"/>
  <c r="AG80" i="31" s="1"/>
  <c r="AG81" i="31" s="1"/>
  <c r="AG90" i="31" s="1"/>
  <c r="AG91" i="31" s="1"/>
  <c r="AG92" i="31" s="1"/>
  <c r="AG93" i="31" s="1"/>
  <c r="AG94" i="31" s="1"/>
  <c r="AG95" i="31" s="1"/>
  <c r="AG96" i="31" s="1"/>
  <c r="AG97" i="31" s="1"/>
  <c r="AG98" i="31" s="1"/>
  <c r="AG99" i="31" s="1"/>
  <c r="AG100" i="31" s="1"/>
  <c r="AG101" i="31" s="1"/>
  <c r="AG102" i="31" s="1"/>
  <c r="AG103" i="31" s="1"/>
  <c r="AG104" i="31" s="1"/>
  <c r="AG105" i="31" s="1"/>
  <c r="AG106" i="31" s="1"/>
  <c r="AG107" i="31" s="1"/>
  <c r="AG108" i="31" s="1"/>
  <c r="AG109" i="31" s="1"/>
  <c r="N75" i="31"/>
  <c r="N76" i="31" s="1"/>
  <c r="N77" i="31" s="1"/>
  <c r="N78" i="31" s="1"/>
  <c r="N79" i="31" s="1"/>
  <c r="N80" i="31" s="1"/>
  <c r="N81" i="31" s="1"/>
  <c r="N90" i="31" s="1"/>
  <c r="N91" i="31" s="1"/>
  <c r="N92" i="31" s="1"/>
  <c r="N93" i="31" s="1"/>
  <c r="N94" i="31" s="1"/>
  <c r="N95" i="31" s="1"/>
  <c r="N96" i="31" s="1"/>
  <c r="N97" i="31" s="1"/>
  <c r="N98" i="31" s="1"/>
  <c r="N99" i="31" s="1"/>
  <c r="N100" i="31" s="1"/>
  <c r="N101" i="31" s="1"/>
  <c r="N102" i="31" s="1"/>
  <c r="N103" i="31" s="1"/>
  <c r="N104" i="31" s="1"/>
  <c r="N105" i="31" s="1"/>
  <c r="N106" i="31" s="1"/>
  <c r="N107" i="31" s="1"/>
  <c r="N108" i="31" s="1"/>
  <c r="N109" i="31" s="1"/>
  <c r="AF74" i="31"/>
  <c r="U74" i="31"/>
  <c r="T74" i="31"/>
  <c r="AC74" i="31"/>
  <c r="AH74" i="31"/>
  <c r="V74" i="31"/>
  <c r="W74" i="31"/>
  <c r="X74" i="31"/>
  <c r="AD74" i="31"/>
  <c r="AI74" i="31"/>
  <c r="AE74" i="31"/>
  <c r="R74" i="31"/>
  <c r="AB74" i="31"/>
  <c r="L74" i="31"/>
  <c r="Z74" i="31"/>
  <c r="Q74" i="31"/>
  <c r="Q77" i="31" s="1"/>
  <c r="Q78" i="31" s="1"/>
  <c r="Q79" i="31" s="1"/>
  <c r="Q80" i="31" s="1"/>
  <c r="Q81" i="31" s="1"/>
  <c r="Y74" i="31"/>
  <c r="S74" i="31"/>
  <c r="AA74" i="31"/>
  <c r="P41" i="31"/>
  <c r="K41" i="31"/>
  <c r="P35" i="31"/>
  <c r="P36" i="31"/>
  <c r="P37" i="31"/>
  <c r="P38" i="31"/>
  <c r="P39" i="31"/>
  <c r="P40" i="31"/>
  <c r="P42" i="31"/>
  <c r="P43" i="31"/>
  <c r="K25" i="31"/>
  <c r="K26" i="31"/>
  <c r="K27" i="31"/>
  <c r="P8" i="31"/>
  <c r="P9" i="31"/>
  <c r="P10" i="31"/>
  <c r="P11" i="31"/>
  <c r="P12" i="31"/>
  <c r="P13" i="31"/>
  <c r="P14" i="31"/>
  <c r="P15" i="31"/>
  <c r="P16" i="31"/>
  <c r="P17" i="31"/>
  <c r="P18" i="31"/>
  <c r="P19" i="31"/>
  <c r="P20" i="31"/>
  <c r="P21" i="31"/>
  <c r="P22" i="31"/>
  <c r="P23" i="31"/>
  <c r="P24" i="31"/>
  <c r="P25" i="31"/>
  <c r="P26" i="31"/>
  <c r="P7" i="31"/>
  <c r="AG7" i="31" s="1"/>
  <c r="N7" i="31"/>
  <c r="N8" i="31" s="1"/>
  <c r="N9" i="31" s="1"/>
  <c r="N10" i="31" s="1"/>
  <c r="N11" i="31" s="1"/>
  <c r="N12" i="31" s="1"/>
  <c r="N13" i="31" s="1"/>
  <c r="N14" i="31" s="1"/>
  <c r="N15" i="31" s="1"/>
  <c r="N16" i="31" s="1"/>
  <c r="N17" i="31" s="1"/>
  <c r="N18" i="31" s="1"/>
  <c r="N19" i="31" s="1"/>
  <c r="N20" i="31" s="1"/>
  <c r="N21" i="31" s="1"/>
  <c r="N22" i="31" s="1"/>
  <c r="N23" i="31" s="1"/>
  <c r="N24" i="31" s="1"/>
  <c r="N25" i="31" s="1"/>
  <c r="N26" i="31" s="1"/>
  <c r="K22" i="31"/>
  <c r="K23" i="31"/>
  <c r="K24" i="31"/>
  <c r="K28" i="31"/>
  <c r="K29" i="31"/>
  <c r="K30" i="31"/>
  <c r="K31" i="31"/>
  <c r="K32" i="31"/>
  <c r="K33" i="31"/>
  <c r="K34" i="31"/>
  <c r="K35" i="31"/>
  <c r="K36" i="31"/>
  <c r="K37" i="31"/>
  <c r="K38" i="31"/>
  <c r="K39" i="31"/>
  <c r="K40" i="31"/>
  <c r="K42" i="31"/>
  <c r="K43" i="31"/>
  <c r="N35" i="31" l="1"/>
  <c r="N36" i="31" s="1"/>
  <c r="N37" i="31" s="1"/>
  <c r="N38" i="31" s="1"/>
  <c r="N39" i="31" s="1"/>
  <c r="N40" i="31" s="1"/>
  <c r="N41" i="31" s="1"/>
  <c r="N42" i="31" s="1"/>
  <c r="N43" i="31" s="1"/>
  <c r="AN11" i="31" s="1"/>
  <c r="AN13" i="31" s="1"/>
  <c r="AG8" i="31"/>
  <c r="AG9" i="31" s="1"/>
  <c r="AG10" i="31" s="1"/>
  <c r="AG11" i="31" s="1"/>
  <c r="AG12" i="31" s="1"/>
  <c r="AG13" i="31" s="1"/>
  <c r="AG14" i="31" s="1"/>
  <c r="AG15" i="31" s="1"/>
  <c r="AG16" i="31" s="1"/>
  <c r="AG17" i="31" s="1"/>
  <c r="AG18" i="31" s="1"/>
  <c r="AG19" i="31" s="1"/>
  <c r="AG20" i="31" s="1"/>
  <c r="AG21" i="31" s="1"/>
  <c r="AG22" i="31" s="1"/>
  <c r="AG23" i="31" s="1"/>
  <c r="AG24" i="31" s="1"/>
  <c r="AG25" i="31" s="1"/>
  <c r="AG26" i="31" s="1"/>
  <c r="AG35" i="31" s="1"/>
  <c r="AG36" i="31" s="1"/>
  <c r="AG37" i="31" s="1"/>
  <c r="AG38" i="31" s="1"/>
  <c r="AG39" i="31" s="1"/>
  <c r="AG40" i="31" s="1"/>
  <c r="AG41" i="31" s="1"/>
  <c r="AG42" i="31" s="1"/>
  <c r="AG43" i="31" s="1"/>
  <c r="R7" i="31"/>
  <c r="R8" i="31" s="1"/>
  <c r="R9" i="31" s="1"/>
  <c r="R10" i="31" s="1"/>
  <c r="R11" i="31" s="1"/>
  <c r="R12" i="31" s="1"/>
  <c r="R13" i="31" s="1"/>
  <c r="R14" i="31" s="1"/>
  <c r="R15" i="31" s="1"/>
  <c r="R16" i="31" s="1"/>
  <c r="R17" i="31" s="1"/>
  <c r="R18" i="31" s="1"/>
  <c r="R19" i="31" s="1"/>
  <c r="R20" i="31" s="1"/>
  <c r="R21" i="31" s="1"/>
  <c r="R22" i="31" s="1"/>
  <c r="R23" i="31" s="1"/>
  <c r="R24" i="31" s="1"/>
  <c r="R25" i="31" s="1"/>
  <c r="R26" i="31" s="1"/>
  <c r="R35" i="31" s="1"/>
  <c r="R36" i="31" s="1"/>
  <c r="R37" i="31" s="1"/>
  <c r="R38" i="31" s="1"/>
  <c r="R39" i="31" s="1"/>
  <c r="R40" i="31" s="1"/>
  <c r="R41" i="31" s="1"/>
  <c r="R42" i="31" s="1"/>
  <c r="R43" i="31" s="1"/>
  <c r="AF7" i="31"/>
  <c r="AF8" i="31" s="1"/>
  <c r="AF9" i="31" s="1"/>
  <c r="AF10" i="31" s="1"/>
  <c r="AF11" i="31" s="1"/>
  <c r="AF12" i="31" s="1"/>
  <c r="AF13" i="31" s="1"/>
  <c r="AF14" i="31" s="1"/>
  <c r="AF15" i="31" s="1"/>
  <c r="AF16" i="31" s="1"/>
  <c r="AF17" i="31" s="1"/>
  <c r="AF18" i="31" s="1"/>
  <c r="AF19" i="31" s="1"/>
  <c r="AF20" i="31" s="1"/>
  <c r="AF21" i="31" s="1"/>
  <c r="AF22" i="31" s="1"/>
  <c r="AF23" i="31" s="1"/>
  <c r="AF24" i="31" s="1"/>
  <c r="AF25" i="31" s="1"/>
  <c r="AF26" i="31" s="1"/>
  <c r="AF35" i="31" s="1"/>
  <c r="AF36" i="31" s="1"/>
  <c r="AF37" i="31" s="1"/>
  <c r="AF38" i="31" s="1"/>
  <c r="AF39" i="31" s="1"/>
  <c r="AF40" i="31" s="1"/>
  <c r="AF41" i="31" s="1"/>
  <c r="AF42" i="31" s="1"/>
  <c r="AF43" i="31" s="1"/>
  <c r="AH7" i="31"/>
  <c r="AH8" i="31" s="1"/>
  <c r="AH9" i="31" s="1"/>
  <c r="AH10" i="31" s="1"/>
  <c r="AH11" i="31" s="1"/>
  <c r="AH12" i="31" s="1"/>
  <c r="AH13" i="31" s="1"/>
  <c r="AH14" i="31" s="1"/>
  <c r="AH15" i="31" s="1"/>
  <c r="AH16" i="31" s="1"/>
  <c r="AH17" i="31" s="1"/>
  <c r="AH18" i="31" s="1"/>
  <c r="AH19" i="31" s="1"/>
  <c r="AH20" i="31" s="1"/>
  <c r="AH21" i="31" s="1"/>
  <c r="AH22" i="31" s="1"/>
  <c r="AH23" i="31" s="1"/>
  <c r="AH24" i="31" s="1"/>
  <c r="AH25" i="31" s="1"/>
  <c r="AH26" i="31" s="1"/>
  <c r="AH35" i="31" s="1"/>
  <c r="AH36" i="31" s="1"/>
  <c r="AH37" i="31" s="1"/>
  <c r="AH38" i="31" s="1"/>
  <c r="AH39" i="31" s="1"/>
  <c r="AH40" i="31" s="1"/>
  <c r="AH41" i="31" s="1"/>
  <c r="AH42" i="31" s="1"/>
  <c r="AH43" i="31" s="1"/>
  <c r="AI7" i="31"/>
  <c r="AI8" i="31" s="1"/>
  <c r="AI9" i="31" s="1"/>
  <c r="AI10" i="31" s="1"/>
  <c r="AI11" i="31" s="1"/>
  <c r="AI12" i="31" s="1"/>
  <c r="AI13" i="31" s="1"/>
  <c r="AI14" i="31" s="1"/>
  <c r="AI15" i="31" s="1"/>
  <c r="AI16" i="31" s="1"/>
  <c r="AI17" i="31" s="1"/>
  <c r="AI18" i="31" s="1"/>
  <c r="AI19" i="31" s="1"/>
  <c r="AI20" i="31" s="1"/>
  <c r="AI21" i="31" s="1"/>
  <c r="AI22" i="31" s="1"/>
  <c r="AI23" i="31" s="1"/>
  <c r="AI24" i="31" s="1"/>
  <c r="AI25" i="31" s="1"/>
  <c r="AI26" i="31" s="1"/>
  <c r="AI35" i="31" s="1"/>
  <c r="AI36" i="31" s="1"/>
  <c r="AI37" i="31" s="1"/>
  <c r="AI38" i="31" s="1"/>
  <c r="AI39" i="31" s="1"/>
  <c r="AI40" i="31" s="1"/>
  <c r="AI41" i="31" s="1"/>
  <c r="AI42" i="31" s="1"/>
  <c r="AI43" i="31" s="1"/>
  <c r="AA7" i="31"/>
  <c r="AA8" i="31" s="1"/>
  <c r="AA9" i="31" s="1"/>
  <c r="AA10" i="31" s="1"/>
  <c r="AA11" i="31" s="1"/>
  <c r="AA12" i="31" s="1"/>
  <c r="AA13" i="31" s="1"/>
  <c r="AA14" i="31" s="1"/>
  <c r="AA15" i="31" s="1"/>
  <c r="AA16" i="31" s="1"/>
  <c r="AA17" i="31" s="1"/>
  <c r="AA18" i="31" s="1"/>
  <c r="AA19" i="31" s="1"/>
  <c r="AA20" i="31" s="1"/>
  <c r="AA21" i="31" s="1"/>
  <c r="AA22" i="31" s="1"/>
  <c r="AA23" i="31" s="1"/>
  <c r="AA24" i="31" s="1"/>
  <c r="AA25" i="31" s="1"/>
  <c r="AA26" i="31" s="1"/>
  <c r="AA27" i="31" s="1"/>
  <c r="AA28" i="31" s="1"/>
  <c r="AA29" i="31" s="1"/>
  <c r="AA30" i="31" s="1"/>
  <c r="AA31" i="31" s="1"/>
  <c r="AA32" i="31" s="1"/>
  <c r="AA33" i="31" s="1"/>
  <c r="AA34" i="31" s="1"/>
  <c r="AA35" i="31" s="1"/>
  <c r="AA36" i="31" s="1"/>
  <c r="AA37" i="31" s="1"/>
  <c r="AA38" i="31" s="1"/>
  <c r="AA39" i="31" s="1"/>
  <c r="AA40" i="31" s="1"/>
  <c r="AA41" i="31" s="1"/>
  <c r="AA42" i="31" s="1"/>
  <c r="AA43" i="31" s="1"/>
  <c r="R75" i="31"/>
  <c r="R76" i="31" s="1"/>
  <c r="R77" i="31" s="1"/>
  <c r="R78" i="31" s="1"/>
  <c r="R79" i="31" s="1"/>
  <c r="R80" i="31" s="1"/>
  <c r="R81" i="31" s="1"/>
  <c r="R90" i="31" s="1"/>
  <c r="R91" i="31" s="1"/>
  <c r="R92" i="31" s="1"/>
  <c r="R93" i="31" s="1"/>
  <c r="R94" i="31" s="1"/>
  <c r="R95" i="31" s="1"/>
  <c r="R96" i="31" s="1"/>
  <c r="R97" i="31" s="1"/>
  <c r="R98" i="31" s="1"/>
  <c r="R99" i="31" s="1"/>
  <c r="R100" i="31" s="1"/>
  <c r="R101" i="31" s="1"/>
  <c r="R102" i="31" s="1"/>
  <c r="R103" i="31" s="1"/>
  <c r="R104" i="31" s="1"/>
  <c r="R105" i="31" s="1"/>
  <c r="R106" i="31" s="1"/>
  <c r="R107" i="31" s="1"/>
  <c r="R108" i="31" s="1"/>
  <c r="R109" i="31" s="1"/>
  <c r="AH75" i="31"/>
  <c r="AH76" i="31" s="1"/>
  <c r="AH77" i="31" s="1"/>
  <c r="AH78" i="31" s="1"/>
  <c r="AH79" i="31" s="1"/>
  <c r="AH80" i="31" s="1"/>
  <c r="AH81" i="31" s="1"/>
  <c r="AH90" i="31" s="1"/>
  <c r="AH91" i="31" s="1"/>
  <c r="AH92" i="31" s="1"/>
  <c r="AH93" i="31" s="1"/>
  <c r="AH94" i="31" s="1"/>
  <c r="AH95" i="31" s="1"/>
  <c r="AH96" i="31" s="1"/>
  <c r="AH97" i="31" s="1"/>
  <c r="AH98" i="31" s="1"/>
  <c r="AH99" i="31" s="1"/>
  <c r="AH100" i="31" s="1"/>
  <c r="AH101" i="31" s="1"/>
  <c r="AH102" i="31" s="1"/>
  <c r="AH103" i="31" s="1"/>
  <c r="AH104" i="31" s="1"/>
  <c r="AH105" i="31" s="1"/>
  <c r="AH106" i="31" s="1"/>
  <c r="AH107" i="31" s="1"/>
  <c r="AH108" i="31" s="1"/>
  <c r="AH109" i="31" s="1"/>
  <c r="AE75" i="31"/>
  <c r="AE76" i="31" s="1"/>
  <c r="AE77" i="31" s="1"/>
  <c r="AE78" i="31" s="1"/>
  <c r="AE79" i="31" s="1"/>
  <c r="AE80" i="31" s="1"/>
  <c r="AE81" i="31" s="1"/>
  <c r="AE90" i="31" s="1"/>
  <c r="AE91" i="31" s="1"/>
  <c r="AE92" i="31" s="1"/>
  <c r="AE93" i="31" s="1"/>
  <c r="AE94" i="31" s="1"/>
  <c r="AE95" i="31" s="1"/>
  <c r="AE96" i="31" s="1"/>
  <c r="AE97" i="31" s="1"/>
  <c r="AE98" i="31" s="1"/>
  <c r="AE99" i="31" s="1"/>
  <c r="AE100" i="31" s="1"/>
  <c r="AE101" i="31" s="1"/>
  <c r="AE102" i="31" s="1"/>
  <c r="AE103" i="31" s="1"/>
  <c r="AE104" i="31" s="1"/>
  <c r="AE105" i="31" s="1"/>
  <c r="AE106" i="31" s="1"/>
  <c r="AE107" i="31" s="1"/>
  <c r="AE108" i="31" s="1"/>
  <c r="AE109" i="31" s="1"/>
  <c r="L75" i="31"/>
  <c r="L76" i="31" s="1"/>
  <c r="L77" i="31" s="1"/>
  <c r="L78" i="31" s="1"/>
  <c r="L79" i="31" s="1"/>
  <c r="L80" i="31" s="1"/>
  <c r="L81" i="31" s="1"/>
  <c r="L82" i="31" s="1"/>
  <c r="L83" i="31" s="1"/>
  <c r="L84" i="31" s="1"/>
  <c r="L85" i="31" s="1"/>
  <c r="L86" i="31" s="1"/>
  <c r="L87" i="31" s="1"/>
  <c r="L88" i="31" s="1"/>
  <c r="L89" i="31" s="1"/>
  <c r="L90" i="31" s="1"/>
  <c r="L91" i="31" s="1"/>
  <c r="L92" i="31" s="1"/>
  <c r="L93" i="31" s="1"/>
  <c r="L94" i="31" s="1"/>
  <c r="L95" i="31" s="1"/>
  <c r="L96" i="31" s="1"/>
  <c r="L97" i="31" s="1"/>
  <c r="L98" i="31" s="1"/>
  <c r="L99" i="31" s="1"/>
  <c r="L100" i="31" s="1"/>
  <c r="L101" i="31" s="1"/>
  <c r="L102" i="31" s="1"/>
  <c r="L103" i="31" s="1"/>
  <c r="L104" i="31" s="1"/>
  <c r="L105" i="31" s="1"/>
  <c r="L106" i="31" s="1"/>
  <c r="L107" i="31" s="1"/>
  <c r="L108" i="31" s="1"/>
  <c r="L109" i="31" s="1"/>
  <c r="AI75" i="31"/>
  <c r="AI76" i="31" s="1"/>
  <c r="AI77" i="31" s="1"/>
  <c r="AI78" i="31" s="1"/>
  <c r="AI79" i="31" s="1"/>
  <c r="AI80" i="31" s="1"/>
  <c r="AI81" i="31" s="1"/>
  <c r="AI90" i="31" s="1"/>
  <c r="AI91" i="31" s="1"/>
  <c r="AI92" i="31" s="1"/>
  <c r="AI93" i="31" s="1"/>
  <c r="AI94" i="31" s="1"/>
  <c r="AI95" i="31" s="1"/>
  <c r="AI96" i="31" s="1"/>
  <c r="AI97" i="31" s="1"/>
  <c r="AI98" i="31" s="1"/>
  <c r="AI99" i="31" s="1"/>
  <c r="AI100" i="31" s="1"/>
  <c r="AI101" i="31" s="1"/>
  <c r="AI102" i="31" s="1"/>
  <c r="AI103" i="31" s="1"/>
  <c r="AI104" i="31" s="1"/>
  <c r="AI105" i="31" s="1"/>
  <c r="AI106" i="31" s="1"/>
  <c r="AI107" i="31" s="1"/>
  <c r="AI108" i="31" s="1"/>
  <c r="AI109" i="31" s="1"/>
  <c r="AF75" i="31"/>
  <c r="AF76" i="31" s="1"/>
  <c r="AF77" i="31" s="1"/>
  <c r="AF78" i="31" s="1"/>
  <c r="AF79" i="31" s="1"/>
  <c r="AF80" i="31" s="1"/>
  <c r="AF81" i="31" s="1"/>
  <c r="AF90" i="31" s="1"/>
  <c r="AF91" i="31" s="1"/>
  <c r="AF92" i="31" s="1"/>
  <c r="AF93" i="31" s="1"/>
  <c r="AF94" i="31" s="1"/>
  <c r="AF95" i="31" s="1"/>
  <c r="AF96" i="31" s="1"/>
  <c r="AF97" i="31" s="1"/>
  <c r="AF98" i="31" s="1"/>
  <c r="AF99" i="31" s="1"/>
  <c r="AF100" i="31" s="1"/>
  <c r="AF101" i="31" s="1"/>
  <c r="AF102" i="31" s="1"/>
  <c r="AF103" i="31" s="1"/>
  <c r="AF104" i="31" s="1"/>
  <c r="AF105" i="31" s="1"/>
  <c r="AF106" i="31" s="1"/>
  <c r="AF107" i="31" s="1"/>
  <c r="AF108" i="31" s="1"/>
  <c r="AF109" i="31" s="1"/>
  <c r="AD75" i="31"/>
  <c r="AD76" i="31" s="1"/>
  <c r="AD77" i="31" s="1"/>
  <c r="AD78" i="31" s="1"/>
  <c r="AD79" i="31" s="1"/>
  <c r="AD80" i="31" s="1"/>
  <c r="AD81" i="31" s="1"/>
  <c r="AD90" i="31" s="1"/>
  <c r="AD91" i="31" s="1"/>
  <c r="AD92" i="31" s="1"/>
  <c r="AD93" i="31" s="1"/>
  <c r="AD94" i="31" s="1"/>
  <c r="AD95" i="31" s="1"/>
  <c r="AD96" i="31" s="1"/>
  <c r="AD97" i="31" s="1"/>
  <c r="AD98" i="31" s="1"/>
  <c r="AD99" i="31" s="1"/>
  <c r="AD100" i="31" s="1"/>
  <c r="AD101" i="31" s="1"/>
  <c r="AD102" i="31" s="1"/>
  <c r="AD103" i="31" s="1"/>
  <c r="AD104" i="31" s="1"/>
  <c r="AD105" i="31" s="1"/>
  <c r="AD106" i="31" s="1"/>
  <c r="AD107" i="31" s="1"/>
  <c r="AD108" i="31" s="1"/>
  <c r="AD109" i="31" s="1"/>
  <c r="AC75" i="31"/>
  <c r="AC76" i="31" s="1"/>
  <c r="AC77" i="31" s="1"/>
  <c r="AC78" i="31" s="1"/>
  <c r="AC79" i="31" s="1"/>
  <c r="AC80" i="31" s="1"/>
  <c r="AC81" i="31" s="1"/>
  <c r="AC90" i="31" s="1"/>
  <c r="AC91" i="31" s="1"/>
  <c r="AC92" i="31" s="1"/>
  <c r="AC93" i="31" s="1"/>
  <c r="AC94" i="31" s="1"/>
  <c r="AC95" i="31" s="1"/>
  <c r="AC96" i="31" s="1"/>
  <c r="AC97" i="31" s="1"/>
  <c r="AC98" i="31" s="1"/>
  <c r="AC99" i="31" s="1"/>
  <c r="AC100" i="31" s="1"/>
  <c r="AC101" i="31" s="1"/>
  <c r="AC102" i="31" s="1"/>
  <c r="AC103" i="31" s="1"/>
  <c r="AC104" i="31" s="1"/>
  <c r="AC105" i="31" s="1"/>
  <c r="AC106" i="31" s="1"/>
  <c r="AC107" i="31" s="1"/>
  <c r="AC108" i="31" s="1"/>
  <c r="AC109" i="31" s="1"/>
  <c r="AB75" i="31"/>
  <c r="AB76" i="31" s="1"/>
  <c r="AB77" i="31" s="1"/>
  <c r="AB78" i="31" s="1"/>
  <c r="AB79" i="31" s="1"/>
  <c r="AB80" i="31" s="1"/>
  <c r="AB81" i="31" s="1"/>
  <c r="AB90" i="31" s="1"/>
  <c r="AB91" i="31" s="1"/>
  <c r="AB92" i="31" s="1"/>
  <c r="AB93" i="31" s="1"/>
  <c r="AB94" i="31" s="1"/>
  <c r="AB95" i="31" s="1"/>
  <c r="AB96" i="31" s="1"/>
  <c r="AB97" i="31" s="1"/>
  <c r="AB98" i="31" s="1"/>
  <c r="AB99" i="31" s="1"/>
  <c r="AB100" i="31" s="1"/>
  <c r="AB101" i="31" s="1"/>
  <c r="AB102" i="31" s="1"/>
  <c r="AB103" i="31" s="1"/>
  <c r="AB104" i="31" s="1"/>
  <c r="AB105" i="31" s="1"/>
  <c r="AB106" i="31" s="1"/>
  <c r="AB107" i="31" s="1"/>
  <c r="AB108" i="31" s="1"/>
  <c r="AB109" i="31" s="1"/>
  <c r="AA75" i="31"/>
  <c r="AA76" i="31" s="1"/>
  <c r="AA77" i="31" s="1"/>
  <c r="AA78" i="31" s="1"/>
  <c r="AA79" i="31" s="1"/>
  <c r="AA80" i="31" s="1"/>
  <c r="AA81" i="31" s="1"/>
  <c r="AA90" i="31" s="1"/>
  <c r="AA91" i="31" s="1"/>
  <c r="AA92" i="31" s="1"/>
  <c r="AA93" i="31" s="1"/>
  <c r="AA94" i="31" s="1"/>
  <c r="AA95" i="31" s="1"/>
  <c r="AA96" i="31" s="1"/>
  <c r="AA97" i="31" s="1"/>
  <c r="AA98" i="31" s="1"/>
  <c r="AA99" i="31" s="1"/>
  <c r="AA100" i="31" s="1"/>
  <c r="AA101" i="31" s="1"/>
  <c r="AA102" i="31" s="1"/>
  <c r="AA103" i="31" s="1"/>
  <c r="AA104" i="31" s="1"/>
  <c r="AA105" i="31" s="1"/>
  <c r="AA106" i="31" s="1"/>
  <c r="AA107" i="31" s="1"/>
  <c r="AA108" i="31" s="1"/>
  <c r="AA109" i="31" s="1"/>
  <c r="Z75" i="31"/>
  <c r="Z76" i="31" s="1"/>
  <c r="Z77" i="31" s="1"/>
  <c r="Z78" i="31" s="1"/>
  <c r="Z79" i="31" s="1"/>
  <c r="Z80" i="31" s="1"/>
  <c r="Z81" i="31" s="1"/>
  <c r="Z90" i="31" s="1"/>
  <c r="Z91" i="31" s="1"/>
  <c r="Z92" i="31" s="1"/>
  <c r="Z93" i="31" s="1"/>
  <c r="Z94" i="31" s="1"/>
  <c r="Z95" i="31" s="1"/>
  <c r="Z96" i="31" s="1"/>
  <c r="Z97" i="31" s="1"/>
  <c r="Z98" i="31" s="1"/>
  <c r="Z99" i="31" s="1"/>
  <c r="Z100" i="31" s="1"/>
  <c r="Z101" i="31" s="1"/>
  <c r="Z102" i="31" s="1"/>
  <c r="Z103" i="31" s="1"/>
  <c r="Z104" i="31" s="1"/>
  <c r="Z105" i="31" s="1"/>
  <c r="Z106" i="31" s="1"/>
  <c r="Z107" i="31" s="1"/>
  <c r="Z108" i="31" s="1"/>
  <c r="Z109" i="31" s="1"/>
  <c r="Y75" i="31"/>
  <c r="Y76" i="31" s="1"/>
  <c r="Y77" i="31" s="1"/>
  <c r="Y78" i="31" s="1"/>
  <c r="Y79" i="31" s="1"/>
  <c r="Y80" i="31" s="1"/>
  <c r="Y81" i="31" s="1"/>
  <c r="Y90" i="31" s="1"/>
  <c r="Y91" i="31" s="1"/>
  <c r="Y92" i="31" s="1"/>
  <c r="Y93" i="31" s="1"/>
  <c r="Y94" i="31" s="1"/>
  <c r="Y95" i="31" s="1"/>
  <c r="Y96" i="31" s="1"/>
  <c r="Y97" i="31" s="1"/>
  <c r="Y98" i="31" s="1"/>
  <c r="Y99" i="31" s="1"/>
  <c r="Y100" i="31" s="1"/>
  <c r="Y101" i="31" s="1"/>
  <c r="Y102" i="31" s="1"/>
  <c r="Y103" i="31" s="1"/>
  <c r="Y104" i="31" s="1"/>
  <c r="Y105" i="31" s="1"/>
  <c r="Y106" i="31" s="1"/>
  <c r="Y107" i="31" s="1"/>
  <c r="Y108" i="31" s="1"/>
  <c r="Y109" i="31" s="1"/>
  <c r="X75" i="31"/>
  <c r="X76" i="31" s="1"/>
  <c r="X77" i="31" s="1"/>
  <c r="X78" i="31" s="1"/>
  <c r="X79" i="31" s="1"/>
  <c r="X80" i="31" s="1"/>
  <c r="X81" i="31" s="1"/>
  <c r="X82" i="31" s="1"/>
  <c r="X83" i="31" s="1"/>
  <c r="X84" i="31" s="1"/>
  <c r="X85" i="31" s="1"/>
  <c r="X86" i="31" s="1"/>
  <c r="X87" i="31" s="1"/>
  <c r="X88" i="31" s="1"/>
  <c r="X89" i="31" s="1"/>
  <c r="X90" i="31" s="1"/>
  <c r="X91" i="31" s="1"/>
  <c r="X92" i="31" s="1"/>
  <c r="X93" i="31" s="1"/>
  <c r="X94" i="31" s="1"/>
  <c r="X95" i="31" s="1"/>
  <c r="X96" i="31" s="1"/>
  <c r="X97" i="31" s="1"/>
  <c r="X98" i="31" s="1"/>
  <c r="X99" i="31" s="1"/>
  <c r="X100" i="31" s="1"/>
  <c r="X101" i="31" s="1"/>
  <c r="X102" i="31" s="1"/>
  <c r="X103" i="31" s="1"/>
  <c r="X104" i="31" s="1"/>
  <c r="X105" i="31" s="1"/>
  <c r="X106" i="31" s="1"/>
  <c r="X107" i="31" s="1"/>
  <c r="X108" i="31" s="1"/>
  <c r="X109" i="31" s="1"/>
  <c r="W75" i="31"/>
  <c r="W76" i="31" s="1"/>
  <c r="W77" i="31" s="1"/>
  <c r="W78" i="31" s="1"/>
  <c r="W79" i="31" s="1"/>
  <c r="W80" i="31" s="1"/>
  <c r="W81" i="31" s="1"/>
  <c r="W82" i="31" s="1"/>
  <c r="W83" i="31" s="1"/>
  <c r="W84" i="31" s="1"/>
  <c r="W85" i="31" s="1"/>
  <c r="W86" i="31" s="1"/>
  <c r="W87" i="31" s="1"/>
  <c r="W88" i="31" s="1"/>
  <c r="W89" i="31" s="1"/>
  <c r="W90" i="31" s="1"/>
  <c r="W91" i="31" s="1"/>
  <c r="W92" i="31" s="1"/>
  <c r="W93" i="31" s="1"/>
  <c r="W94" i="31" s="1"/>
  <c r="W95" i="31" s="1"/>
  <c r="W96" i="31" s="1"/>
  <c r="W97" i="31" s="1"/>
  <c r="W98" i="31" s="1"/>
  <c r="W99" i="31" s="1"/>
  <c r="W100" i="31" s="1"/>
  <c r="W101" i="31" s="1"/>
  <c r="W102" i="31" s="1"/>
  <c r="W103" i="31" s="1"/>
  <c r="W104" i="31" s="1"/>
  <c r="W105" i="31" s="1"/>
  <c r="W106" i="31" s="1"/>
  <c r="W107" i="31" s="1"/>
  <c r="W108" i="31" s="1"/>
  <c r="W109" i="31" s="1"/>
  <c r="V75" i="31"/>
  <c r="V76" i="31" s="1"/>
  <c r="V77" i="31" s="1"/>
  <c r="V78" i="31" s="1"/>
  <c r="V79" i="31" s="1"/>
  <c r="V80" i="31" s="1"/>
  <c r="V81" i="31" s="1"/>
  <c r="V82" i="31" s="1"/>
  <c r="V83" i="31" s="1"/>
  <c r="V84" i="31" s="1"/>
  <c r="V85" i="31" s="1"/>
  <c r="V86" i="31" s="1"/>
  <c r="V87" i="31" s="1"/>
  <c r="V88" i="31" s="1"/>
  <c r="V89" i="31" s="1"/>
  <c r="V90" i="31" s="1"/>
  <c r="V91" i="31" s="1"/>
  <c r="V92" i="31" s="1"/>
  <c r="V93" i="31" s="1"/>
  <c r="V94" i="31" s="1"/>
  <c r="V95" i="31" s="1"/>
  <c r="V96" i="31" s="1"/>
  <c r="V97" i="31" s="1"/>
  <c r="V98" i="31" s="1"/>
  <c r="V99" i="31" s="1"/>
  <c r="V100" i="31" s="1"/>
  <c r="V101" i="31" s="1"/>
  <c r="V102" i="31" s="1"/>
  <c r="V103" i="31" s="1"/>
  <c r="V104" i="31" s="1"/>
  <c r="V105" i="31" s="1"/>
  <c r="V106" i="31" s="1"/>
  <c r="V107" i="31" s="1"/>
  <c r="V108" i="31" s="1"/>
  <c r="V109" i="31" s="1"/>
  <c r="U75" i="31"/>
  <c r="U76" i="31" s="1"/>
  <c r="U77" i="31" s="1"/>
  <c r="U78" i="31" s="1"/>
  <c r="U79" i="31" s="1"/>
  <c r="U80" i="31" s="1"/>
  <c r="U81" i="31" s="1"/>
  <c r="U82" i="31" s="1"/>
  <c r="U83" i="31" s="1"/>
  <c r="U84" i="31" s="1"/>
  <c r="U85" i="31" s="1"/>
  <c r="U86" i="31" s="1"/>
  <c r="U87" i="31" s="1"/>
  <c r="U88" i="31" s="1"/>
  <c r="U89" i="31" s="1"/>
  <c r="U90" i="31" s="1"/>
  <c r="U91" i="31" s="1"/>
  <c r="U92" i="31" s="1"/>
  <c r="U93" i="31" s="1"/>
  <c r="U94" i="31" s="1"/>
  <c r="U95" i="31" s="1"/>
  <c r="U96" i="31" s="1"/>
  <c r="U97" i="31" s="1"/>
  <c r="U98" i="31" s="1"/>
  <c r="U99" i="31" s="1"/>
  <c r="U100" i="31" s="1"/>
  <c r="U101" i="31" s="1"/>
  <c r="U102" i="31" s="1"/>
  <c r="U103" i="31" s="1"/>
  <c r="U104" i="31" s="1"/>
  <c r="U105" i="31" s="1"/>
  <c r="U106" i="31" s="1"/>
  <c r="U107" i="31" s="1"/>
  <c r="U108" i="31" s="1"/>
  <c r="U109" i="31" s="1"/>
  <c r="S75" i="31"/>
  <c r="S76" i="31" s="1"/>
  <c r="S77" i="31" s="1"/>
  <c r="S78" i="31" s="1"/>
  <c r="S79" i="31" s="1"/>
  <c r="S80" i="31" s="1"/>
  <c r="S81" i="31" s="1"/>
  <c r="S90" i="31" s="1"/>
  <c r="S91" i="31" s="1"/>
  <c r="S92" i="31" s="1"/>
  <c r="S93" i="31" s="1"/>
  <c r="S94" i="31" s="1"/>
  <c r="S95" i="31" s="1"/>
  <c r="S96" i="31" s="1"/>
  <c r="S97" i="31" s="1"/>
  <c r="S98" i="31" s="1"/>
  <c r="S99" i="31" s="1"/>
  <c r="S100" i="31" s="1"/>
  <c r="S101" i="31" s="1"/>
  <c r="S102" i="31" s="1"/>
  <c r="S103" i="31" s="1"/>
  <c r="S104" i="31" s="1"/>
  <c r="S105" i="31" s="1"/>
  <c r="S106" i="31" s="1"/>
  <c r="S107" i="31" s="1"/>
  <c r="S108" i="31" s="1"/>
  <c r="S109" i="31" s="1"/>
  <c r="T75" i="31"/>
  <c r="T76" i="31" s="1"/>
  <c r="T77" i="31" s="1"/>
  <c r="T78" i="31" s="1"/>
  <c r="T79" i="31" s="1"/>
  <c r="T80" i="31" s="1"/>
  <c r="T81" i="31" s="1"/>
  <c r="T82" i="31" s="1"/>
  <c r="T83" i="31" s="1"/>
  <c r="T84" i="31" s="1"/>
  <c r="T85" i="31" s="1"/>
  <c r="T86" i="31" s="1"/>
  <c r="T87" i="31" s="1"/>
  <c r="T88" i="31" s="1"/>
  <c r="T89" i="31" s="1"/>
  <c r="T90" i="31" s="1"/>
  <c r="T91" i="31" s="1"/>
  <c r="T92" i="31" s="1"/>
  <c r="T93" i="31" s="1"/>
  <c r="T94" i="31" s="1"/>
  <c r="T95" i="31" s="1"/>
  <c r="T96" i="31" s="1"/>
  <c r="T97" i="31" s="1"/>
  <c r="T98" i="31" s="1"/>
  <c r="T99" i="31" s="1"/>
  <c r="T100" i="31" s="1"/>
  <c r="T101" i="31" s="1"/>
  <c r="T102" i="31" s="1"/>
  <c r="T103" i="31" s="1"/>
  <c r="T104" i="31" s="1"/>
  <c r="T105" i="31" s="1"/>
  <c r="T106" i="31" s="1"/>
  <c r="T107" i="31" s="1"/>
  <c r="T108" i="31" s="1"/>
  <c r="T109" i="31" s="1"/>
  <c r="Q90" i="31"/>
  <c r="Q91" i="31" s="1"/>
  <c r="Q92" i="31" s="1"/>
  <c r="Q93" i="31" s="1"/>
  <c r="Q94" i="31" s="1"/>
  <c r="Q95" i="31" s="1"/>
  <c r="Q96" i="31" s="1"/>
  <c r="Q97" i="31" s="1"/>
  <c r="Q98" i="31" s="1"/>
  <c r="Q99" i="31" s="1"/>
  <c r="Q100" i="31" s="1"/>
  <c r="Q101" i="31" s="1"/>
  <c r="Q102" i="31" s="1"/>
  <c r="Q103" i="31" s="1"/>
  <c r="Q104" i="31" s="1"/>
  <c r="Q105" i="31" s="1"/>
  <c r="Q106" i="31" s="1"/>
  <c r="Q107" i="31" s="1"/>
  <c r="Q108" i="31" s="1"/>
  <c r="Q109" i="31" s="1"/>
  <c r="W7" i="31"/>
  <c r="W8" i="31" s="1"/>
  <c r="W9" i="31" s="1"/>
  <c r="W10" i="31" s="1"/>
  <c r="W11" i="31" s="1"/>
  <c r="W12" i="31" s="1"/>
  <c r="W13" i="31" s="1"/>
  <c r="W14" i="31" s="1"/>
  <c r="W15" i="31" s="1"/>
  <c r="W16" i="31" s="1"/>
  <c r="W17" i="31" s="1"/>
  <c r="W18" i="31" s="1"/>
  <c r="W19" i="31" s="1"/>
  <c r="W20" i="31" s="1"/>
  <c r="W21" i="31" s="1"/>
  <c r="W22" i="31" s="1"/>
  <c r="W23" i="31" s="1"/>
  <c r="W24" i="31" s="1"/>
  <c r="W25" i="31" s="1"/>
  <c r="W26" i="31" s="1"/>
  <c r="W35" i="31" s="1"/>
  <c r="W36" i="31" s="1"/>
  <c r="W37" i="31" s="1"/>
  <c r="W38" i="31" s="1"/>
  <c r="W39" i="31" s="1"/>
  <c r="W40" i="31" s="1"/>
  <c r="W41" i="31" s="1"/>
  <c r="W42" i="31" s="1"/>
  <c r="W43" i="31" s="1"/>
  <c r="AE7" i="31"/>
  <c r="Q7" i="31"/>
  <c r="Q8" i="31" s="1"/>
  <c r="Q9" i="31" s="1"/>
  <c r="Q10" i="31" s="1"/>
  <c r="Q11" i="31" s="1"/>
  <c r="Q12" i="31" s="1"/>
  <c r="Q13" i="31" s="1"/>
  <c r="Q14" i="31" s="1"/>
  <c r="Q15" i="31" s="1"/>
  <c r="Q16" i="31" s="1"/>
  <c r="Q17" i="31" s="1"/>
  <c r="Q18" i="31" s="1"/>
  <c r="Q19" i="31" s="1"/>
  <c r="Q20" i="31" s="1"/>
  <c r="Q21" i="31" s="1"/>
  <c r="Q22" i="31" s="1"/>
  <c r="Q23" i="31" s="1"/>
  <c r="Q24" i="31" s="1"/>
  <c r="Q25" i="31" s="1"/>
  <c r="Q26" i="31" s="1"/>
  <c r="Q35" i="31" s="1"/>
  <c r="Q36" i="31" s="1"/>
  <c r="Q37" i="31" s="1"/>
  <c r="Q38" i="31" s="1"/>
  <c r="Q39" i="31" s="1"/>
  <c r="Q40" i="31" s="1"/>
  <c r="Q41" i="31" s="1"/>
  <c r="Q42" i="31" s="1"/>
  <c r="Q43" i="31" s="1"/>
  <c r="S7" i="31"/>
  <c r="S8" i="31" s="1"/>
  <c r="S9" i="31" s="1"/>
  <c r="S10" i="31" s="1"/>
  <c r="S11" i="31" s="1"/>
  <c r="S12" i="31" s="1"/>
  <c r="S13" i="31" s="1"/>
  <c r="S14" i="31" s="1"/>
  <c r="S15" i="31" s="1"/>
  <c r="S16" i="31" s="1"/>
  <c r="S17" i="31" s="1"/>
  <c r="S18" i="31" s="1"/>
  <c r="S19" i="31" s="1"/>
  <c r="S20" i="31" s="1"/>
  <c r="S21" i="31" s="1"/>
  <c r="S22" i="31" s="1"/>
  <c r="S23" i="31" s="1"/>
  <c r="S24" i="31" s="1"/>
  <c r="S25" i="31" s="1"/>
  <c r="S26" i="31" s="1"/>
  <c r="S35" i="31" s="1"/>
  <c r="S36" i="31" s="1"/>
  <c r="S37" i="31" s="1"/>
  <c r="S38" i="31" s="1"/>
  <c r="S39" i="31" s="1"/>
  <c r="S40" i="31" s="1"/>
  <c r="S41" i="31" s="1"/>
  <c r="S42" i="31" s="1"/>
  <c r="S43" i="31" s="1"/>
  <c r="V7" i="31"/>
  <c r="V8" i="31" s="1"/>
  <c r="V9" i="31" s="1"/>
  <c r="V10" i="31" s="1"/>
  <c r="V11" i="31" s="1"/>
  <c r="V12" i="31" s="1"/>
  <c r="V13" i="31" s="1"/>
  <c r="V14" i="31" s="1"/>
  <c r="V15" i="31" s="1"/>
  <c r="V16" i="31" s="1"/>
  <c r="V17" i="31" s="1"/>
  <c r="V18" i="31" s="1"/>
  <c r="V19" i="31" s="1"/>
  <c r="V20" i="31" s="1"/>
  <c r="V21" i="31" s="1"/>
  <c r="V22" i="31" s="1"/>
  <c r="V23" i="31" s="1"/>
  <c r="V24" i="31" s="1"/>
  <c r="V25" i="31" s="1"/>
  <c r="V26" i="31" s="1"/>
  <c r="V35" i="31" s="1"/>
  <c r="V36" i="31" s="1"/>
  <c r="V37" i="31" s="1"/>
  <c r="V38" i="31" s="1"/>
  <c r="V39" i="31" s="1"/>
  <c r="V40" i="31" s="1"/>
  <c r="V41" i="31" s="1"/>
  <c r="V42" i="31" s="1"/>
  <c r="V43" i="31" s="1"/>
  <c r="Y7" i="31"/>
  <c r="Y8" i="31" s="1"/>
  <c r="Y9" i="31" s="1"/>
  <c r="Y10" i="31" s="1"/>
  <c r="Y11" i="31" s="1"/>
  <c r="Y12" i="31" s="1"/>
  <c r="Y13" i="31" s="1"/>
  <c r="Y14" i="31" s="1"/>
  <c r="Y15" i="31" s="1"/>
  <c r="Y16" i="31" s="1"/>
  <c r="Y17" i="31" s="1"/>
  <c r="Y18" i="31" s="1"/>
  <c r="Y19" i="31" s="1"/>
  <c r="Y20" i="31" s="1"/>
  <c r="Y21" i="31" s="1"/>
  <c r="Y22" i="31" s="1"/>
  <c r="Y23" i="31" s="1"/>
  <c r="Y24" i="31" s="1"/>
  <c r="Y25" i="31" s="1"/>
  <c r="Y26" i="31" s="1"/>
  <c r="Y35" i="31" s="1"/>
  <c r="Y36" i="31" s="1"/>
  <c r="Y37" i="31" s="1"/>
  <c r="Y38" i="31" s="1"/>
  <c r="Y39" i="31" s="1"/>
  <c r="Y40" i="31" s="1"/>
  <c r="Y41" i="31" s="1"/>
  <c r="Y42" i="31" s="1"/>
  <c r="Y43" i="31" s="1"/>
  <c r="U7" i="31"/>
  <c r="U8" i="31" s="1"/>
  <c r="U9" i="31" s="1"/>
  <c r="U10" i="31" s="1"/>
  <c r="U11" i="31" s="1"/>
  <c r="U12" i="31" s="1"/>
  <c r="U13" i="31" s="1"/>
  <c r="U14" i="31" s="1"/>
  <c r="U15" i="31" s="1"/>
  <c r="U16" i="31" s="1"/>
  <c r="U17" i="31" s="1"/>
  <c r="U18" i="31" s="1"/>
  <c r="U19" i="31" s="1"/>
  <c r="U20" i="31" s="1"/>
  <c r="U21" i="31" s="1"/>
  <c r="U22" i="31" s="1"/>
  <c r="U23" i="31" s="1"/>
  <c r="U24" i="31" s="1"/>
  <c r="U25" i="31" s="1"/>
  <c r="U26" i="31" s="1"/>
  <c r="U35" i="31" s="1"/>
  <c r="U36" i="31" s="1"/>
  <c r="U37" i="31" s="1"/>
  <c r="U38" i="31" s="1"/>
  <c r="U39" i="31" s="1"/>
  <c r="U40" i="31" s="1"/>
  <c r="U41" i="31" s="1"/>
  <c r="U42" i="31" s="1"/>
  <c r="U43" i="31" s="1"/>
  <c r="X7" i="31"/>
  <c r="X8" i="31" s="1"/>
  <c r="X9" i="31" s="1"/>
  <c r="X10" i="31" s="1"/>
  <c r="X11" i="31" s="1"/>
  <c r="X12" i="31" s="1"/>
  <c r="X13" i="31" s="1"/>
  <c r="X14" i="31" s="1"/>
  <c r="X15" i="31" s="1"/>
  <c r="X16" i="31" s="1"/>
  <c r="X17" i="31" s="1"/>
  <c r="X18" i="31" s="1"/>
  <c r="X19" i="31" s="1"/>
  <c r="X20" i="31" s="1"/>
  <c r="X21" i="31" s="1"/>
  <c r="X22" i="31" s="1"/>
  <c r="X23" i="31" s="1"/>
  <c r="X24" i="31" s="1"/>
  <c r="X25" i="31" s="1"/>
  <c r="X26" i="31" s="1"/>
  <c r="X35" i="31" s="1"/>
  <c r="X36" i="31" s="1"/>
  <c r="X37" i="31" s="1"/>
  <c r="X38" i="31" s="1"/>
  <c r="X39" i="31" s="1"/>
  <c r="X40" i="31" s="1"/>
  <c r="X41" i="31" s="1"/>
  <c r="X42" i="31" s="1"/>
  <c r="X43" i="31" s="1"/>
  <c r="T7" i="31"/>
  <c r="T8" i="31" s="1"/>
  <c r="T9" i="31" s="1"/>
  <c r="T10" i="31" s="1"/>
  <c r="T11" i="31" s="1"/>
  <c r="T12" i="31" s="1"/>
  <c r="T13" i="31" s="1"/>
  <c r="T14" i="31" s="1"/>
  <c r="T15" i="31" s="1"/>
  <c r="T16" i="31" s="1"/>
  <c r="T17" i="31" s="1"/>
  <c r="T18" i="31" s="1"/>
  <c r="T19" i="31" s="1"/>
  <c r="T20" i="31" s="1"/>
  <c r="T21" i="31" s="1"/>
  <c r="T22" i="31" s="1"/>
  <c r="T23" i="31" s="1"/>
  <c r="T24" i="31" s="1"/>
  <c r="T25" i="31" s="1"/>
  <c r="T26" i="31" s="1"/>
  <c r="T35" i="31" s="1"/>
  <c r="T36" i="31" s="1"/>
  <c r="T37" i="31" s="1"/>
  <c r="T38" i="31" s="1"/>
  <c r="T39" i="31" s="1"/>
  <c r="T40" i="31" s="1"/>
  <c r="T41" i="31" s="1"/>
  <c r="T42" i="31" s="1"/>
  <c r="T43" i="31" s="1"/>
  <c r="AE8" i="31" l="1"/>
  <c r="AE9" i="31" s="1"/>
  <c r="AE10" i="31" s="1"/>
  <c r="AE11" i="31" s="1"/>
  <c r="AE12" i="31" s="1"/>
  <c r="AE13" i="31" s="1"/>
  <c r="AE14" i="31" s="1"/>
  <c r="AE15" i="31" s="1"/>
  <c r="AE16" i="31" s="1"/>
  <c r="AE17" i="31" s="1"/>
  <c r="AE18" i="31" s="1"/>
  <c r="AE19" i="31" s="1"/>
  <c r="AE20" i="31" s="1"/>
  <c r="AE21" i="31" s="1"/>
  <c r="AE22" i="31" s="1"/>
  <c r="AE23" i="31" s="1"/>
  <c r="AE24" i="31" s="1"/>
  <c r="AE25" i="31" s="1"/>
  <c r="AE26" i="31" s="1"/>
  <c r="AE35" i="31" s="1"/>
  <c r="AE36" i="31" s="1"/>
  <c r="AE37" i="31" s="1"/>
  <c r="AE38" i="31" s="1"/>
  <c r="AE39" i="31" s="1"/>
  <c r="AE40" i="31" s="1"/>
  <c r="AE41" i="31" s="1"/>
  <c r="AE42" i="31" s="1"/>
  <c r="AE43" i="31" s="1"/>
  <c r="K21" i="31"/>
  <c r="K20" i="31"/>
  <c r="K19" i="31"/>
  <c r="K18" i="31"/>
  <c r="K17" i="31"/>
  <c r="K16" i="31"/>
  <c r="K15" i="31"/>
  <c r="K14" i="31"/>
  <c r="K13" i="31"/>
  <c r="K12" i="31"/>
  <c r="K11" i="31"/>
  <c r="K10" i="31"/>
  <c r="K9" i="31"/>
  <c r="K8" i="31"/>
  <c r="K7" i="31"/>
  <c r="Z7" i="31" s="1"/>
  <c r="G7" i="31"/>
  <c r="G8" i="31" s="1"/>
  <c r="G9" i="31" s="1"/>
  <c r="G10" i="31" s="1"/>
  <c r="G11" i="31" s="1"/>
  <c r="G12" i="31" s="1"/>
  <c r="G13" i="31" s="1"/>
  <c r="G14" i="31" s="1"/>
  <c r="G15" i="31" s="1"/>
  <c r="G16" i="31" s="1"/>
  <c r="G17" i="31" s="1"/>
  <c r="G18" i="31" s="1"/>
  <c r="G19" i="31" s="1"/>
  <c r="G20" i="31" s="1"/>
  <c r="G21" i="31" s="1"/>
  <c r="G22" i="31" s="1"/>
  <c r="G23" i="31" s="1"/>
  <c r="G24" i="31" s="1"/>
  <c r="Z8" i="31" l="1"/>
  <c r="Z9" i="31" s="1"/>
  <c r="Z10" i="31" s="1"/>
  <c r="Z11" i="31" s="1"/>
  <c r="Z12" i="31" s="1"/>
  <c r="Z13" i="31" s="1"/>
  <c r="Z14" i="31" s="1"/>
  <c r="Z15" i="31" s="1"/>
  <c r="Z16" i="31" s="1"/>
  <c r="Z17" i="31" s="1"/>
  <c r="Z18" i="31" s="1"/>
  <c r="Z19" i="31" s="1"/>
  <c r="Z20" i="31" s="1"/>
  <c r="Z21" i="31" s="1"/>
  <c r="Z22" i="31" s="1"/>
  <c r="Z23" i="31" s="1"/>
  <c r="Z24" i="31" s="1"/>
  <c r="Z25" i="31" s="1"/>
  <c r="Z26" i="31" s="1"/>
  <c r="Z27" i="31" s="1"/>
  <c r="Z28" i="31" s="1"/>
  <c r="Z29" i="31" s="1"/>
  <c r="Z30" i="31" s="1"/>
  <c r="Z31" i="31" s="1"/>
  <c r="Z32" i="31" s="1"/>
  <c r="Z33" i="31" s="1"/>
  <c r="Z34" i="31" s="1"/>
  <c r="Z35" i="31" s="1"/>
  <c r="Z36" i="31" s="1"/>
  <c r="Z37" i="31" s="1"/>
  <c r="Z38" i="31" s="1"/>
  <c r="Z39" i="31" s="1"/>
  <c r="Z40" i="31" s="1"/>
  <c r="Z41" i="31" s="1"/>
  <c r="Z42" i="31" s="1"/>
  <c r="Z43" i="31" s="1"/>
  <c r="G25" i="31"/>
  <c r="G26" i="31" s="1"/>
  <c r="G27" i="31" s="1"/>
  <c r="G28" i="31" s="1"/>
  <c r="G29" i="31" s="1"/>
  <c r="G30" i="31" s="1"/>
  <c r="G31" i="31" s="1"/>
  <c r="G32" i="31" s="1"/>
  <c r="AD7" i="31"/>
  <c r="AD8" i="31" s="1"/>
  <c r="AD9" i="31" s="1"/>
  <c r="AD10" i="31" s="1"/>
  <c r="AD11" i="31" s="1"/>
  <c r="AD12" i="31" s="1"/>
  <c r="AD13" i="31" s="1"/>
  <c r="AD14" i="31" s="1"/>
  <c r="AD15" i="31" s="1"/>
  <c r="AD16" i="31" s="1"/>
  <c r="AD17" i="31" s="1"/>
  <c r="AD18" i="31" s="1"/>
  <c r="AD19" i="31" s="1"/>
  <c r="AD20" i="31" s="1"/>
  <c r="AD21" i="31" s="1"/>
  <c r="AD22" i="31" s="1"/>
  <c r="AD23" i="31" s="1"/>
  <c r="AD24" i="31" s="1"/>
  <c r="AD25" i="31" s="1"/>
  <c r="AD26" i="31" s="1"/>
  <c r="AD27" i="31" s="1"/>
  <c r="AD28" i="31" s="1"/>
  <c r="AD29" i="31" s="1"/>
  <c r="AD30" i="31" s="1"/>
  <c r="AD31" i="31" s="1"/>
  <c r="AD32" i="31" s="1"/>
  <c r="AD33" i="31" s="1"/>
  <c r="AD34" i="31" s="1"/>
  <c r="AD35" i="31" s="1"/>
  <c r="AD36" i="31" s="1"/>
  <c r="AD37" i="31" s="1"/>
  <c r="AD38" i="31" s="1"/>
  <c r="AD39" i="31" s="1"/>
  <c r="AD40" i="31" s="1"/>
  <c r="AD41" i="31" s="1"/>
  <c r="AD42" i="31" s="1"/>
  <c r="AD43" i="31" s="1"/>
  <c r="L7" i="31"/>
  <c r="L8" i="31" s="1"/>
  <c r="L9" i="31" s="1"/>
  <c r="L10" i="31" s="1"/>
  <c r="L11" i="31" s="1"/>
  <c r="L12" i="31" s="1"/>
  <c r="L13" i="31" s="1"/>
  <c r="L14" i="31" s="1"/>
  <c r="L15" i="31" s="1"/>
  <c r="L16" i="31" s="1"/>
  <c r="L17" i="31" s="1"/>
  <c r="L18" i="31" s="1"/>
  <c r="L19" i="31" s="1"/>
  <c r="L20" i="31" s="1"/>
  <c r="L21" i="31" s="1"/>
  <c r="L22" i="31" s="1"/>
  <c r="L23" i="31" s="1"/>
  <c r="L24" i="31" s="1"/>
  <c r="L25" i="31" s="1"/>
  <c r="L26" i="31" s="1"/>
  <c r="L27" i="31" s="1"/>
  <c r="L28" i="31" s="1"/>
  <c r="L29" i="31" s="1"/>
  <c r="L30" i="31" s="1"/>
  <c r="L31" i="31" s="1"/>
  <c r="L32" i="31" s="1"/>
  <c r="L33" i="31" s="1"/>
  <c r="L34" i="31" s="1"/>
  <c r="L35" i="31" s="1"/>
  <c r="L36" i="31" s="1"/>
  <c r="L37" i="31" s="1"/>
  <c r="L38" i="31" s="1"/>
  <c r="L39" i="31" s="1"/>
  <c r="L40" i="31" s="1"/>
  <c r="L41" i="31" s="1"/>
  <c r="L42" i="31" s="1"/>
  <c r="L43" i="31" s="1"/>
  <c r="AC7" i="31"/>
  <c r="AC8" i="31" s="1"/>
  <c r="AC9" i="31" s="1"/>
  <c r="AC10" i="31" s="1"/>
  <c r="AC11" i="31" s="1"/>
  <c r="AC12" i="31" s="1"/>
  <c r="AC13" i="31" s="1"/>
  <c r="AC14" i="31" s="1"/>
  <c r="AC15" i="31" s="1"/>
  <c r="AC16" i="31" s="1"/>
  <c r="AC17" i="31" s="1"/>
  <c r="AC18" i="31" s="1"/>
  <c r="AC19" i="31" s="1"/>
  <c r="AC20" i="31" s="1"/>
  <c r="AC21" i="31" s="1"/>
  <c r="AC22" i="31" s="1"/>
  <c r="AC23" i="31" s="1"/>
  <c r="AC24" i="31" s="1"/>
  <c r="AC25" i="31" s="1"/>
  <c r="AC26" i="31" s="1"/>
  <c r="AC27" i="31" s="1"/>
  <c r="AC28" i="31" s="1"/>
  <c r="AC29" i="31" s="1"/>
  <c r="AC30" i="31" s="1"/>
  <c r="AC31" i="31" s="1"/>
  <c r="AC32" i="31" s="1"/>
  <c r="AC33" i="31" s="1"/>
  <c r="AC34" i="31" s="1"/>
  <c r="AC35" i="31" s="1"/>
  <c r="AC36" i="31" s="1"/>
  <c r="AC37" i="31" s="1"/>
  <c r="AC38" i="31" s="1"/>
  <c r="AC39" i="31" s="1"/>
  <c r="AC40" i="31" s="1"/>
  <c r="AC41" i="31" s="1"/>
  <c r="AC42" i="31" s="1"/>
  <c r="AC43" i="31" s="1"/>
  <c r="AB7" i="31"/>
  <c r="AB8" i="31" s="1"/>
  <c r="AB9" i="31" s="1"/>
  <c r="AB10" i="31" s="1"/>
  <c r="AB11" i="31" s="1"/>
  <c r="AB12" i="31" s="1"/>
  <c r="AB13" i="31" s="1"/>
  <c r="AB14" i="31" s="1"/>
  <c r="AB15" i="31" s="1"/>
  <c r="AB16" i="31" s="1"/>
  <c r="AB17" i="31" s="1"/>
  <c r="AB18" i="31" s="1"/>
  <c r="AB19" i="31" s="1"/>
  <c r="AB20" i="31" s="1"/>
  <c r="AB21" i="31" s="1"/>
  <c r="AB22" i="31" s="1"/>
  <c r="AB23" i="31" s="1"/>
  <c r="AB24" i="31" s="1"/>
  <c r="AB25" i="31" s="1"/>
  <c r="AB26" i="31" s="1"/>
  <c r="AB27" i="31" s="1"/>
  <c r="AB28" i="31" s="1"/>
  <c r="AB29" i="31" s="1"/>
  <c r="AB30" i="31" s="1"/>
  <c r="AB31" i="31" s="1"/>
  <c r="AB32" i="31" s="1"/>
  <c r="AB33" i="31" s="1"/>
  <c r="AB34" i="31" s="1"/>
  <c r="AB35" i="31" s="1"/>
  <c r="AB36" i="31" s="1"/>
  <c r="AB37" i="31" s="1"/>
  <c r="AB38" i="31" s="1"/>
  <c r="AB39" i="31" s="1"/>
  <c r="AB40" i="31" s="1"/>
  <c r="AB41" i="31" s="1"/>
  <c r="AB42" i="31" s="1"/>
  <c r="AB43" i="31" s="1"/>
  <c r="K61" i="30"/>
  <c r="K60" i="30"/>
  <c r="K59" i="30"/>
  <c r="K58" i="30"/>
  <c r="K57" i="30"/>
  <c r="K56" i="30"/>
  <c r="K55" i="30"/>
  <c r="K54" i="30"/>
  <c r="K53" i="30"/>
  <c r="K52" i="30"/>
  <c r="K51" i="30"/>
  <c r="K50" i="30"/>
  <c r="K49" i="30"/>
  <c r="G49" i="30"/>
  <c r="G50" i="30" s="1"/>
  <c r="G51" i="30" s="1"/>
  <c r="G52" i="30" s="1"/>
  <c r="G53" i="30" s="1"/>
  <c r="G54" i="30" s="1"/>
  <c r="G55" i="30" s="1"/>
  <c r="G56" i="30" s="1"/>
  <c r="G57" i="30" s="1"/>
  <c r="G58" i="30" s="1"/>
  <c r="G59" i="30" s="1"/>
  <c r="G60" i="30" s="1"/>
  <c r="G61" i="30" s="1"/>
  <c r="K48" i="30"/>
  <c r="W48" i="30" s="1"/>
  <c r="G48" i="30"/>
  <c r="K22" i="30"/>
  <c r="K21" i="30"/>
  <c r="K20" i="30"/>
  <c r="K19" i="30"/>
  <c r="K18" i="30"/>
  <c r="K17" i="30"/>
  <c r="K16" i="30"/>
  <c r="K15" i="30"/>
  <c r="K14" i="30"/>
  <c r="K13" i="30"/>
  <c r="K12" i="30"/>
  <c r="K11" i="30"/>
  <c r="K10" i="30"/>
  <c r="K9" i="30"/>
  <c r="K8" i="30"/>
  <c r="K7" i="30"/>
  <c r="G7" i="30"/>
  <c r="G8" i="30" s="1"/>
  <c r="G9" i="30" s="1"/>
  <c r="G10" i="30" l="1"/>
  <c r="G11" i="30" s="1"/>
  <c r="G12" i="30" s="1"/>
  <c r="G13" i="30" s="1"/>
  <c r="G14" i="30" s="1"/>
  <c r="G15" i="30" s="1"/>
  <c r="G16" i="30" s="1"/>
  <c r="G17" i="30" s="1"/>
  <c r="G18" i="30" s="1"/>
  <c r="G19" i="30" s="1"/>
  <c r="G20" i="30" s="1"/>
  <c r="G21" i="30" s="1"/>
  <c r="G22" i="30" s="1"/>
  <c r="AB3" i="30" s="1"/>
  <c r="AB5" i="30" s="1"/>
  <c r="H25" i="54" s="1"/>
  <c r="G33" i="31"/>
  <c r="G34" i="31" s="1"/>
  <c r="G35" i="31" s="1"/>
  <c r="G36" i="31" s="1"/>
  <c r="G37" i="31" s="1"/>
  <c r="G38" i="31" s="1"/>
  <c r="G39" i="31" s="1"/>
  <c r="G40" i="31" s="1"/>
  <c r="G41" i="31" s="1"/>
  <c r="G42" i="31" s="1"/>
  <c r="G43" i="31" s="1"/>
  <c r="AN5" i="31" s="1"/>
  <c r="AN7" i="31" s="1"/>
  <c r="AN17" i="31" s="1"/>
  <c r="G27" i="54" s="1"/>
  <c r="M27" i="54" s="1"/>
  <c r="O27" i="54" s="1"/>
  <c r="Q48" i="30"/>
  <c r="Q49" i="30" s="1"/>
  <c r="Q50" i="30" s="1"/>
  <c r="Q51" i="30" s="1"/>
  <c r="Q52" i="30" s="1"/>
  <c r="Q53" i="30" s="1"/>
  <c r="Q54" i="30" s="1"/>
  <c r="Q55" i="30" s="1"/>
  <c r="Q56" i="30" s="1"/>
  <c r="Q57" i="30" s="1"/>
  <c r="Q58" i="30" s="1"/>
  <c r="Q59" i="30" s="1"/>
  <c r="Q60" i="30" s="1"/>
  <c r="Q61" i="30" s="1"/>
  <c r="M48" i="30"/>
  <c r="M49" i="30" s="1"/>
  <c r="M50" i="30" s="1"/>
  <c r="M51" i="30" s="1"/>
  <c r="M52" i="30" s="1"/>
  <c r="M53" i="30" s="1"/>
  <c r="M54" i="30" s="1"/>
  <c r="M55" i="30" s="1"/>
  <c r="M56" i="30" s="1"/>
  <c r="M57" i="30" s="1"/>
  <c r="M58" i="30" s="1"/>
  <c r="M59" i="30" s="1"/>
  <c r="M60" i="30" s="1"/>
  <c r="M61" i="30" s="1"/>
  <c r="T48" i="30"/>
  <c r="T49" i="30" s="1"/>
  <c r="T50" i="30" s="1"/>
  <c r="T51" i="30" s="1"/>
  <c r="T52" i="30" s="1"/>
  <c r="T53" i="30" s="1"/>
  <c r="T54" i="30" s="1"/>
  <c r="T55" i="30" s="1"/>
  <c r="T56" i="30" s="1"/>
  <c r="T57" i="30" s="1"/>
  <c r="T58" i="30" s="1"/>
  <c r="T59" i="30" s="1"/>
  <c r="T60" i="30" s="1"/>
  <c r="T61" i="30" s="1"/>
  <c r="P48" i="30"/>
  <c r="P49" i="30" s="1"/>
  <c r="P50" i="30" s="1"/>
  <c r="P51" i="30" s="1"/>
  <c r="P52" i="30" s="1"/>
  <c r="P53" i="30" s="1"/>
  <c r="P54" i="30" s="1"/>
  <c r="P55" i="30" s="1"/>
  <c r="P56" i="30" s="1"/>
  <c r="P57" i="30" s="1"/>
  <c r="P58" i="30" s="1"/>
  <c r="P59" i="30" s="1"/>
  <c r="P60" i="30" s="1"/>
  <c r="P61" i="30" s="1"/>
  <c r="P7" i="30"/>
  <c r="P8" i="30" s="1"/>
  <c r="P9" i="30" s="1"/>
  <c r="P10" i="30" s="1"/>
  <c r="P11" i="30" s="1"/>
  <c r="P12" i="30" s="1"/>
  <c r="P13" i="30" s="1"/>
  <c r="P14" i="30" s="1"/>
  <c r="P15" i="30" s="1"/>
  <c r="P16" i="30" s="1"/>
  <c r="P17" i="30" s="1"/>
  <c r="P18" i="30" s="1"/>
  <c r="P19" i="30" s="1"/>
  <c r="P20" i="30" s="1"/>
  <c r="P21" i="30" s="1"/>
  <c r="P22" i="30" s="1"/>
  <c r="T7" i="30"/>
  <c r="T8" i="30" s="1"/>
  <c r="T9" i="30" s="1"/>
  <c r="T10" i="30" s="1"/>
  <c r="T11" i="30" s="1"/>
  <c r="T12" i="30" s="1"/>
  <c r="T13" i="30" s="1"/>
  <c r="T14" i="30" s="1"/>
  <c r="T15" i="30" s="1"/>
  <c r="T16" i="30" s="1"/>
  <c r="T17" i="30" s="1"/>
  <c r="T18" i="30" s="1"/>
  <c r="T19" i="30" s="1"/>
  <c r="T20" i="30" s="1"/>
  <c r="T21" i="30" s="1"/>
  <c r="T22" i="30" s="1"/>
  <c r="R7" i="30"/>
  <c r="R8" i="30" s="1"/>
  <c r="R9" i="30" s="1"/>
  <c r="R10" i="30" s="1"/>
  <c r="R11" i="30" s="1"/>
  <c r="R12" i="30" s="1"/>
  <c r="R13" i="30" s="1"/>
  <c r="R14" i="30" s="1"/>
  <c r="R15" i="30" s="1"/>
  <c r="R16" i="30" s="1"/>
  <c r="R17" i="30" s="1"/>
  <c r="R18" i="30" s="1"/>
  <c r="R19" i="30" s="1"/>
  <c r="R20" i="30" s="1"/>
  <c r="R21" i="30" s="1"/>
  <c r="R22" i="30" s="1"/>
  <c r="U7" i="30"/>
  <c r="U8" i="30" s="1"/>
  <c r="U9" i="30" s="1"/>
  <c r="U10" i="30" s="1"/>
  <c r="U11" i="30" s="1"/>
  <c r="U12" i="30" s="1"/>
  <c r="U13" i="30" s="1"/>
  <c r="U14" i="30" s="1"/>
  <c r="U15" i="30" s="1"/>
  <c r="U16" i="30" s="1"/>
  <c r="U17" i="30" s="1"/>
  <c r="U18" i="30" s="1"/>
  <c r="U19" i="30" s="1"/>
  <c r="U20" i="30" s="1"/>
  <c r="U21" i="30" s="1"/>
  <c r="U22" i="30" s="1"/>
  <c r="O7" i="30"/>
  <c r="O8" i="30" s="1"/>
  <c r="O9" i="30" s="1"/>
  <c r="O10" i="30" s="1"/>
  <c r="O11" i="30" s="1"/>
  <c r="O12" i="30" s="1"/>
  <c r="O13" i="30" s="1"/>
  <c r="O14" i="30" s="1"/>
  <c r="O15" i="30" s="1"/>
  <c r="O16" i="30" s="1"/>
  <c r="O17" i="30" s="1"/>
  <c r="O18" i="30" s="1"/>
  <c r="O19" i="30" s="1"/>
  <c r="O20" i="30" s="1"/>
  <c r="O21" i="30" s="1"/>
  <c r="O22" i="30" s="1"/>
  <c r="S7" i="30"/>
  <c r="S8" i="30" s="1"/>
  <c r="S9" i="30" s="1"/>
  <c r="S10" i="30" s="1"/>
  <c r="S11" i="30" s="1"/>
  <c r="S12" i="30" s="1"/>
  <c r="S13" i="30" s="1"/>
  <c r="S14" i="30" s="1"/>
  <c r="S15" i="30" s="1"/>
  <c r="S16" i="30" s="1"/>
  <c r="S17" i="30" s="1"/>
  <c r="S18" i="30" s="1"/>
  <c r="S19" i="30" s="1"/>
  <c r="S20" i="30" s="1"/>
  <c r="S21" i="30" s="1"/>
  <c r="S22" i="30" s="1"/>
  <c r="W7" i="30"/>
  <c r="W8" i="30" s="1"/>
  <c r="W9" i="30" s="1"/>
  <c r="W10" i="30" s="1"/>
  <c r="W11" i="30" s="1"/>
  <c r="W12" i="30" s="1"/>
  <c r="W13" i="30" s="1"/>
  <c r="W14" i="30" s="1"/>
  <c r="W15" i="30" s="1"/>
  <c r="W16" i="30" s="1"/>
  <c r="W17" i="30" s="1"/>
  <c r="W18" i="30" s="1"/>
  <c r="W19" i="30" s="1"/>
  <c r="W20" i="30" s="1"/>
  <c r="W21" i="30" s="1"/>
  <c r="W22" i="30" s="1"/>
  <c r="X7" i="30"/>
  <c r="X8" i="30" s="1"/>
  <c r="X9" i="30" s="1"/>
  <c r="X10" i="30" s="1"/>
  <c r="X11" i="30" s="1"/>
  <c r="X12" i="30" s="1"/>
  <c r="X13" i="30" s="1"/>
  <c r="X14" i="30" s="1"/>
  <c r="X15" i="30" s="1"/>
  <c r="X16" i="30" s="1"/>
  <c r="X17" i="30" s="1"/>
  <c r="X18" i="30" s="1"/>
  <c r="X19" i="30" s="1"/>
  <c r="X20" i="30" s="1"/>
  <c r="X21" i="30" s="1"/>
  <c r="X22" i="30" s="1"/>
  <c r="Q7" i="30"/>
  <c r="Q8" i="30" s="1"/>
  <c r="Q9" i="30" s="1"/>
  <c r="Q10" i="30" s="1"/>
  <c r="Q11" i="30" s="1"/>
  <c r="Q12" i="30" s="1"/>
  <c r="Q13" i="30" s="1"/>
  <c r="Q14" i="30" s="1"/>
  <c r="Q15" i="30" s="1"/>
  <c r="Q16" i="30" s="1"/>
  <c r="Q17" i="30" s="1"/>
  <c r="Q18" i="30" s="1"/>
  <c r="Q19" i="30" s="1"/>
  <c r="Q20" i="30" s="1"/>
  <c r="Q21" i="30" s="1"/>
  <c r="Q22" i="30" s="1"/>
  <c r="N7" i="30"/>
  <c r="N8" i="30" s="1"/>
  <c r="N9" i="30" s="1"/>
  <c r="N10" i="30" s="1"/>
  <c r="N11" i="30" s="1"/>
  <c r="N12" i="30" s="1"/>
  <c r="N13" i="30" s="1"/>
  <c r="N14" i="30" s="1"/>
  <c r="N15" i="30" s="1"/>
  <c r="N16" i="30" s="1"/>
  <c r="N17" i="30" s="1"/>
  <c r="N18" i="30" s="1"/>
  <c r="N19" i="30" s="1"/>
  <c r="N20" i="30" s="1"/>
  <c r="N21" i="30" s="1"/>
  <c r="N22" i="30" s="1"/>
  <c r="V7" i="30"/>
  <c r="V8" i="30" s="1"/>
  <c r="V9" i="30" s="1"/>
  <c r="V10" i="30" s="1"/>
  <c r="V11" i="30" s="1"/>
  <c r="V12" i="30" s="1"/>
  <c r="V13" i="30" s="1"/>
  <c r="V14" i="30" s="1"/>
  <c r="V15" i="30" s="1"/>
  <c r="V16" i="30" s="1"/>
  <c r="V17" i="30" s="1"/>
  <c r="V18" i="30" s="1"/>
  <c r="V19" i="30" s="1"/>
  <c r="V20" i="30" s="1"/>
  <c r="V21" i="30" s="1"/>
  <c r="V22" i="30" s="1"/>
  <c r="W49" i="30"/>
  <c r="W50" i="30" s="1"/>
  <c r="W51" i="30" s="1"/>
  <c r="W52" i="30" s="1"/>
  <c r="W53" i="30" s="1"/>
  <c r="W54" i="30" s="1"/>
  <c r="W55" i="30" s="1"/>
  <c r="W56" i="30" s="1"/>
  <c r="W57" i="30" s="1"/>
  <c r="W58" i="30" s="1"/>
  <c r="W59" i="30" s="1"/>
  <c r="W60" i="30" s="1"/>
  <c r="W61" i="30" s="1"/>
  <c r="V48" i="30"/>
  <c r="V49" i="30" s="1"/>
  <c r="V50" i="30" s="1"/>
  <c r="V51" i="30" s="1"/>
  <c r="V52" i="30" s="1"/>
  <c r="V53" i="30" s="1"/>
  <c r="V54" i="30" s="1"/>
  <c r="V55" i="30" s="1"/>
  <c r="V56" i="30" s="1"/>
  <c r="V57" i="30" s="1"/>
  <c r="V58" i="30" s="1"/>
  <c r="V59" i="30" s="1"/>
  <c r="V60" i="30" s="1"/>
  <c r="V61" i="30" s="1"/>
  <c r="L48" i="30"/>
  <c r="L49" i="30" s="1"/>
  <c r="L50" i="30" s="1"/>
  <c r="L51" i="30" s="1"/>
  <c r="L52" i="30" s="1"/>
  <c r="L53" i="30" s="1"/>
  <c r="L54" i="30" s="1"/>
  <c r="L55" i="30" s="1"/>
  <c r="L56" i="30" s="1"/>
  <c r="L57" i="30" s="1"/>
  <c r="L58" i="30" s="1"/>
  <c r="L59" i="30" s="1"/>
  <c r="L60" i="30" s="1"/>
  <c r="L61" i="30" s="1"/>
  <c r="O48" i="30"/>
  <c r="O49" i="30" s="1"/>
  <c r="O50" i="30" s="1"/>
  <c r="O51" i="30" s="1"/>
  <c r="O52" i="30" s="1"/>
  <c r="O53" i="30" s="1"/>
  <c r="O54" i="30" s="1"/>
  <c r="O55" i="30" s="1"/>
  <c r="O56" i="30" s="1"/>
  <c r="O57" i="30" s="1"/>
  <c r="O58" i="30" s="1"/>
  <c r="O59" i="30" s="1"/>
  <c r="O60" i="30" s="1"/>
  <c r="O61" i="30" s="1"/>
  <c r="N48" i="30"/>
  <c r="N49" i="30" s="1"/>
  <c r="N50" i="30" s="1"/>
  <c r="N51" i="30" s="1"/>
  <c r="N52" i="30" s="1"/>
  <c r="N53" i="30" s="1"/>
  <c r="N54" i="30" s="1"/>
  <c r="N55" i="30" s="1"/>
  <c r="N56" i="30" s="1"/>
  <c r="N57" i="30" s="1"/>
  <c r="N58" i="30" s="1"/>
  <c r="N59" i="30" s="1"/>
  <c r="N60" i="30" s="1"/>
  <c r="N61" i="30" s="1"/>
  <c r="X48" i="30"/>
  <c r="X49" i="30" s="1"/>
  <c r="X50" i="30" s="1"/>
  <c r="X51" i="30" s="1"/>
  <c r="X52" i="30" s="1"/>
  <c r="X53" i="30" s="1"/>
  <c r="X54" i="30" s="1"/>
  <c r="X55" i="30" s="1"/>
  <c r="X56" i="30" s="1"/>
  <c r="X57" i="30" s="1"/>
  <c r="X58" i="30" s="1"/>
  <c r="X59" i="30" s="1"/>
  <c r="X60" i="30" s="1"/>
  <c r="X61" i="30" s="1"/>
  <c r="S48" i="30"/>
  <c r="S49" i="30" s="1"/>
  <c r="S50" i="30" s="1"/>
  <c r="S51" i="30" s="1"/>
  <c r="S52" i="30" s="1"/>
  <c r="S53" i="30" s="1"/>
  <c r="S54" i="30" s="1"/>
  <c r="S55" i="30" s="1"/>
  <c r="S56" i="30" s="1"/>
  <c r="S57" i="30" s="1"/>
  <c r="S58" i="30" s="1"/>
  <c r="S59" i="30" s="1"/>
  <c r="S60" i="30" s="1"/>
  <c r="S61" i="30" s="1"/>
  <c r="L7" i="30"/>
  <c r="L8" i="30" s="1"/>
  <c r="L9" i="30" s="1"/>
  <c r="L10" i="30" s="1"/>
  <c r="L11" i="30" s="1"/>
  <c r="L12" i="30" s="1"/>
  <c r="L13" i="30" s="1"/>
  <c r="L14" i="30" s="1"/>
  <c r="L15" i="30" s="1"/>
  <c r="L16" i="30" s="1"/>
  <c r="L17" i="30" s="1"/>
  <c r="L18" i="30" s="1"/>
  <c r="L19" i="30" s="1"/>
  <c r="L20" i="30" s="1"/>
  <c r="L21" i="30" s="1"/>
  <c r="L22" i="30" s="1"/>
  <c r="M7" i="30"/>
  <c r="M8" i="30" s="1"/>
  <c r="M9" i="30" s="1"/>
  <c r="M10" i="30" s="1"/>
  <c r="M11" i="30" s="1"/>
  <c r="M12" i="30" s="1"/>
  <c r="M13" i="30" s="1"/>
  <c r="M14" i="30" s="1"/>
  <c r="M15" i="30" s="1"/>
  <c r="M16" i="30" s="1"/>
  <c r="M17" i="30" s="1"/>
  <c r="M18" i="30" s="1"/>
  <c r="M19" i="30" s="1"/>
  <c r="M20" i="30" s="1"/>
  <c r="M21" i="30" s="1"/>
  <c r="M22" i="30" s="1"/>
  <c r="R48" i="30"/>
  <c r="R49" i="30" s="1"/>
  <c r="R50" i="30" s="1"/>
  <c r="R51" i="30" s="1"/>
  <c r="R52" i="30" s="1"/>
  <c r="R53" i="30" s="1"/>
  <c r="R54" i="30" s="1"/>
  <c r="R55" i="30" s="1"/>
  <c r="R56" i="30" s="1"/>
  <c r="R57" i="30" s="1"/>
  <c r="R58" i="30" s="1"/>
  <c r="R59" i="30" s="1"/>
  <c r="R60" i="30" s="1"/>
  <c r="R61" i="30" s="1"/>
  <c r="U48" i="30"/>
  <c r="U49" i="30" s="1"/>
  <c r="U50" i="30" s="1"/>
  <c r="U51" i="30" s="1"/>
  <c r="U52" i="30" s="1"/>
  <c r="U53" i="30" s="1"/>
  <c r="U54" i="30" s="1"/>
  <c r="U55" i="30" s="1"/>
  <c r="U56" i="30" s="1"/>
  <c r="U57" i="30" s="1"/>
  <c r="U58" i="30" s="1"/>
  <c r="U59" i="30" s="1"/>
  <c r="U60" i="30" s="1"/>
  <c r="U61" i="30" s="1"/>
  <c r="K12" i="29"/>
  <c r="K61" i="29" l="1"/>
  <c r="K60" i="29"/>
  <c r="K59" i="29"/>
  <c r="K58" i="29"/>
  <c r="K57" i="29"/>
  <c r="K56" i="29"/>
  <c r="K55" i="29"/>
  <c r="K54" i="29"/>
  <c r="K53" i="29"/>
  <c r="K52" i="29"/>
  <c r="K51" i="29"/>
  <c r="K50" i="29"/>
  <c r="K49" i="29"/>
  <c r="I49" i="29"/>
  <c r="I50" i="29" s="1"/>
  <c r="I51" i="29" s="1"/>
  <c r="I52" i="29" s="1"/>
  <c r="I53" i="29" s="1"/>
  <c r="I54" i="29" s="1"/>
  <c r="I55" i="29" s="1"/>
  <c r="I56" i="29" s="1"/>
  <c r="I57" i="29" s="1"/>
  <c r="I58" i="29" s="1"/>
  <c r="I59" i="29" s="1"/>
  <c r="I60" i="29" s="1"/>
  <c r="I61" i="29" s="1"/>
  <c r="K48" i="29"/>
  <c r="AE48" i="29" s="1"/>
  <c r="I48" i="29"/>
  <c r="K22" i="29"/>
  <c r="K21" i="29"/>
  <c r="K20" i="29"/>
  <c r="K19" i="29"/>
  <c r="K18" i="29"/>
  <c r="K17" i="29"/>
  <c r="K16" i="29"/>
  <c r="K15" i="29"/>
  <c r="K14" i="29"/>
  <c r="K13" i="29"/>
  <c r="K11" i="29"/>
  <c r="K10" i="29"/>
  <c r="K9" i="29"/>
  <c r="K8" i="29"/>
  <c r="K7" i="29"/>
  <c r="I7" i="29"/>
  <c r="I8" i="29" s="1"/>
  <c r="I9" i="29" s="1"/>
  <c r="I10" i="29" s="1"/>
  <c r="I11" i="29" s="1"/>
  <c r="I12" i="29" s="1"/>
  <c r="I13" i="29" s="1"/>
  <c r="I14" i="29" s="1"/>
  <c r="I15" i="29" s="1"/>
  <c r="I16" i="29" s="1"/>
  <c r="I17" i="29" s="1"/>
  <c r="I18" i="29" s="1"/>
  <c r="I19" i="29" s="1"/>
  <c r="I20" i="29" s="1"/>
  <c r="I21" i="29" s="1"/>
  <c r="I22" i="29" s="1"/>
  <c r="K31" i="28"/>
  <c r="K30" i="28"/>
  <c r="K29" i="28"/>
  <c r="K28" i="28"/>
  <c r="K27" i="28"/>
  <c r="K26" i="28"/>
  <c r="K25" i="28"/>
  <c r="K24" i="28"/>
  <c r="K23" i="28"/>
  <c r="K22" i="28"/>
  <c r="K21" i="28"/>
  <c r="K20" i="28"/>
  <c r="K19" i="28"/>
  <c r="K18" i="28"/>
  <c r="K17" i="28"/>
  <c r="K16" i="28"/>
  <c r="K15" i="28"/>
  <c r="K14" i="28"/>
  <c r="K13" i="28"/>
  <c r="K12" i="28"/>
  <c r="K11" i="28"/>
  <c r="K10" i="28"/>
  <c r="K9" i="28"/>
  <c r="K8" i="28"/>
  <c r="K7" i="28"/>
  <c r="R7" i="28" s="1"/>
  <c r="G7" i="28"/>
  <c r="G8" i="28" s="1"/>
  <c r="G9" i="28" s="1"/>
  <c r="G10" i="28" s="1"/>
  <c r="G11" i="28" s="1"/>
  <c r="G12" i="28" s="1"/>
  <c r="G13" i="28" s="1"/>
  <c r="G14" i="28" s="1"/>
  <c r="G15" i="28" s="1"/>
  <c r="G16" i="28" s="1"/>
  <c r="G17" i="28" s="1"/>
  <c r="G18" i="28" s="1"/>
  <c r="G19" i="28" s="1"/>
  <c r="G20" i="28" s="1"/>
  <c r="G21" i="28" s="1"/>
  <c r="G22" i="28" s="1"/>
  <c r="G23" i="28" s="1"/>
  <c r="G24" i="28" s="1"/>
  <c r="G25" i="28" s="1"/>
  <c r="G26" i="28" s="1"/>
  <c r="G27" i="28" s="1"/>
  <c r="G28" i="28" s="1"/>
  <c r="G29" i="28" s="1"/>
  <c r="G30" i="28" s="1"/>
  <c r="G31" i="28" s="1"/>
  <c r="K14" i="27"/>
  <c r="K31" i="27"/>
  <c r="K30" i="27"/>
  <c r="K29" i="27"/>
  <c r="K28" i="27"/>
  <c r="K27" i="27"/>
  <c r="K26" i="27"/>
  <c r="K25" i="27"/>
  <c r="K24" i="27"/>
  <c r="K23" i="27"/>
  <c r="K22" i="27"/>
  <c r="K21" i="27"/>
  <c r="K20" i="27"/>
  <c r="K19" i="27"/>
  <c r="K18" i="27"/>
  <c r="K17" i="27"/>
  <c r="K16" i="27"/>
  <c r="K15" i="27"/>
  <c r="K13" i="27"/>
  <c r="K12" i="27"/>
  <c r="K11" i="27"/>
  <c r="K10" i="27"/>
  <c r="K9" i="27"/>
  <c r="K8" i="27"/>
  <c r="K7" i="27"/>
  <c r="G7" i="27"/>
  <c r="G8" i="27" s="1"/>
  <c r="G9" i="27" s="1"/>
  <c r="G10" i="27" s="1"/>
  <c r="G11" i="27" s="1"/>
  <c r="G12" i="27" s="1"/>
  <c r="G13" i="27" s="1"/>
  <c r="G14" i="27" s="1"/>
  <c r="G15" i="27" s="1"/>
  <c r="G16" i="27" s="1"/>
  <c r="G17" i="27" s="1"/>
  <c r="G18" i="27" s="1"/>
  <c r="G19" i="27" s="1"/>
  <c r="G20" i="27" s="1"/>
  <c r="G21" i="27" s="1"/>
  <c r="G22" i="27" s="1"/>
  <c r="G23" i="27" s="1"/>
  <c r="G24" i="27" s="1"/>
  <c r="G25" i="27" s="1"/>
  <c r="G26" i="27" s="1"/>
  <c r="G27" i="27" s="1"/>
  <c r="G28" i="27" s="1"/>
  <c r="G29" i="27" s="1"/>
  <c r="G30" i="27" s="1"/>
  <c r="G31" i="27" s="1"/>
  <c r="K25" i="25"/>
  <c r="K26" i="25"/>
  <c r="K27" i="25"/>
  <c r="K28" i="25"/>
  <c r="K29" i="25"/>
  <c r="K30" i="25"/>
  <c r="K31" i="25"/>
  <c r="K32" i="25"/>
  <c r="K33" i="25"/>
  <c r="K34" i="25"/>
  <c r="K35" i="25"/>
  <c r="K36" i="25"/>
  <c r="K37" i="25"/>
  <c r="K38" i="25"/>
  <c r="K39" i="25"/>
  <c r="K101" i="25"/>
  <c r="I7" i="25"/>
  <c r="I8" i="25" s="1"/>
  <c r="I9" i="25" s="1"/>
  <c r="I10" i="25" s="1"/>
  <c r="I11" i="25" s="1"/>
  <c r="I12" i="25" s="1"/>
  <c r="I13" i="25" s="1"/>
  <c r="I14" i="25" s="1"/>
  <c r="I15" i="25" s="1"/>
  <c r="I16" i="25" s="1"/>
  <c r="I17" i="25" s="1"/>
  <c r="I18" i="25" s="1"/>
  <c r="I19" i="25" s="1"/>
  <c r="I20" i="25" s="1"/>
  <c r="I21" i="25" s="1"/>
  <c r="I22" i="25" s="1"/>
  <c r="I23" i="25" s="1"/>
  <c r="I24" i="25" s="1"/>
  <c r="I25" i="25" s="1"/>
  <c r="I26" i="25" s="1"/>
  <c r="I27" i="25" s="1"/>
  <c r="I28" i="25" s="1"/>
  <c r="I29" i="25" s="1"/>
  <c r="I30" i="25" s="1"/>
  <c r="I31" i="25" s="1"/>
  <c r="I32" i="25" s="1"/>
  <c r="I33" i="25" s="1"/>
  <c r="I34" i="25" s="1"/>
  <c r="I35" i="25" s="1"/>
  <c r="I36" i="25" s="1"/>
  <c r="I37" i="25" s="1"/>
  <c r="I38" i="25" s="1"/>
  <c r="I39" i="25" s="1"/>
  <c r="G7" i="23"/>
  <c r="G8" i="23" s="1"/>
  <c r="G9" i="23" s="1"/>
  <c r="G10" i="23" s="1"/>
  <c r="G11" i="23" s="1"/>
  <c r="G12" i="23" s="1"/>
  <c r="G13" i="23" s="1"/>
  <c r="G14" i="23" s="1"/>
  <c r="G15" i="23" s="1"/>
  <c r="G16" i="23" s="1"/>
  <c r="G17" i="23" s="1"/>
  <c r="G18" i="23" s="1"/>
  <c r="G19" i="23" s="1"/>
  <c r="G20" i="23" s="1"/>
  <c r="G21" i="23" s="1"/>
  <c r="G22" i="23" s="1"/>
  <c r="G23" i="23" s="1"/>
  <c r="G24" i="23" s="1"/>
  <c r="G25" i="23" s="1"/>
  <c r="G26" i="23" s="1"/>
  <c r="G27" i="23" s="1"/>
  <c r="G28" i="23" s="1"/>
  <c r="G29" i="23" s="1"/>
  <c r="G30" i="23" s="1"/>
  <c r="G31" i="23" s="1"/>
  <c r="G32" i="23" s="1"/>
  <c r="G33" i="23" s="1"/>
  <c r="G34" i="23" s="1"/>
  <c r="G35" i="23" s="1"/>
  <c r="K108" i="25"/>
  <c r="K107" i="25"/>
  <c r="K106" i="25"/>
  <c r="K105" i="25"/>
  <c r="K104" i="25"/>
  <c r="K103" i="25"/>
  <c r="K102" i="25"/>
  <c r="K100" i="25"/>
  <c r="K99" i="25"/>
  <c r="K98" i="25"/>
  <c r="K97" i="25"/>
  <c r="K91" i="25"/>
  <c r="K90" i="25"/>
  <c r="K89" i="25"/>
  <c r="K88" i="25"/>
  <c r="K87" i="25"/>
  <c r="K86" i="25"/>
  <c r="K85" i="25"/>
  <c r="K84" i="25"/>
  <c r="K83" i="25"/>
  <c r="K82" i="25"/>
  <c r="K81" i="25"/>
  <c r="K80" i="25"/>
  <c r="K79" i="25"/>
  <c r="K78" i="25"/>
  <c r="K77" i="25"/>
  <c r="I77" i="25"/>
  <c r="I78" i="25" s="1"/>
  <c r="I79" i="25" s="1"/>
  <c r="I80" i="25" s="1"/>
  <c r="I81" i="25" s="1"/>
  <c r="I82" i="25" s="1"/>
  <c r="I83" i="25" s="1"/>
  <c r="I84" i="25" s="1"/>
  <c r="I85" i="25" s="1"/>
  <c r="I86" i="25" s="1"/>
  <c r="I87" i="25" s="1"/>
  <c r="I88" i="25" s="1"/>
  <c r="I89" i="25" s="1"/>
  <c r="I90" i="25" s="1"/>
  <c r="I91" i="25" s="1"/>
  <c r="K76" i="25"/>
  <c r="AB76" i="25" s="1"/>
  <c r="I76" i="25"/>
  <c r="K24" i="25"/>
  <c r="K18" i="25"/>
  <c r="K17" i="25"/>
  <c r="K16" i="25"/>
  <c r="K15" i="25"/>
  <c r="K14" i="25"/>
  <c r="K13" i="25"/>
  <c r="K12" i="25"/>
  <c r="K11" i="25"/>
  <c r="K10" i="25"/>
  <c r="K9" i="25"/>
  <c r="K8" i="25"/>
  <c r="K7" i="25"/>
  <c r="AP3" i="29" l="1"/>
  <c r="R8" i="28"/>
  <c r="R9" i="28" s="1"/>
  <c r="R10" i="28" s="1"/>
  <c r="R11" i="28" s="1"/>
  <c r="R12" i="28" s="1"/>
  <c r="R13" i="28" s="1"/>
  <c r="R14" i="28" s="1"/>
  <c r="R15" i="28" s="1"/>
  <c r="R16" i="28" s="1"/>
  <c r="R17" i="28" s="1"/>
  <c r="R18" i="28" s="1"/>
  <c r="R19" i="28" s="1"/>
  <c r="R20" i="28" s="1"/>
  <c r="R21" i="28" s="1"/>
  <c r="R22" i="28" s="1"/>
  <c r="R23" i="28" s="1"/>
  <c r="R24" i="28" s="1"/>
  <c r="R25" i="28" s="1"/>
  <c r="R26" i="28" s="1"/>
  <c r="R27" i="28" s="1"/>
  <c r="R28" i="28" s="1"/>
  <c r="R29" i="28" s="1"/>
  <c r="R30" i="28" s="1"/>
  <c r="R31" i="28" s="1"/>
  <c r="AP5" i="29"/>
  <c r="G25" i="54" s="1"/>
  <c r="M25" i="54" s="1"/>
  <c r="O25" i="54" s="1"/>
  <c r="I92" i="25"/>
  <c r="I93" i="25" s="1"/>
  <c r="I94" i="25" s="1"/>
  <c r="I95" i="25" s="1"/>
  <c r="I96" i="25" s="1"/>
  <c r="I97" i="25" s="1"/>
  <c r="I98" i="25" s="1"/>
  <c r="I99" i="25" s="1"/>
  <c r="I100" i="25" s="1"/>
  <c r="I101" i="25" s="1"/>
  <c r="I102" i="25" s="1"/>
  <c r="I103" i="25" s="1"/>
  <c r="I104" i="25" s="1"/>
  <c r="I105" i="25" s="1"/>
  <c r="I106" i="25" s="1"/>
  <c r="I107" i="25" s="1"/>
  <c r="I108" i="25" s="1"/>
  <c r="AI4" i="25" s="1"/>
  <c r="AI6" i="25" s="1"/>
  <c r="G29" i="54" s="1"/>
  <c r="M29" i="54" s="1"/>
  <c r="O29" i="54" s="1"/>
  <c r="Q7" i="28"/>
  <c r="Q8" i="28" s="1"/>
  <c r="Q9" i="28" s="1"/>
  <c r="Q10" i="28" s="1"/>
  <c r="Q11" i="28" s="1"/>
  <c r="Q12" i="28" s="1"/>
  <c r="Q13" i="28" s="1"/>
  <c r="Q14" i="28" s="1"/>
  <c r="Q15" i="28" s="1"/>
  <c r="Q16" i="28" s="1"/>
  <c r="Q17" i="28" s="1"/>
  <c r="Q18" i="28" s="1"/>
  <c r="Q19" i="28" s="1"/>
  <c r="Q20" i="28" s="1"/>
  <c r="Q21" i="28" s="1"/>
  <c r="Q22" i="28" s="1"/>
  <c r="Q23" i="28" s="1"/>
  <c r="Q24" i="28" s="1"/>
  <c r="Q25" i="28" s="1"/>
  <c r="Q26" i="28" s="1"/>
  <c r="Q27" i="28" s="1"/>
  <c r="Q28" i="28" s="1"/>
  <c r="Q29" i="28" s="1"/>
  <c r="Q30" i="28" s="1"/>
  <c r="Q31" i="28" s="1"/>
  <c r="N7" i="28"/>
  <c r="N8" i="28" s="1"/>
  <c r="N9" i="28" s="1"/>
  <c r="N10" i="28" s="1"/>
  <c r="N11" i="28" s="1"/>
  <c r="N12" i="28" s="1"/>
  <c r="N13" i="28" s="1"/>
  <c r="N14" i="28" s="1"/>
  <c r="N15" i="28" s="1"/>
  <c r="N16" i="28" s="1"/>
  <c r="N17" i="28" s="1"/>
  <c r="N18" i="28" s="1"/>
  <c r="N19" i="28" s="1"/>
  <c r="N20" i="28" s="1"/>
  <c r="N21" i="28" s="1"/>
  <c r="N22" i="28" s="1"/>
  <c r="N23" i="28" s="1"/>
  <c r="N24" i="28" s="1"/>
  <c r="N25" i="28" s="1"/>
  <c r="N26" i="28" s="1"/>
  <c r="N27" i="28" s="1"/>
  <c r="N28" i="28" s="1"/>
  <c r="N29" i="28" s="1"/>
  <c r="N30" i="28" s="1"/>
  <c r="N31" i="28" s="1"/>
  <c r="U7" i="28"/>
  <c r="U8" i="28" s="1"/>
  <c r="U9" i="28" s="1"/>
  <c r="U10" i="28" s="1"/>
  <c r="U11" i="28" s="1"/>
  <c r="U12" i="28" s="1"/>
  <c r="U13" i="28" s="1"/>
  <c r="U14" i="28" s="1"/>
  <c r="U15" i="28" s="1"/>
  <c r="U16" i="28" s="1"/>
  <c r="U17" i="28" s="1"/>
  <c r="U18" i="28" s="1"/>
  <c r="U19" i="28" s="1"/>
  <c r="U20" i="28" s="1"/>
  <c r="U21" i="28" s="1"/>
  <c r="U22" i="28" s="1"/>
  <c r="U23" i="28" s="1"/>
  <c r="U24" i="28" s="1"/>
  <c r="U25" i="28" s="1"/>
  <c r="U26" i="28" s="1"/>
  <c r="U27" i="28" s="1"/>
  <c r="U28" i="28" s="1"/>
  <c r="U29" i="28" s="1"/>
  <c r="U30" i="28" s="1"/>
  <c r="U31" i="28" s="1"/>
  <c r="M7" i="28"/>
  <c r="M8" i="28" s="1"/>
  <c r="M9" i="28" s="1"/>
  <c r="M10" i="28" s="1"/>
  <c r="M11" i="28" s="1"/>
  <c r="M12" i="28" s="1"/>
  <c r="M13" i="28" s="1"/>
  <c r="M14" i="28" s="1"/>
  <c r="M15" i="28" s="1"/>
  <c r="M16" i="28" s="1"/>
  <c r="M17" i="28" s="1"/>
  <c r="M18" i="28" s="1"/>
  <c r="M19" i="28" s="1"/>
  <c r="M20" i="28" s="1"/>
  <c r="M21" i="28" s="1"/>
  <c r="M22" i="28" s="1"/>
  <c r="M23" i="28" s="1"/>
  <c r="M24" i="28" s="1"/>
  <c r="M25" i="28" s="1"/>
  <c r="M26" i="28" s="1"/>
  <c r="M27" i="28" s="1"/>
  <c r="M28" i="28" s="1"/>
  <c r="M29" i="28" s="1"/>
  <c r="M30" i="28" s="1"/>
  <c r="M31" i="28" s="1"/>
  <c r="V7" i="28"/>
  <c r="V8" i="28" s="1"/>
  <c r="V9" i="28" s="1"/>
  <c r="V10" i="28" s="1"/>
  <c r="V11" i="28" s="1"/>
  <c r="V12" i="28" s="1"/>
  <c r="V13" i="28" s="1"/>
  <c r="V14" i="28" s="1"/>
  <c r="V15" i="28" s="1"/>
  <c r="V16" i="28" s="1"/>
  <c r="V17" i="28" s="1"/>
  <c r="V18" i="28" s="1"/>
  <c r="V19" i="28" s="1"/>
  <c r="V20" i="28" s="1"/>
  <c r="V21" i="28" s="1"/>
  <c r="V22" i="28" s="1"/>
  <c r="V23" i="28" s="1"/>
  <c r="V24" i="28" s="1"/>
  <c r="V25" i="28" s="1"/>
  <c r="V26" i="28" s="1"/>
  <c r="V27" i="28" s="1"/>
  <c r="V28" i="28" s="1"/>
  <c r="V29" i="28" s="1"/>
  <c r="V30" i="28" s="1"/>
  <c r="V31" i="28" s="1"/>
  <c r="AE49" i="29"/>
  <c r="AE50" i="29" s="1"/>
  <c r="AE51" i="29" s="1"/>
  <c r="AE52" i="29" s="1"/>
  <c r="AE53" i="29" s="1"/>
  <c r="AE54" i="29" s="1"/>
  <c r="AE55" i="29" s="1"/>
  <c r="AE56" i="29" s="1"/>
  <c r="AE57" i="29" s="1"/>
  <c r="AE58" i="29" s="1"/>
  <c r="AE59" i="29" s="1"/>
  <c r="AE60" i="29" s="1"/>
  <c r="AE61" i="29" s="1"/>
  <c r="AB77" i="25"/>
  <c r="AB78" i="25" s="1"/>
  <c r="AB79" i="25" s="1"/>
  <c r="AB80" i="25" s="1"/>
  <c r="AB81" i="25" s="1"/>
  <c r="AB82" i="25" s="1"/>
  <c r="AB83" i="25" s="1"/>
  <c r="AB84" i="25" s="1"/>
  <c r="AB85" i="25" s="1"/>
  <c r="AB86" i="25" s="1"/>
  <c r="AB87" i="25" s="1"/>
  <c r="AB88" i="25" s="1"/>
  <c r="AB89" i="25" s="1"/>
  <c r="AB90" i="25" s="1"/>
  <c r="AB91" i="25" s="1"/>
  <c r="AC7" i="29"/>
  <c r="AC8" i="29" s="1"/>
  <c r="AC9" i="29" s="1"/>
  <c r="AC10" i="29" s="1"/>
  <c r="AC11" i="29" s="1"/>
  <c r="AC12" i="29" s="1"/>
  <c r="AC13" i="29" s="1"/>
  <c r="AC14" i="29" s="1"/>
  <c r="AC15" i="29" s="1"/>
  <c r="AC16" i="29" s="1"/>
  <c r="AC17" i="29" s="1"/>
  <c r="AC18" i="29" s="1"/>
  <c r="AC19" i="29" s="1"/>
  <c r="AC20" i="29" s="1"/>
  <c r="AC21" i="29" s="1"/>
  <c r="AC22" i="29" s="1"/>
  <c r="AE7" i="29"/>
  <c r="AE8" i="29" s="1"/>
  <c r="AE9" i="29" s="1"/>
  <c r="AE10" i="29" s="1"/>
  <c r="AE11" i="29" s="1"/>
  <c r="AE12" i="29" s="1"/>
  <c r="AE13" i="29" s="1"/>
  <c r="AE14" i="29" s="1"/>
  <c r="AE15" i="29" s="1"/>
  <c r="AE16" i="29" s="1"/>
  <c r="AE17" i="29" s="1"/>
  <c r="AE18" i="29" s="1"/>
  <c r="AE19" i="29" s="1"/>
  <c r="AE20" i="29" s="1"/>
  <c r="AE21" i="29" s="1"/>
  <c r="AE22" i="29" s="1"/>
  <c r="AC48" i="29"/>
  <c r="AC49" i="29" s="1"/>
  <c r="AC50" i="29" s="1"/>
  <c r="AC51" i="29" s="1"/>
  <c r="AC52" i="29" s="1"/>
  <c r="AC53" i="29" s="1"/>
  <c r="AC54" i="29" s="1"/>
  <c r="AC55" i="29" s="1"/>
  <c r="AC56" i="29" s="1"/>
  <c r="AC57" i="29" s="1"/>
  <c r="AC58" i="29" s="1"/>
  <c r="AC59" i="29" s="1"/>
  <c r="AC60" i="29" s="1"/>
  <c r="AC61" i="29" s="1"/>
  <c r="AI48" i="29"/>
  <c r="AI49" i="29" s="1"/>
  <c r="AI50" i="29" s="1"/>
  <c r="AI51" i="29" s="1"/>
  <c r="AI52" i="29" s="1"/>
  <c r="AI53" i="29" s="1"/>
  <c r="AI54" i="29" s="1"/>
  <c r="AI55" i="29" s="1"/>
  <c r="AI56" i="29" s="1"/>
  <c r="AI57" i="29" s="1"/>
  <c r="AI58" i="29" s="1"/>
  <c r="AI59" i="29" s="1"/>
  <c r="AI60" i="29" s="1"/>
  <c r="AI61" i="29" s="1"/>
  <c r="AJ48" i="29"/>
  <c r="AH48" i="29"/>
  <c r="AH49" i="29" s="1"/>
  <c r="AH50" i="29" s="1"/>
  <c r="AH51" i="29" s="1"/>
  <c r="AH52" i="29" s="1"/>
  <c r="AH53" i="29" s="1"/>
  <c r="AH54" i="29" s="1"/>
  <c r="AH55" i="29" s="1"/>
  <c r="AH56" i="29" s="1"/>
  <c r="AH57" i="29" s="1"/>
  <c r="AH58" i="29" s="1"/>
  <c r="AH59" i="29" s="1"/>
  <c r="AH60" i="29" s="1"/>
  <c r="AH61" i="29" s="1"/>
  <c r="AK48" i="29"/>
  <c r="AL48" i="29"/>
  <c r="AL49" i="29" s="1"/>
  <c r="AL50" i="29" s="1"/>
  <c r="AL51" i="29" s="1"/>
  <c r="AL52" i="29" s="1"/>
  <c r="AL53" i="29" s="1"/>
  <c r="AL54" i="29" s="1"/>
  <c r="AL55" i="29" s="1"/>
  <c r="AL56" i="29" s="1"/>
  <c r="AL57" i="29" s="1"/>
  <c r="AL58" i="29" s="1"/>
  <c r="AL59" i="29" s="1"/>
  <c r="AL60" i="29" s="1"/>
  <c r="AL61" i="29" s="1"/>
  <c r="AB7" i="29"/>
  <c r="AB8" i="29" s="1"/>
  <c r="AB9" i="29" s="1"/>
  <c r="AB10" i="29" s="1"/>
  <c r="AB11" i="29" s="1"/>
  <c r="AB12" i="29" s="1"/>
  <c r="AB13" i="29" s="1"/>
  <c r="AB14" i="29" s="1"/>
  <c r="AB15" i="29" s="1"/>
  <c r="AB16" i="29" s="1"/>
  <c r="AB17" i="29" s="1"/>
  <c r="AB18" i="29" s="1"/>
  <c r="AB19" i="29" s="1"/>
  <c r="AB20" i="29" s="1"/>
  <c r="AB21" i="29" s="1"/>
  <c r="AB22" i="29" s="1"/>
  <c r="U7" i="29"/>
  <c r="U8" i="29" s="1"/>
  <c r="U9" i="29" s="1"/>
  <c r="U10" i="29" s="1"/>
  <c r="U11" i="29" s="1"/>
  <c r="U12" i="29" s="1"/>
  <c r="U13" i="29" s="1"/>
  <c r="U14" i="29" s="1"/>
  <c r="U15" i="29" s="1"/>
  <c r="U16" i="29" s="1"/>
  <c r="U17" i="29" s="1"/>
  <c r="U18" i="29" s="1"/>
  <c r="U19" i="29" s="1"/>
  <c r="U20" i="29" s="1"/>
  <c r="U21" i="29" s="1"/>
  <c r="U22" i="29" s="1"/>
  <c r="AA48" i="29"/>
  <c r="AA49" i="29" s="1"/>
  <c r="AA50" i="29" s="1"/>
  <c r="AA51" i="29" s="1"/>
  <c r="AA52" i="29" s="1"/>
  <c r="AA53" i="29" s="1"/>
  <c r="AA54" i="29" s="1"/>
  <c r="AA55" i="29" s="1"/>
  <c r="AA56" i="29" s="1"/>
  <c r="AA57" i="29" s="1"/>
  <c r="AA58" i="29" s="1"/>
  <c r="AA59" i="29" s="1"/>
  <c r="AA60" i="29" s="1"/>
  <c r="AA61" i="29" s="1"/>
  <c r="AD48" i="29"/>
  <c r="AD49" i="29" s="1"/>
  <c r="AD50" i="29" s="1"/>
  <c r="AD51" i="29" s="1"/>
  <c r="AD52" i="29" s="1"/>
  <c r="AD53" i="29" s="1"/>
  <c r="AD54" i="29" s="1"/>
  <c r="AD55" i="29" s="1"/>
  <c r="AD56" i="29" s="1"/>
  <c r="AD57" i="29" s="1"/>
  <c r="AD58" i="29" s="1"/>
  <c r="AD59" i="29" s="1"/>
  <c r="AD60" i="29" s="1"/>
  <c r="AD61" i="29" s="1"/>
  <c r="N48" i="29"/>
  <c r="N49" i="29" s="1"/>
  <c r="N50" i="29" s="1"/>
  <c r="N51" i="29" s="1"/>
  <c r="N52" i="29" s="1"/>
  <c r="N53" i="29" s="1"/>
  <c r="N54" i="29" s="1"/>
  <c r="N55" i="29" s="1"/>
  <c r="N56" i="29" s="1"/>
  <c r="N57" i="29" s="1"/>
  <c r="N58" i="29" s="1"/>
  <c r="N59" i="29" s="1"/>
  <c r="N60" i="29" s="1"/>
  <c r="N61" i="29" s="1"/>
  <c r="AG7" i="29"/>
  <c r="AG8" i="29" s="1"/>
  <c r="AG9" i="29" s="1"/>
  <c r="AG10" i="29" s="1"/>
  <c r="AG11" i="29" s="1"/>
  <c r="AG12" i="29" s="1"/>
  <c r="AG13" i="29" s="1"/>
  <c r="AG14" i="29" s="1"/>
  <c r="AG15" i="29" s="1"/>
  <c r="AG16" i="29" s="1"/>
  <c r="AG17" i="29" s="1"/>
  <c r="AG18" i="29" s="1"/>
  <c r="AG19" i="29" s="1"/>
  <c r="AG20" i="29" s="1"/>
  <c r="AG21" i="29" s="1"/>
  <c r="AG22" i="29" s="1"/>
  <c r="Z7" i="29"/>
  <c r="Z8" i="29" s="1"/>
  <c r="Z9" i="29" s="1"/>
  <c r="Z10" i="29" s="1"/>
  <c r="Z11" i="29" s="1"/>
  <c r="Z12" i="29" s="1"/>
  <c r="Z13" i="29" s="1"/>
  <c r="Z14" i="29" s="1"/>
  <c r="Z15" i="29" s="1"/>
  <c r="Z16" i="29" s="1"/>
  <c r="Z17" i="29" s="1"/>
  <c r="Z18" i="29" s="1"/>
  <c r="Z19" i="29" s="1"/>
  <c r="Z20" i="29" s="1"/>
  <c r="Z21" i="29" s="1"/>
  <c r="Z22" i="29" s="1"/>
  <c r="U48" i="29"/>
  <c r="U49" i="29" s="1"/>
  <c r="U50" i="29" s="1"/>
  <c r="U51" i="29" s="1"/>
  <c r="U52" i="29" s="1"/>
  <c r="U53" i="29" s="1"/>
  <c r="U54" i="29" s="1"/>
  <c r="U55" i="29" s="1"/>
  <c r="U56" i="29" s="1"/>
  <c r="U57" i="29" s="1"/>
  <c r="U58" i="29" s="1"/>
  <c r="U59" i="29" s="1"/>
  <c r="U60" i="29" s="1"/>
  <c r="U61" i="29" s="1"/>
  <c r="Y48" i="29"/>
  <c r="Y49" i="29" s="1"/>
  <c r="Y50" i="29" s="1"/>
  <c r="Y51" i="29" s="1"/>
  <c r="Y52" i="29" s="1"/>
  <c r="Y53" i="29" s="1"/>
  <c r="Y54" i="29" s="1"/>
  <c r="Y55" i="29" s="1"/>
  <c r="Y56" i="29" s="1"/>
  <c r="Y57" i="29" s="1"/>
  <c r="Y58" i="29" s="1"/>
  <c r="Y59" i="29" s="1"/>
  <c r="Y60" i="29" s="1"/>
  <c r="Y61" i="29" s="1"/>
  <c r="R48" i="29"/>
  <c r="R49" i="29" s="1"/>
  <c r="R50" i="29" s="1"/>
  <c r="R51" i="29" s="1"/>
  <c r="R52" i="29" s="1"/>
  <c r="R53" i="29" s="1"/>
  <c r="R54" i="29" s="1"/>
  <c r="R55" i="29" s="1"/>
  <c r="R56" i="29" s="1"/>
  <c r="R57" i="29" s="1"/>
  <c r="R58" i="29" s="1"/>
  <c r="R59" i="29" s="1"/>
  <c r="R60" i="29" s="1"/>
  <c r="R61" i="29" s="1"/>
  <c r="AJ7" i="29"/>
  <c r="AJ8" i="29" s="1"/>
  <c r="AJ9" i="29" s="1"/>
  <c r="AJ10" i="29" s="1"/>
  <c r="AJ11" i="29" s="1"/>
  <c r="AJ12" i="29" s="1"/>
  <c r="AJ13" i="29" s="1"/>
  <c r="AJ14" i="29" s="1"/>
  <c r="AJ15" i="29" s="1"/>
  <c r="AJ16" i="29" s="1"/>
  <c r="AJ17" i="29" s="1"/>
  <c r="AJ18" i="29" s="1"/>
  <c r="AJ19" i="29" s="1"/>
  <c r="AJ20" i="29" s="1"/>
  <c r="AJ21" i="29" s="1"/>
  <c r="AJ22" i="29" s="1"/>
  <c r="AL7" i="29"/>
  <c r="AL8" i="29" s="1"/>
  <c r="AL9" i="29" s="1"/>
  <c r="AL10" i="29" s="1"/>
  <c r="AL11" i="29" s="1"/>
  <c r="AL12" i="29" s="1"/>
  <c r="AL13" i="29" s="1"/>
  <c r="AL14" i="29" s="1"/>
  <c r="AL15" i="29" s="1"/>
  <c r="AL16" i="29" s="1"/>
  <c r="AL17" i="29" s="1"/>
  <c r="AL18" i="29" s="1"/>
  <c r="AL19" i="29" s="1"/>
  <c r="AL20" i="29" s="1"/>
  <c r="AL21" i="29" s="1"/>
  <c r="AL22" i="29" s="1"/>
  <c r="AK7" i="29"/>
  <c r="AK8" i="29" s="1"/>
  <c r="AK9" i="29" s="1"/>
  <c r="AK10" i="29" s="1"/>
  <c r="AK11" i="29" s="1"/>
  <c r="AK12" i="29" s="1"/>
  <c r="AK13" i="29" s="1"/>
  <c r="AK14" i="29" s="1"/>
  <c r="AK15" i="29" s="1"/>
  <c r="AK16" i="29" s="1"/>
  <c r="AK17" i="29" s="1"/>
  <c r="AK18" i="29" s="1"/>
  <c r="AK19" i="29" s="1"/>
  <c r="AK20" i="29" s="1"/>
  <c r="AK21" i="29" s="1"/>
  <c r="AK22" i="29" s="1"/>
  <c r="W7" i="29"/>
  <c r="W8" i="29" s="1"/>
  <c r="W9" i="29" s="1"/>
  <c r="W10" i="29" s="1"/>
  <c r="W11" i="29" s="1"/>
  <c r="W12" i="29" s="1"/>
  <c r="W13" i="29" s="1"/>
  <c r="W14" i="29" s="1"/>
  <c r="W15" i="29" s="1"/>
  <c r="W16" i="29" s="1"/>
  <c r="W17" i="29" s="1"/>
  <c r="W18" i="29" s="1"/>
  <c r="W19" i="29" s="1"/>
  <c r="W20" i="29" s="1"/>
  <c r="W21" i="29" s="1"/>
  <c r="W22" i="29" s="1"/>
  <c r="Q7" i="29"/>
  <c r="Q8" i="29" s="1"/>
  <c r="Q9" i="29" s="1"/>
  <c r="Q10" i="29" s="1"/>
  <c r="Q11" i="29" s="1"/>
  <c r="Q12" i="29" s="1"/>
  <c r="Q13" i="29" s="1"/>
  <c r="Q14" i="29" s="1"/>
  <c r="Q15" i="29" s="1"/>
  <c r="Q16" i="29" s="1"/>
  <c r="Q17" i="29" s="1"/>
  <c r="Q18" i="29" s="1"/>
  <c r="Q19" i="29" s="1"/>
  <c r="Q20" i="29" s="1"/>
  <c r="Q21" i="29" s="1"/>
  <c r="Q22" i="29" s="1"/>
  <c r="L7" i="29"/>
  <c r="L8" i="29" s="1"/>
  <c r="L9" i="29" s="1"/>
  <c r="L10" i="29" s="1"/>
  <c r="L11" i="29" s="1"/>
  <c r="P7" i="29"/>
  <c r="P8" i="29" s="1"/>
  <c r="P9" i="29" s="1"/>
  <c r="P10" i="29" s="1"/>
  <c r="P11" i="29" s="1"/>
  <c r="P12" i="29" s="1"/>
  <c r="P13" i="29" s="1"/>
  <c r="P14" i="29" s="1"/>
  <c r="P15" i="29" s="1"/>
  <c r="P16" i="29" s="1"/>
  <c r="P17" i="29" s="1"/>
  <c r="P18" i="29" s="1"/>
  <c r="P19" i="29" s="1"/>
  <c r="P20" i="29" s="1"/>
  <c r="P21" i="29" s="1"/>
  <c r="P22" i="29" s="1"/>
  <c r="V7" i="29"/>
  <c r="V8" i="29" s="1"/>
  <c r="V9" i="29" s="1"/>
  <c r="V10" i="29" s="1"/>
  <c r="V11" i="29" s="1"/>
  <c r="V12" i="29" s="1"/>
  <c r="V13" i="29" s="1"/>
  <c r="V14" i="29" s="1"/>
  <c r="V15" i="29" s="1"/>
  <c r="V16" i="29" s="1"/>
  <c r="V17" i="29" s="1"/>
  <c r="V18" i="29" s="1"/>
  <c r="V19" i="29" s="1"/>
  <c r="V20" i="29" s="1"/>
  <c r="V21" i="29" s="1"/>
  <c r="V22" i="29" s="1"/>
  <c r="AD7" i="29"/>
  <c r="AD8" i="29" s="1"/>
  <c r="AD9" i="29" s="1"/>
  <c r="AD10" i="29" s="1"/>
  <c r="AD11" i="29" s="1"/>
  <c r="AD12" i="29" s="1"/>
  <c r="AD13" i="29" s="1"/>
  <c r="AD14" i="29" s="1"/>
  <c r="AD15" i="29" s="1"/>
  <c r="AD16" i="29" s="1"/>
  <c r="AD17" i="29" s="1"/>
  <c r="AD18" i="29" s="1"/>
  <c r="AD19" i="29" s="1"/>
  <c r="AD20" i="29" s="1"/>
  <c r="AD21" i="29" s="1"/>
  <c r="AD22" i="29" s="1"/>
  <c r="M7" i="29"/>
  <c r="M8" i="29" s="1"/>
  <c r="M9" i="29" s="1"/>
  <c r="M10" i="29" s="1"/>
  <c r="M11" i="29" s="1"/>
  <c r="M12" i="29" s="1"/>
  <c r="M13" i="29" s="1"/>
  <c r="M14" i="29" s="1"/>
  <c r="M15" i="29" s="1"/>
  <c r="M16" i="29" s="1"/>
  <c r="M17" i="29" s="1"/>
  <c r="M18" i="29" s="1"/>
  <c r="M19" i="29" s="1"/>
  <c r="M20" i="29" s="1"/>
  <c r="M21" i="29" s="1"/>
  <c r="M22" i="29" s="1"/>
  <c r="R7" i="29"/>
  <c r="R8" i="29" s="1"/>
  <c r="R9" i="29" s="1"/>
  <c r="R10" i="29" s="1"/>
  <c r="R11" i="29" s="1"/>
  <c r="R12" i="29" s="1"/>
  <c r="R13" i="29" s="1"/>
  <c r="R14" i="29" s="1"/>
  <c r="R15" i="29" s="1"/>
  <c r="R16" i="29" s="1"/>
  <c r="R17" i="29" s="1"/>
  <c r="R18" i="29" s="1"/>
  <c r="R19" i="29" s="1"/>
  <c r="R20" i="29" s="1"/>
  <c r="R21" i="29" s="1"/>
  <c r="R22" i="29" s="1"/>
  <c r="Y7" i="29"/>
  <c r="Y8" i="29" s="1"/>
  <c r="Y9" i="29" s="1"/>
  <c r="Y10" i="29" s="1"/>
  <c r="Y11" i="29" s="1"/>
  <c r="Y12" i="29" s="1"/>
  <c r="Y13" i="29" s="1"/>
  <c r="Y14" i="29" s="1"/>
  <c r="Y15" i="29" s="1"/>
  <c r="Y16" i="29" s="1"/>
  <c r="Y17" i="29" s="1"/>
  <c r="Y18" i="29" s="1"/>
  <c r="Y19" i="29" s="1"/>
  <c r="Y20" i="29" s="1"/>
  <c r="Y21" i="29" s="1"/>
  <c r="Y22" i="29" s="1"/>
  <c r="AH7" i="29"/>
  <c r="AH8" i="29" s="1"/>
  <c r="AH9" i="29" s="1"/>
  <c r="AH10" i="29" s="1"/>
  <c r="AH11" i="29" s="1"/>
  <c r="AH12" i="29" s="1"/>
  <c r="AH13" i="29" s="1"/>
  <c r="AH14" i="29" s="1"/>
  <c r="AH15" i="29" s="1"/>
  <c r="AH16" i="29" s="1"/>
  <c r="AH17" i="29" s="1"/>
  <c r="AH18" i="29" s="1"/>
  <c r="AH19" i="29" s="1"/>
  <c r="AH20" i="29" s="1"/>
  <c r="AH21" i="29" s="1"/>
  <c r="AH22" i="29" s="1"/>
  <c r="Q48" i="29"/>
  <c r="Q49" i="29" s="1"/>
  <c r="Q50" i="29" s="1"/>
  <c r="Q51" i="29" s="1"/>
  <c r="Q52" i="29" s="1"/>
  <c r="Q53" i="29" s="1"/>
  <c r="Q54" i="29" s="1"/>
  <c r="Q55" i="29" s="1"/>
  <c r="Q56" i="29" s="1"/>
  <c r="Q57" i="29" s="1"/>
  <c r="Q58" i="29" s="1"/>
  <c r="Q59" i="29" s="1"/>
  <c r="Q60" i="29" s="1"/>
  <c r="Q61" i="29" s="1"/>
  <c r="N7" i="29"/>
  <c r="N8" i="29" s="1"/>
  <c r="N9" i="29" s="1"/>
  <c r="N10" i="29" s="1"/>
  <c r="N11" i="29" s="1"/>
  <c r="N12" i="29" s="1"/>
  <c r="N13" i="29" s="1"/>
  <c r="N14" i="29" s="1"/>
  <c r="N15" i="29" s="1"/>
  <c r="N16" i="29" s="1"/>
  <c r="N17" i="29" s="1"/>
  <c r="N18" i="29" s="1"/>
  <c r="N19" i="29" s="1"/>
  <c r="N20" i="29" s="1"/>
  <c r="N21" i="29" s="1"/>
  <c r="N22" i="29" s="1"/>
  <c r="T7" i="29"/>
  <c r="T8" i="29" s="1"/>
  <c r="T9" i="29" s="1"/>
  <c r="T10" i="29" s="1"/>
  <c r="T11" i="29" s="1"/>
  <c r="T12" i="29" s="1"/>
  <c r="T13" i="29" s="1"/>
  <c r="T14" i="29" s="1"/>
  <c r="T15" i="29" s="1"/>
  <c r="T16" i="29" s="1"/>
  <c r="T17" i="29" s="1"/>
  <c r="T18" i="29" s="1"/>
  <c r="T19" i="29" s="1"/>
  <c r="T20" i="29" s="1"/>
  <c r="T21" i="29" s="1"/>
  <c r="T22" i="29" s="1"/>
  <c r="AA7" i="29"/>
  <c r="AA8" i="29" s="1"/>
  <c r="AA9" i="29" s="1"/>
  <c r="AA10" i="29" s="1"/>
  <c r="AA11" i="29" s="1"/>
  <c r="AA12" i="29" s="1"/>
  <c r="AA13" i="29" s="1"/>
  <c r="AA14" i="29" s="1"/>
  <c r="AA15" i="29" s="1"/>
  <c r="AA16" i="29" s="1"/>
  <c r="AA17" i="29" s="1"/>
  <c r="AA18" i="29" s="1"/>
  <c r="AA19" i="29" s="1"/>
  <c r="AA20" i="29" s="1"/>
  <c r="AA21" i="29" s="1"/>
  <c r="AA22" i="29" s="1"/>
  <c r="AI7" i="29"/>
  <c r="AI8" i="29" s="1"/>
  <c r="AI9" i="29" s="1"/>
  <c r="AI10" i="29" s="1"/>
  <c r="AI11" i="29" s="1"/>
  <c r="AI12" i="29" s="1"/>
  <c r="AI13" i="29" s="1"/>
  <c r="AI14" i="29" s="1"/>
  <c r="AI15" i="29" s="1"/>
  <c r="AI16" i="29" s="1"/>
  <c r="AI17" i="29" s="1"/>
  <c r="AI18" i="29" s="1"/>
  <c r="AI19" i="29" s="1"/>
  <c r="AI20" i="29" s="1"/>
  <c r="AI21" i="29" s="1"/>
  <c r="AI22" i="29" s="1"/>
  <c r="O7" i="29"/>
  <c r="O8" i="29" s="1"/>
  <c r="O9" i="29" s="1"/>
  <c r="O10" i="29" s="1"/>
  <c r="O11" i="29" s="1"/>
  <c r="O12" i="29" s="1"/>
  <c r="O13" i="29" s="1"/>
  <c r="O14" i="29" s="1"/>
  <c r="O15" i="29" s="1"/>
  <c r="O16" i="29" s="1"/>
  <c r="O17" i="29" s="1"/>
  <c r="O18" i="29" s="1"/>
  <c r="O19" i="29" s="1"/>
  <c r="O20" i="29" s="1"/>
  <c r="O21" i="29" s="1"/>
  <c r="O22" i="29" s="1"/>
  <c r="S7" i="29"/>
  <c r="S8" i="29" s="1"/>
  <c r="S9" i="29" s="1"/>
  <c r="S10" i="29" s="1"/>
  <c r="S11" i="29" s="1"/>
  <c r="S12" i="29" s="1"/>
  <c r="S13" i="29" s="1"/>
  <c r="S14" i="29" s="1"/>
  <c r="S15" i="29" s="1"/>
  <c r="S16" i="29" s="1"/>
  <c r="S17" i="29" s="1"/>
  <c r="S18" i="29" s="1"/>
  <c r="S19" i="29" s="1"/>
  <c r="S20" i="29" s="1"/>
  <c r="S21" i="29" s="1"/>
  <c r="S22" i="29" s="1"/>
  <c r="X7" i="29"/>
  <c r="X8" i="29" s="1"/>
  <c r="X9" i="29" s="1"/>
  <c r="X10" i="29" s="1"/>
  <c r="X11" i="29" s="1"/>
  <c r="X12" i="29" s="1"/>
  <c r="X13" i="29" s="1"/>
  <c r="X14" i="29" s="1"/>
  <c r="X15" i="29" s="1"/>
  <c r="X16" i="29" s="1"/>
  <c r="X17" i="29" s="1"/>
  <c r="X18" i="29" s="1"/>
  <c r="X19" i="29" s="1"/>
  <c r="X20" i="29" s="1"/>
  <c r="X21" i="29" s="1"/>
  <c r="X22" i="29" s="1"/>
  <c r="AF7" i="29"/>
  <c r="AF8" i="29" s="1"/>
  <c r="AF9" i="29" s="1"/>
  <c r="AF10" i="29" s="1"/>
  <c r="AF11" i="29" s="1"/>
  <c r="AF12" i="29" s="1"/>
  <c r="AF13" i="29" s="1"/>
  <c r="AF14" i="29" s="1"/>
  <c r="AF15" i="29" s="1"/>
  <c r="AF16" i="29" s="1"/>
  <c r="AF17" i="29" s="1"/>
  <c r="AF18" i="29" s="1"/>
  <c r="AF19" i="29" s="1"/>
  <c r="AF20" i="29" s="1"/>
  <c r="AF21" i="29" s="1"/>
  <c r="AF22" i="29" s="1"/>
  <c r="O48" i="29"/>
  <c r="O49" i="29" s="1"/>
  <c r="O50" i="29" s="1"/>
  <c r="O51" i="29" s="1"/>
  <c r="O52" i="29" s="1"/>
  <c r="O53" i="29" s="1"/>
  <c r="O54" i="29" s="1"/>
  <c r="O55" i="29" s="1"/>
  <c r="O56" i="29" s="1"/>
  <c r="O57" i="29" s="1"/>
  <c r="O58" i="29" s="1"/>
  <c r="O59" i="29" s="1"/>
  <c r="O60" i="29" s="1"/>
  <c r="O61" i="29" s="1"/>
  <c r="AG48" i="29"/>
  <c r="AG49" i="29" s="1"/>
  <c r="AG50" i="29" s="1"/>
  <c r="AG51" i="29" s="1"/>
  <c r="AG52" i="29" s="1"/>
  <c r="AG53" i="29" s="1"/>
  <c r="AG54" i="29" s="1"/>
  <c r="AG55" i="29" s="1"/>
  <c r="AG56" i="29" s="1"/>
  <c r="AG57" i="29" s="1"/>
  <c r="AG58" i="29" s="1"/>
  <c r="AG59" i="29" s="1"/>
  <c r="AG60" i="29" s="1"/>
  <c r="AG61" i="29" s="1"/>
  <c r="W48" i="29"/>
  <c r="W49" i="29" s="1"/>
  <c r="W50" i="29" s="1"/>
  <c r="W51" i="29" s="1"/>
  <c r="W52" i="29" s="1"/>
  <c r="W53" i="29" s="1"/>
  <c r="W54" i="29" s="1"/>
  <c r="W55" i="29" s="1"/>
  <c r="W56" i="29" s="1"/>
  <c r="W57" i="29" s="1"/>
  <c r="W58" i="29" s="1"/>
  <c r="W59" i="29" s="1"/>
  <c r="W60" i="29" s="1"/>
  <c r="W61" i="29" s="1"/>
  <c r="AB48" i="29"/>
  <c r="AB49" i="29" s="1"/>
  <c r="AB50" i="29" s="1"/>
  <c r="AB51" i="29" s="1"/>
  <c r="AB52" i="29" s="1"/>
  <c r="AB53" i="29" s="1"/>
  <c r="AB54" i="29" s="1"/>
  <c r="AB55" i="29" s="1"/>
  <c r="AB56" i="29" s="1"/>
  <c r="AB57" i="29" s="1"/>
  <c r="AB58" i="29" s="1"/>
  <c r="AB59" i="29" s="1"/>
  <c r="AB60" i="29" s="1"/>
  <c r="AB61" i="29" s="1"/>
  <c r="V48" i="29"/>
  <c r="V49" i="29" s="1"/>
  <c r="V50" i="29" s="1"/>
  <c r="V51" i="29" s="1"/>
  <c r="V52" i="29" s="1"/>
  <c r="V53" i="29" s="1"/>
  <c r="V54" i="29" s="1"/>
  <c r="V55" i="29" s="1"/>
  <c r="V56" i="29" s="1"/>
  <c r="V57" i="29" s="1"/>
  <c r="V58" i="29" s="1"/>
  <c r="V59" i="29" s="1"/>
  <c r="V60" i="29" s="1"/>
  <c r="V61" i="29" s="1"/>
  <c r="P48" i="29"/>
  <c r="P49" i="29" s="1"/>
  <c r="P50" i="29" s="1"/>
  <c r="P51" i="29" s="1"/>
  <c r="P52" i="29" s="1"/>
  <c r="P53" i="29" s="1"/>
  <c r="P54" i="29" s="1"/>
  <c r="P55" i="29" s="1"/>
  <c r="P56" i="29" s="1"/>
  <c r="P57" i="29" s="1"/>
  <c r="P58" i="29" s="1"/>
  <c r="P59" i="29" s="1"/>
  <c r="P60" i="29" s="1"/>
  <c r="P61" i="29" s="1"/>
  <c r="L48" i="29"/>
  <c r="L49" i="29" s="1"/>
  <c r="L50" i="29" s="1"/>
  <c r="L51" i="29" s="1"/>
  <c r="L52" i="29" s="1"/>
  <c r="L53" i="29" s="1"/>
  <c r="L54" i="29" s="1"/>
  <c r="L55" i="29" s="1"/>
  <c r="L56" i="29" s="1"/>
  <c r="L57" i="29" s="1"/>
  <c r="L58" i="29" s="1"/>
  <c r="L59" i="29" s="1"/>
  <c r="L60" i="29" s="1"/>
  <c r="L61" i="29" s="1"/>
  <c r="AJ49" i="29"/>
  <c r="AJ50" i="29" s="1"/>
  <c r="AJ51" i="29" s="1"/>
  <c r="AJ52" i="29" s="1"/>
  <c r="AJ53" i="29" s="1"/>
  <c r="AJ54" i="29" s="1"/>
  <c r="AJ55" i="29" s="1"/>
  <c r="AJ56" i="29" s="1"/>
  <c r="AJ57" i="29" s="1"/>
  <c r="AJ58" i="29" s="1"/>
  <c r="AJ59" i="29" s="1"/>
  <c r="AJ60" i="29" s="1"/>
  <c r="AJ61" i="29" s="1"/>
  <c r="Z48" i="29"/>
  <c r="Z49" i="29" s="1"/>
  <c r="Z50" i="29" s="1"/>
  <c r="Z51" i="29" s="1"/>
  <c r="Z52" i="29" s="1"/>
  <c r="Z53" i="29" s="1"/>
  <c r="Z54" i="29" s="1"/>
  <c r="Z55" i="29" s="1"/>
  <c r="Z56" i="29" s="1"/>
  <c r="Z57" i="29" s="1"/>
  <c r="Z58" i="29" s="1"/>
  <c r="Z59" i="29" s="1"/>
  <c r="Z60" i="29" s="1"/>
  <c r="Z61" i="29" s="1"/>
  <c r="S48" i="29"/>
  <c r="S49" i="29" s="1"/>
  <c r="S50" i="29" s="1"/>
  <c r="S51" i="29" s="1"/>
  <c r="S52" i="29" s="1"/>
  <c r="S53" i="29" s="1"/>
  <c r="S54" i="29" s="1"/>
  <c r="S55" i="29" s="1"/>
  <c r="S56" i="29" s="1"/>
  <c r="S57" i="29" s="1"/>
  <c r="S58" i="29" s="1"/>
  <c r="S59" i="29" s="1"/>
  <c r="S60" i="29" s="1"/>
  <c r="S61" i="29" s="1"/>
  <c r="AK49" i="29"/>
  <c r="AK50" i="29" s="1"/>
  <c r="AK51" i="29" s="1"/>
  <c r="AK52" i="29" s="1"/>
  <c r="AK53" i="29" s="1"/>
  <c r="AK54" i="29" s="1"/>
  <c r="AK55" i="29" s="1"/>
  <c r="AK56" i="29" s="1"/>
  <c r="AK57" i="29" s="1"/>
  <c r="AK58" i="29" s="1"/>
  <c r="AK59" i="29" s="1"/>
  <c r="AK60" i="29" s="1"/>
  <c r="AK61" i="29" s="1"/>
  <c r="AF48" i="29"/>
  <c r="AF49" i="29" s="1"/>
  <c r="AF50" i="29" s="1"/>
  <c r="AF51" i="29" s="1"/>
  <c r="AF52" i="29" s="1"/>
  <c r="AF53" i="29" s="1"/>
  <c r="AF54" i="29" s="1"/>
  <c r="AF55" i="29" s="1"/>
  <c r="AF56" i="29" s="1"/>
  <c r="AF57" i="29" s="1"/>
  <c r="AF58" i="29" s="1"/>
  <c r="AF59" i="29" s="1"/>
  <c r="AF60" i="29" s="1"/>
  <c r="AF61" i="29" s="1"/>
  <c r="T48" i="29"/>
  <c r="T49" i="29" s="1"/>
  <c r="T50" i="29" s="1"/>
  <c r="T51" i="29" s="1"/>
  <c r="T52" i="29" s="1"/>
  <c r="T53" i="29" s="1"/>
  <c r="T54" i="29" s="1"/>
  <c r="T55" i="29" s="1"/>
  <c r="T56" i="29" s="1"/>
  <c r="T57" i="29" s="1"/>
  <c r="T58" i="29" s="1"/>
  <c r="T59" i="29" s="1"/>
  <c r="T60" i="29" s="1"/>
  <c r="T61" i="29" s="1"/>
  <c r="M48" i="29"/>
  <c r="M49" i="29" s="1"/>
  <c r="M50" i="29" s="1"/>
  <c r="M51" i="29" s="1"/>
  <c r="M52" i="29" s="1"/>
  <c r="M53" i="29" s="1"/>
  <c r="M54" i="29" s="1"/>
  <c r="M55" i="29" s="1"/>
  <c r="M56" i="29" s="1"/>
  <c r="M57" i="29" s="1"/>
  <c r="M58" i="29" s="1"/>
  <c r="M59" i="29" s="1"/>
  <c r="M60" i="29" s="1"/>
  <c r="M61" i="29" s="1"/>
  <c r="X48" i="29"/>
  <c r="X49" i="29" s="1"/>
  <c r="X50" i="29" s="1"/>
  <c r="X51" i="29" s="1"/>
  <c r="X52" i="29" s="1"/>
  <c r="X53" i="29" s="1"/>
  <c r="X54" i="29" s="1"/>
  <c r="X55" i="29" s="1"/>
  <c r="X56" i="29" s="1"/>
  <c r="X57" i="29" s="1"/>
  <c r="X58" i="29" s="1"/>
  <c r="X59" i="29" s="1"/>
  <c r="X60" i="29" s="1"/>
  <c r="X61" i="29" s="1"/>
  <c r="L7" i="28"/>
  <c r="L8" i="28" s="1"/>
  <c r="L9" i="28" s="1"/>
  <c r="L10" i="28" s="1"/>
  <c r="L11" i="28" s="1"/>
  <c r="L12" i="28" s="1"/>
  <c r="L13" i="28" s="1"/>
  <c r="L14" i="28" s="1"/>
  <c r="L15" i="28" s="1"/>
  <c r="L16" i="28" s="1"/>
  <c r="L17" i="28" s="1"/>
  <c r="L18" i="28" s="1"/>
  <c r="L19" i="28" s="1"/>
  <c r="L20" i="28" s="1"/>
  <c r="L21" i="28" s="1"/>
  <c r="L22" i="28" s="1"/>
  <c r="L23" i="28" s="1"/>
  <c r="L24" i="28" s="1"/>
  <c r="L25" i="28" s="1"/>
  <c r="L26" i="28" s="1"/>
  <c r="L27" i="28" s="1"/>
  <c r="L28" i="28" s="1"/>
  <c r="L29" i="28" s="1"/>
  <c r="L30" i="28" s="1"/>
  <c r="L31" i="28" s="1"/>
  <c r="P7" i="28"/>
  <c r="P8" i="28" s="1"/>
  <c r="P9" i="28" s="1"/>
  <c r="P10" i="28" s="1"/>
  <c r="P11" i="28" s="1"/>
  <c r="P12" i="28" s="1"/>
  <c r="P13" i="28" s="1"/>
  <c r="P14" i="28" s="1"/>
  <c r="P15" i="28" s="1"/>
  <c r="P16" i="28" s="1"/>
  <c r="P17" i="28" s="1"/>
  <c r="P18" i="28" s="1"/>
  <c r="P19" i="28" s="1"/>
  <c r="P20" i="28" s="1"/>
  <c r="P21" i="28" s="1"/>
  <c r="P22" i="28" s="1"/>
  <c r="P23" i="28" s="1"/>
  <c r="P24" i="28" s="1"/>
  <c r="P25" i="28" s="1"/>
  <c r="P26" i="28" s="1"/>
  <c r="P27" i="28" s="1"/>
  <c r="P28" i="28" s="1"/>
  <c r="P29" i="28" s="1"/>
  <c r="P30" i="28" s="1"/>
  <c r="P31" i="28" s="1"/>
  <c r="T7" i="28"/>
  <c r="T8" i="28" s="1"/>
  <c r="T9" i="28" s="1"/>
  <c r="T10" i="28" s="1"/>
  <c r="T11" i="28" s="1"/>
  <c r="T12" i="28" s="1"/>
  <c r="T13" i="28" s="1"/>
  <c r="T14" i="28" s="1"/>
  <c r="T15" i="28" s="1"/>
  <c r="T16" i="28" s="1"/>
  <c r="T17" i="28" s="1"/>
  <c r="T18" i="28" s="1"/>
  <c r="T19" i="28" s="1"/>
  <c r="T20" i="28" s="1"/>
  <c r="T21" i="28" s="1"/>
  <c r="T22" i="28" s="1"/>
  <c r="T23" i="28" s="1"/>
  <c r="T24" i="28" s="1"/>
  <c r="T25" i="28" s="1"/>
  <c r="T26" i="28" s="1"/>
  <c r="T27" i="28" s="1"/>
  <c r="T28" i="28" s="1"/>
  <c r="T29" i="28" s="1"/>
  <c r="T30" i="28" s="1"/>
  <c r="T31" i="28" s="1"/>
  <c r="O7" i="28"/>
  <c r="O8" i="28" s="1"/>
  <c r="O9" i="28" s="1"/>
  <c r="O10" i="28" s="1"/>
  <c r="O11" i="28" s="1"/>
  <c r="O12" i="28" s="1"/>
  <c r="O13" i="28" s="1"/>
  <c r="O14" i="28" s="1"/>
  <c r="O15" i="28" s="1"/>
  <c r="O16" i="28" s="1"/>
  <c r="O17" i="28" s="1"/>
  <c r="O18" i="28" s="1"/>
  <c r="O19" i="28" s="1"/>
  <c r="O20" i="28" s="1"/>
  <c r="O21" i="28" s="1"/>
  <c r="O22" i="28" s="1"/>
  <c r="O23" i="28" s="1"/>
  <c r="O24" i="28" s="1"/>
  <c r="O25" i="28" s="1"/>
  <c r="O26" i="28" s="1"/>
  <c r="O27" i="28" s="1"/>
  <c r="O28" i="28" s="1"/>
  <c r="O29" i="28" s="1"/>
  <c r="O30" i="28" s="1"/>
  <c r="O31" i="28" s="1"/>
  <c r="S7" i="28"/>
  <c r="S8" i="28" s="1"/>
  <c r="S9" i="28" s="1"/>
  <c r="S10" i="28" s="1"/>
  <c r="S11" i="28" s="1"/>
  <c r="S12" i="28" s="1"/>
  <c r="S13" i="28" s="1"/>
  <c r="S14" i="28" s="1"/>
  <c r="S15" i="28" s="1"/>
  <c r="S16" i="28" s="1"/>
  <c r="S17" i="28" s="1"/>
  <c r="S18" i="28" s="1"/>
  <c r="S19" i="28" s="1"/>
  <c r="S20" i="28" s="1"/>
  <c r="S21" i="28" s="1"/>
  <c r="S22" i="28" s="1"/>
  <c r="S23" i="28" s="1"/>
  <c r="S24" i="28" s="1"/>
  <c r="S25" i="28" s="1"/>
  <c r="S26" i="28" s="1"/>
  <c r="S27" i="28" s="1"/>
  <c r="S28" i="28" s="1"/>
  <c r="S29" i="28" s="1"/>
  <c r="S30" i="28" s="1"/>
  <c r="S31" i="28" s="1"/>
  <c r="W7" i="28"/>
  <c r="W8" i="28" s="1"/>
  <c r="W9" i="28" s="1"/>
  <c r="W10" i="28" s="1"/>
  <c r="W11" i="28" s="1"/>
  <c r="W12" i="28" s="1"/>
  <c r="W13" i="28" s="1"/>
  <c r="W14" i="28" s="1"/>
  <c r="W15" i="28" s="1"/>
  <c r="W16" i="28" s="1"/>
  <c r="W17" i="28" s="1"/>
  <c r="W18" i="28" s="1"/>
  <c r="W19" i="28" s="1"/>
  <c r="W20" i="28" s="1"/>
  <c r="W21" i="28" s="1"/>
  <c r="W22" i="28" s="1"/>
  <c r="W23" i="28" s="1"/>
  <c r="W24" i="28" s="1"/>
  <c r="W25" i="28" s="1"/>
  <c r="W26" i="28" s="1"/>
  <c r="W27" i="28" s="1"/>
  <c r="W28" i="28" s="1"/>
  <c r="W29" i="28" s="1"/>
  <c r="W30" i="28" s="1"/>
  <c r="W31" i="28" s="1"/>
  <c r="O7" i="27"/>
  <c r="O8" i="27" s="1"/>
  <c r="O9" i="27" s="1"/>
  <c r="O10" i="27" s="1"/>
  <c r="O11" i="27" s="1"/>
  <c r="O12" i="27" s="1"/>
  <c r="O13" i="27" s="1"/>
  <c r="O14" i="27" s="1"/>
  <c r="O15" i="27" s="1"/>
  <c r="O16" i="27" s="1"/>
  <c r="O17" i="27" s="1"/>
  <c r="O18" i="27" s="1"/>
  <c r="O19" i="27" s="1"/>
  <c r="O20" i="27" s="1"/>
  <c r="O21" i="27" s="1"/>
  <c r="O22" i="27" s="1"/>
  <c r="O23" i="27" s="1"/>
  <c r="O24" i="27" s="1"/>
  <c r="O25" i="27" s="1"/>
  <c r="O26" i="27" s="1"/>
  <c r="O27" i="27" s="1"/>
  <c r="O28" i="27" s="1"/>
  <c r="O29" i="27" s="1"/>
  <c r="O30" i="27" s="1"/>
  <c r="O31" i="27" s="1"/>
  <c r="N7" i="27"/>
  <c r="N8" i="27" s="1"/>
  <c r="N9" i="27" s="1"/>
  <c r="N10" i="27" s="1"/>
  <c r="N11" i="27" s="1"/>
  <c r="N12" i="27" s="1"/>
  <c r="N13" i="27" s="1"/>
  <c r="N14" i="27" s="1"/>
  <c r="N15" i="27" s="1"/>
  <c r="N16" i="27" s="1"/>
  <c r="N17" i="27" s="1"/>
  <c r="N18" i="27" s="1"/>
  <c r="N19" i="27" s="1"/>
  <c r="N20" i="27" s="1"/>
  <c r="N21" i="27" s="1"/>
  <c r="N22" i="27" s="1"/>
  <c r="N23" i="27" s="1"/>
  <c r="N24" i="27" s="1"/>
  <c r="N25" i="27" s="1"/>
  <c r="N26" i="27" s="1"/>
  <c r="N27" i="27" s="1"/>
  <c r="N28" i="27" s="1"/>
  <c r="N29" i="27" s="1"/>
  <c r="N30" i="27" s="1"/>
  <c r="N31" i="27" s="1"/>
  <c r="R7" i="27"/>
  <c r="R8" i="27" s="1"/>
  <c r="R9" i="27" s="1"/>
  <c r="R10" i="27" s="1"/>
  <c r="R11" i="27" s="1"/>
  <c r="R12" i="27" s="1"/>
  <c r="R13" i="27" s="1"/>
  <c r="R14" i="27" s="1"/>
  <c r="R15" i="27" s="1"/>
  <c r="R16" i="27" s="1"/>
  <c r="R17" i="27" s="1"/>
  <c r="R18" i="27" s="1"/>
  <c r="R19" i="27" s="1"/>
  <c r="R20" i="27" s="1"/>
  <c r="R21" i="27" s="1"/>
  <c r="R22" i="27" s="1"/>
  <c r="R23" i="27" s="1"/>
  <c r="R24" i="27" s="1"/>
  <c r="R25" i="27" s="1"/>
  <c r="R26" i="27" s="1"/>
  <c r="R27" i="27" s="1"/>
  <c r="R28" i="27" s="1"/>
  <c r="R29" i="27" s="1"/>
  <c r="R30" i="27" s="1"/>
  <c r="R31" i="27" s="1"/>
  <c r="V7" i="27"/>
  <c r="V8" i="27" s="1"/>
  <c r="V9" i="27" s="1"/>
  <c r="V10" i="27" s="1"/>
  <c r="V11" i="27" s="1"/>
  <c r="V12" i="27" s="1"/>
  <c r="V13" i="27" s="1"/>
  <c r="V14" i="27" s="1"/>
  <c r="V15" i="27" s="1"/>
  <c r="V16" i="27" s="1"/>
  <c r="V17" i="27" s="1"/>
  <c r="V18" i="27" s="1"/>
  <c r="V19" i="27" s="1"/>
  <c r="V20" i="27" s="1"/>
  <c r="V21" i="27" s="1"/>
  <c r="V22" i="27" s="1"/>
  <c r="V23" i="27" s="1"/>
  <c r="V24" i="27" s="1"/>
  <c r="V25" i="27" s="1"/>
  <c r="V26" i="27" s="1"/>
  <c r="V27" i="27" s="1"/>
  <c r="V28" i="27" s="1"/>
  <c r="V29" i="27" s="1"/>
  <c r="V30" i="27" s="1"/>
  <c r="V31" i="27" s="1"/>
  <c r="L7" i="27"/>
  <c r="L8" i="27" s="1"/>
  <c r="L9" i="27" s="1"/>
  <c r="L10" i="27" s="1"/>
  <c r="L11" i="27" s="1"/>
  <c r="L12" i="27" s="1"/>
  <c r="L13" i="27" s="1"/>
  <c r="L14" i="27" s="1"/>
  <c r="L15" i="27" s="1"/>
  <c r="L16" i="27" s="1"/>
  <c r="L17" i="27" s="1"/>
  <c r="L18" i="27" s="1"/>
  <c r="L19" i="27" s="1"/>
  <c r="L20" i="27" s="1"/>
  <c r="L21" i="27" s="1"/>
  <c r="L22" i="27" s="1"/>
  <c r="L23" i="27" s="1"/>
  <c r="L24" i="27" s="1"/>
  <c r="L25" i="27" s="1"/>
  <c r="L26" i="27" s="1"/>
  <c r="L27" i="27" s="1"/>
  <c r="L28" i="27" s="1"/>
  <c r="L29" i="27" s="1"/>
  <c r="L30" i="27" s="1"/>
  <c r="L31" i="27" s="1"/>
  <c r="P7" i="27"/>
  <c r="P8" i="27" s="1"/>
  <c r="P9" i="27" s="1"/>
  <c r="P10" i="27" s="1"/>
  <c r="P11" i="27" s="1"/>
  <c r="P12" i="27" s="1"/>
  <c r="P13" i="27" s="1"/>
  <c r="P14" i="27" s="1"/>
  <c r="P15" i="27" s="1"/>
  <c r="P16" i="27" s="1"/>
  <c r="P17" i="27" s="1"/>
  <c r="P18" i="27" s="1"/>
  <c r="P19" i="27" s="1"/>
  <c r="P20" i="27" s="1"/>
  <c r="P21" i="27" s="1"/>
  <c r="P22" i="27" s="1"/>
  <c r="P23" i="27" s="1"/>
  <c r="P24" i="27" s="1"/>
  <c r="P25" i="27" s="1"/>
  <c r="P26" i="27" s="1"/>
  <c r="P27" i="27" s="1"/>
  <c r="P28" i="27" s="1"/>
  <c r="P29" i="27" s="1"/>
  <c r="P30" i="27" s="1"/>
  <c r="P31" i="27" s="1"/>
  <c r="T7" i="27"/>
  <c r="T8" i="27" s="1"/>
  <c r="T9" i="27" s="1"/>
  <c r="T10" i="27" s="1"/>
  <c r="T11" i="27" s="1"/>
  <c r="T12" i="27" s="1"/>
  <c r="T13" i="27" s="1"/>
  <c r="T14" i="27" s="1"/>
  <c r="T15" i="27" s="1"/>
  <c r="T16" i="27" s="1"/>
  <c r="T17" i="27" s="1"/>
  <c r="T18" i="27" s="1"/>
  <c r="T19" i="27" s="1"/>
  <c r="T20" i="27" s="1"/>
  <c r="T21" i="27" s="1"/>
  <c r="T22" i="27" s="1"/>
  <c r="T23" i="27" s="1"/>
  <c r="T24" i="27" s="1"/>
  <c r="T25" i="27" s="1"/>
  <c r="T26" i="27" s="1"/>
  <c r="T27" i="27" s="1"/>
  <c r="T28" i="27" s="1"/>
  <c r="T29" i="27" s="1"/>
  <c r="T30" i="27" s="1"/>
  <c r="T31" i="27" s="1"/>
  <c r="S7" i="27"/>
  <c r="S8" i="27" s="1"/>
  <c r="S9" i="27" s="1"/>
  <c r="S10" i="27" s="1"/>
  <c r="S11" i="27" s="1"/>
  <c r="S12" i="27" s="1"/>
  <c r="S13" i="27" s="1"/>
  <c r="S14" i="27" s="1"/>
  <c r="S15" i="27" s="1"/>
  <c r="S16" i="27" s="1"/>
  <c r="S17" i="27" s="1"/>
  <c r="S18" i="27" s="1"/>
  <c r="S19" i="27" s="1"/>
  <c r="S20" i="27" s="1"/>
  <c r="S21" i="27" s="1"/>
  <c r="S22" i="27" s="1"/>
  <c r="S23" i="27" s="1"/>
  <c r="S24" i="27" s="1"/>
  <c r="S25" i="27" s="1"/>
  <c r="S26" i="27" s="1"/>
  <c r="S27" i="27" s="1"/>
  <c r="S28" i="27" s="1"/>
  <c r="S29" i="27" s="1"/>
  <c r="S30" i="27" s="1"/>
  <c r="S31" i="27" s="1"/>
  <c r="W7" i="27"/>
  <c r="W8" i="27" s="1"/>
  <c r="W9" i="27" s="1"/>
  <c r="W10" i="27" s="1"/>
  <c r="W11" i="27" s="1"/>
  <c r="W12" i="27" s="1"/>
  <c r="W13" i="27" s="1"/>
  <c r="W14" i="27" s="1"/>
  <c r="W15" i="27" s="1"/>
  <c r="W16" i="27" s="1"/>
  <c r="W17" i="27" s="1"/>
  <c r="W18" i="27" s="1"/>
  <c r="W19" i="27" s="1"/>
  <c r="W20" i="27" s="1"/>
  <c r="W21" i="27" s="1"/>
  <c r="W22" i="27" s="1"/>
  <c r="W23" i="27" s="1"/>
  <c r="W24" i="27" s="1"/>
  <c r="W25" i="27" s="1"/>
  <c r="W26" i="27" s="1"/>
  <c r="W27" i="27" s="1"/>
  <c r="W28" i="27" s="1"/>
  <c r="W29" i="27" s="1"/>
  <c r="W30" i="27" s="1"/>
  <c r="W31" i="27" s="1"/>
  <c r="M7" i="27"/>
  <c r="M8" i="27" s="1"/>
  <c r="M9" i="27" s="1"/>
  <c r="M10" i="27" s="1"/>
  <c r="M11" i="27" s="1"/>
  <c r="M12" i="27" s="1"/>
  <c r="M13" i="27" s="1"/>
  <c r="M14" i="27" s="1"/>
  <c r="M15" i="27" s="1"/>
  <c r="M16" i="27" s="1"/>
  <c r="M17" i="27" s="1"/>
  <c r="M18" i="27" s="1"/>
  <c r="M19" i="27" s="1"/>
  <c r="M20" i="27" s="1"/>
  <c r="M21" i="27" s="1"/>
  <c r="M22" i="27" s="1"/>
  <c r="M23" i="27" s="1"/>
  <c r="M24" i="27" s="1"/>
  <c r="M25" i="27" s="1"/>
  <c r="M26" i="27" s="1"/>
  <c r="M27" i="27" s="1"/>
  <c r="M28" i="27" s="1"/>
  <c r="M29" i="27" s="1"/>
  <c r="M30" i="27" s="1"/>
  <c r="M31" i="27" s="1"/>
  <c r="Q7" i="27"/>
  <c r="Q8" i="27" s="1"/>
  <c r="Q9" i="27" s="1"/>
  <c r="Q10" i="27" s="1"/>
  <c r="Q11" i="27" s="1"/>
  <c r="Q12" i="27" s="1"/>
  <c r="Q13" i="27" s="1"/>
  <c r="Q14" i="27" s="1"/>
  <c r="Q15" i="27" s="1"/>
  <c r="Q16" i="27" s="1"/>
  <c r="Q17" i="27" s="1"/>
  <c r="Q18" i="27" s="1"/>
  <c r="Q19" i="27" s="1"/>
  <c r="Q20" i="27" s="1"/>
  <c r="Q21" i="27" s="1"/>
  <c r="Q22" i="27" s="1"/>
  <c r="Q23" i="27" s="1"/>
  <c r="Q24" i="27" s="1"/>
  <c r="Q25" i="27" s="1"/>
  <c r="Q26" i="27" s="1"/>
  <c r="Q27" i="27" s="1"/>
  <c r="Q28" i="27" s="1"/>
  <c r="Q29" i="27" s="1"/>
  <c r="Q30" i="27" s="1"/>
  <c r="Q31" i="27" s="1"/>
  <c r="U7" i="27"/>
  <c r="U8" i="27" s="1"/>
  <c r="U9" i="27" s="1"/>
  <c r="U10" i="27" s="1"/>
  <c r="U11" i="27" s="1"/>
  <c r="U12" i="27" s="1"/>
  <c r="U13" i="27" s="1"/>
  <c r="U14" i="27" s="1"/>
  <c r="U15" i="27" s="1"/>
  <c r="U16" i="27" s="1"/>
  <c r="U17" i="27" s="1"/>
  <c r="U18" i="27" s="1"/>
  <c r="U19" i="27" s="1"/>
  <c r="U20" i="27" s="1"/>
  <c r="U21" i="27" s="1"/>
  <c r="U22" i="27" s="1"/>
  <c r="U23" i="27" s="1"/>
  <c r="U24" i="27" s="1"/>
  <c r="U25" i="27" s="1"/>
  <c r="U26" i="27" s="1"/>
  <c r="U27" i="27" s="1"/>
  <c r="U28" i="27" s="1"/>
  <c r="U29" i="27" s="1"/>
  <c r="U30" i="27" s="1"/>
  <c r="U31" i="27" s="1"/>
  <c r="O76" i="25"/>
  <c r="O77" i="25" s="1"/>
  <c r="O78" i="25" s="1"/>
  <c r="O79" i="25" s="1"/>
  <c r="O80" i="25" s="1"/>
  <c r="O81" i="25" s="1"/>
  <c r="O82" i="25" s="1"/>
  <c r="O83" i="25" s="1"/>
  <c r="O84" i="25" s="1"/>
  <c r="O85" i="25" s="1"/>
  <c r="O86" i="25" s="1"/>
  <c r="O87" i="25" s="1"/>
  <c r="O88" i="25" s="1"/>
  <c r="O89" i="25" s="1"/>
  <c r="O90" i="25" s="1"/>
  <c r="O91" i="25" s="1"/>
  <c r="T76" i="25"/>
  <c r="T77" i="25" s="1"/>
  <c r="T78" i="25" s="1"/>
  <c r="T79" i="25" s="1"/>
  <c r="T80" i="25" s="1"/>
  <c r="T81" i="25" s="1"/>
  <c r="T82" i="25" s="1"/>
  <c r="T83" i="25" s="1"/>
  <c r="T84" i="25" s="1"/>
  <c r="T85" i="25" s="1"/>
  <c r="T86" i="25" s="1"/>
  <c r="T87" i="25" s="1"/>
  <c r="T88" i="25" s="1"/>
  <c r="T89" i="25" s="1"/>
  <c r="T90" i="25" s="1"/>
  <c r="T91" i="25" s="1"/>
  <c r="AA76" i="25"/>
  <c r="AA77" i="25" s="1"/>
  <c r="AA78" i="25" s="1"/>
  <c r="AA79" i="25" s="1"/>
  <c r="AA80" i="25" s="1"/>
  <c r="AA81" i="25" s="1"/>
  <c r="AA82" i="25" s="1"/>
  <c r="AA83" i="25" s="1"/>
  <c r="AA84" i="25" s="1"/>
  <c r="AA85" i="25" s="1"/>
  <c r="AA86" i="25" s="1"/>
  <c r="AA87" i="25" s="1"/>
  <c r="AA88" i="25" s="1"/>
  <c r="AA89" i="25" s="1"/>
  <c r="AA90" i="25" s="1"/>
  <c r="AA91" i="25" s="1"/>
  <c r="L76" i="25"/>
  <c r="L77" i="25" s="1"/>
  <c r="L78" i="25" s="1"/>
  <c r="L79" i="25" s="1"/>
  <c r="L80" i="25" s="1"/>
  <c r="L81" i="25" s="1"/>
  <c r="L82" i="25" s="1"/>
  <c r="L83" i="25" s="1"/>
  <c r="L84" i="25" s="1"/>
  <c r="L85" i="25" s="1"/>
  <c r="L86" i="25" s="1"/>
  <c r="L87" i="25" s="1"/>
  <c r="L88" i="25" s="1"/>
  <c r="L89" i="25" s="1"/>
  <c r="L90" i="25" s="1"/>
  <c r="L91" i="25" s="1"/>
  <c r="P76" i="25"/>
  <c r="P77" i="25" s="1"/>
  <c r="P78" i="25" s="1"/>
  <c r="P79" i="25" s="1"/>
  <c r="P80" i="25" s="1"/>
  <c r="P81" i="25" s="1"/>
  <c r="P82" i="25" s="1"/>
  <c r="P83" i="25" s="1"/>
  <c r="P84" i="25" s="1"/>
  <c r="P85" i="25" s="1"/>
  <c r="P86" i="25" s="1"/>
  <c r="P87" i="25" s="1"/>
  <c r="P88" i="25" s="1"/>
  <c r="P89" i="25" s="1"/>
  <c r="P90" i="25" s="1"/>
  <c r="P91" i="25" s="1"/>
  <c r="U76" i="25"/>
  <c r="U77" i="25" s="1"/>
  <c r="U78" i="25" s="1"/>
  <c r="U79" i="25" s="1"/>
  <c r="U80" i="25" s="1"/>
  <c r="U81" i="25" s="1"/>
  <c r="U82" i="25" s="1"/>
  <c r="U83" i="25" s="1"/>
  <c r="U84" i="25" s="1"/>
  <c r="U85" i="25" s="1"/>
  <c r="U86" i="25" s="1"/>
  <c r="U87" i="25" s="1"/>
  <c r="U88" i="25" s="1"/>
  <c r="U89" i="25" s="1"/>
  <c r="U90" i="25" s="1"/>
  <c r="U91" i="25" s="1"/>
  <c r="AC76" i="25"/>
  <c r="AC77" i="25" s="1"/>
  <c r="AC78" i="25" s="1"/>
  <c r="AC79" i="25" s="1"/>
  <c r="AC80" i="25" s="1"/>
  <c r="AC81" i="25" s="1"/>
  <c r="AC82" i="25" s="1"/>
  <c r="AC83" i="25" s="1"/>
  <c r="AC84" i="25" s="1"/>
  <c r="AC85" i="25" s="1"/>
  <c r="AC86" i="25" s="1"/>
  <c r="AC87" i="25" s="1"/>
  <c r="AC88" i="25" s="1"/>
  <c r="AC89" i="25" s="1"/>
  <c r="AC90" i="25" s="1"/>
  <c r="AC91" i="25" s="1"/>
  <c r="Q76" i="25"/>
  <c r="Q77" i="25" s="1"/>
  <c r="Q78" i="25" s="1"/>
  <c r="Q79" i="25" s="1"/>
  <c r="Q80" i="25" s="1"/>
  <c r="Q81" i="25" s="1"/>
  <c r="Q82" i="25" s="1"/>
  <c r="Q83" i="25" s="1"/>
  <c r="Q84" i="25" s="1"/>
  <c r="Q85" i="25" s="1"/>
  <c r="Q86" i="25" s="1"/>
  <c r="Q87" i="25" s="1"/>
  <c r="Q88" i="25" s="1"/>
  <c r="Q89" i="25" s="1"/>
  <c r="Q90" i="25" s="1"/>
  <c r="Q91" i="25" s="1"/>
  <c r="W76" i="25"/>
  <c r="W77" i="25" s="1"/>
  <c r="W78" i="25" s="1"/>
  <c r="W79" i="25" s="1"/>
  <c r="W80" i="25" s="1"/>
  <c r="W81" i="25" s="1"/>
  <c r="W82" i="25" s="1"/>
  <c r="W83" i="25" s="1"/>
  <c r="W84" i="25" s="1"/>
  <c r="W85" i="25" s="1"/>
  <c r="W86" i="25" s="1"/>
  <c r="W87" i="25" s="1"/>
  <c r="W88" i="25" s="1"/>
  <c r="W89" i="25" s="1"/>
  <c r="W90" i="25" s="1"/>
  <c r="W91" i="25" s="1"/>
  <c r="AE76" i="25"/>
  <c r="AE77" i="25" s="1"/>
  <c r="AE78" i="25" s="1"/>
  <c r="AE79" i="25" s="1"/>
  <c r="AE80" i="25" s="1"/>
  <c r="AE81" i="25" s="1"/>
  <c r="AE82" i="25" s="1"/>
  <c r="AE83" i="25" s="1"/>
  <c r="AE84" i="25" s="1"/>
  <c r="AE85" i="25" s="1"/>
  <c r="AE86" i="25" s="1"/>
  <c r="AE87" i="25" s="1"/>
  <c r="AE88" i="25" s="1"/>
  <c r="AE89" i="25" s="1"/>
  <c r="AE90" i="25" s="1"/>
  <c r="AE91" i="25" s="1"/>
  <c r="M76" i="25"/>
  <c r="M77" i="25" s="1"/>
  <c r="M78" i="25" s="1"/>
  <c r="M79" i="25" s="1"/>
  <c r="M80" i="25" s="1"/>
  <c r="M81" i="25" s="1"/>
  <c r="M82" i="25" s="1"/>
  <c r="M83" i="25" s="1"/>
  <c r="M84" i="25" s="1"/>
  <c r="M85" i="25" s="1"/>
  <c r="M86" i="25" s="1"/>
  <c r="M87" i="25" s="1"/>
  <c r="M88" i="25" s="1"/>
  <c r="M89" i="25" s="1"/>
  <c r="M90" i="25" s="1"/>
  <c r="M91" i="25" s="1"/>
  <c r="S76" i="25"/>
  <c r="S77" i="25" s="1"/>
  <c r="S78" i="25" s="1"/>
  <c r="S79" i="25" s="1"/>
  <c r="S80" i="25" s="1"/>
  <c r="S81" i="25" s="1"/>
  <c r="S82" i="25" s="1"/>
  <c r="S83" i="25" s="1"/>
  <c r="S84" i="25" s="1"/>
  <c r="S85" i="25" s="1"/>
  <c r="S86" i="25" s="1"/>
  <c r="S87" i="25" s="1"/>
  <c r="S88" i="25" s="1"/>
  <c r="S89" i="25" s="1"/>
  <c r="S90" i="25" s="1"/>
  <c r="S91" i="25" s="1"/>
  <c r="Y76" i="25"/>
  <c r="Y77" i="25" s="1"/>
  <c r="Y78" i="25" s="1"/>
  <c r="Y79" i="25" s="1"/>
  <c r="Y80" i="25" s="1"/>
  <c r="Y81" i="25" s="1"/>
  <c r="Y82" i="25" s="1"/>
  <c r="Y83" i="25" s="1"/>
  <c r="Y84" i="25" s="1"/>
  <c r="Y85" i="25" s="1"/>
  <c r="Y86" i="25" s="1"/>
  <c r="Y87" i="25" s="1"/>
  <c r="Y88" i="25" s="1"/>
  <c r="Y89" i="25" s="1"/>
  <c r="Y90" i="25" s="1"/>
  <c r="Y91" i="25" s="1"/>
  <c r="AC7" i="25"/>
  <c r="AC8" i="25" s="1"/>
  <c r="AC9" i="25" s="1"/>
  <c r="AC10" i="25" s="1"/>
  <c r="AC11" i="25" s="1"/>
  <c r="AC12" i="25" s="1"/>
  <c r="AC13" i="25" s="1"/>
  <c r="AC14" i="25" s="1"/>
  <c r="AC15" i="25" s="1"/>
  <c r="AC16" i="25" s="1"/>
  <c r="AC17" i="25" s="1"/>
  <c r="AC18" i="25" s="1"/>
  <c r="O7" i="25"/>
  <c r="O8" i="25" s="1"/>
  <c r="O9" i="25" s="1"/>
  <c r="O10" i="25" s="1"/>
  <c r="O11" i="25" s="1"/>
  <c r="O12" i="25" s="1"/>
  <c r="O13" i="25" s="1"/>
  <c r="O14" i="25" s="1"/>
  <c r="O15" i="25" s="1"/>
  <c r="O16" i="25" s="1"/>
  <c r="O17" i="25" s="1"/>
  <c r="O18" i="25" s="1"/>
  <c r="W7" i="25"/>
  <c r="W8" i="25" s="1"/>
  <c r="W9" i="25" s="1"/>
  <c r="W10" i="25" s="1"/>
  <c r="W11" i="25" s="1"/>
  <c r="W12" i="25" s="1"/>
  <c r="W13" i="25" s="1"/>
  <c r="W14" i="25" s="1"/>
  <c r="W15" i="25" s="1"/>
  <c r="W16" i="25" s="1"/>
  <c r="W17" i="25" s="1"/>
  <c r="W18" i="25" s="1"/>
  <c r="M7" i="25"/>
  <c r="M8" i="25" s="1"/>
  <c r="M9" i="25" s="1"/>
  <c r="M10" i="25" s="1"/>
  <c r="M11" i="25" s="1"/>
  <c r="M12" i="25" s="1"/>
  <c r="M13" i="25" s="1"/>
  <c r="M14" i="25" s="1"/>
  <c r="M15" i="25" s="1"/>
  <c r="M16" i="25" s="1"/>
  <c r="M17" i="25" s="1"/>
  <c r="M18" i="25" s="1"/>
  <c r="U7" i="25"/>
  <c r="U8" i="25" s="1"/>
  <c r="U9" i="25" s="1"/>
  <c r="U10" i="25" s="1"/>
  <c r="U11" i="25" s="1"/>
  <c r="U12" i="25" s="1"/>
  <c r="U13" i="25" s="1"/>
  <c r="U14" i="25" s="1"/>
  <c r="U15" i="25" s="1"/>
  <c r="U16" i="25" s="1"/>
  <c r="U17" i="25" s="1"/>
  <c r="U18" i="25" s="1"/>
  <c r="Y7" i="25"/>
  <c r="Y8" i="25" s="1"/>
  <c r="Y9" i="25" s="1"/>
  <c r="Y10" i="25" s="1"/>
  <c r="Y11" i="25" s="1"/>
  <c r="Y12" i="25" s="1"/>
  <c r="Y13" i="25" s="1"/>
  <c r="Y14" i="25" s="1"/>
  <c r="Y15" i="25" s="1"/>
  <c r="Y16" i="25" s="1"/>
  <c r="Y17" i="25" s="1"/>
  <c r="Y18" i="25" s="1"/>
  <c r="N7" i="25"/>
  <c r="N8" i="25" s="1"/>
  <c r="N9" i="25" s="1"/>
  <c r="N10" i="25" s="1"/>
  <c r="N11" i="25" s="1"/>
  <c r="N12" i="25" s="1"/>
  <c r="N13" i="25" s="1"/>
  <c r="N14" i="25" s="1"/>
  <c r="N15" i="25" s="1"/>
  <c r="N16" i="25" s="1"/>
  <c r="N17" i="25" s="1"/>
  <c r="N18" i="25" s="1"/>
  <c r="R7" i="25"/>
  <c r="R8" i="25" s="1"/>
  <c r="R9" i="25" s="1"/>
  <c r="R10" i="25" s="1"/>
  <c r="R11" i="25" s="1"/>
  <c r="R12" i="25" s="1"/>
  <c r="R13" i="25" s="1"/>
  <c r="R14" i="25" s="1"/>
  <c r="R15" i="25" s="1"/>
  <c r="R16" i="25" s="1"/>
  <c r="R17" i="25" s="1"/>
  <c r="R18" i="25" s="1"/>
  <c r="V7" i="25"/>
  <c r="V8" i="25" s="1"/>
  <c r="V9" i="25" s="1"/>
  <c r="V10" i="25" s="1"/>
  <c r="V11" i="25" s="1"/>
  <c r="V12" i="25" s="1"/>
  <c r="V13" i="25" s="1"/>
  <c r="V14" i="25" s="1"/>
  <c r="V15" i="25" s="1"/>
  <c r="V16" i="25" s="1"/>
  <c r="V17" i="25" s="1"/>
  <c r="V18" i="25" s="1"/>
  <c r="Z7" i="25"/>
  <c r="Z8" i="25" s="1"/>
  <c r="Z9" i="25" s="1"/>
  <c r="Z10" i="25" s="1"/>
  <c r="Z11" i="25" s="1"/>
  <c r="Z12" i="25" s="1"/>
  <c r="Z13" i="25" s="1"/>
  <c r="Z14" i="25" s="1"/>
  <c r="Z15" i="25" s="1"/>
  <c r="Z16" i="25" s="1"/>
  <c r="Z17" i="25" s="1"/>
  <c r="Z18" i="25" s="1"/>
  <c r="AD7" i="25"/>
  <c r="AD8" i="25" s="1"/>
  <c r="AD9" i="25" s="1"/>
  <c r="AD10" i="25" s="1"/>
  <c r="AD11" i="25" s="1"/>
  <c r="AD12" i="25" s="1"/>
  <c r="AD13" i="25" s="1"/>
  <c r="AD14" i="25" s="1"/>
  <c r="AD15" i="25" s="1"/>
  <c r="AD16" i="25" s="1"/>
  <c r="AD17" i="25" s="1"/>
  <c r="AD18" i="25" s="1"/>
  <c r="AA7" i="25"/>
  <c r="AA8" i="25" s="1"/>
  <c r="AA9" i="25" s="1"/>
  <c r="AA10" i="25" s="1"/>
  <c r="AA11" i="25" s="1"/>
  <c r="AA12" i="25" s="1"/>
  <c r="AA13" i="25" s="1"/>
  <c r="AA14" i="25" s="1"/>
  <c r="AA15" i="25" s="1"/>
  <c r="AA16" i="25" s="1"/>
  <c r="AA17" i="25" s="1"/>
  <c r="AA18" i="25" s="1"/>
  <c r="L7" i="25"/>
  <c r="L8" i="25" s="1"/>
  <c r="L9" i="25" s="1"/>
  <c r="L10" i="25" s="1"/>
  <c r="P7" i="25"/>
  <c r="P8" i="25" s="1"/>
  <c r="P9" i="25" s="1"/>
  <c r="P10" i="25" s="1"/>
  <c r="P11" i="25" s="1"/>
  <c r="P12" i="25" s="1"/>
  <c r="P13" i="25" s="1"/>
  <c r="P14" i="25" s="1"/>
  <c r="P15" i="25" s="1"/>
  <c r="P16" i="25" s="1"/>
  <c r="P17" i="25" s="1"/>
  <c r="P18" i="25" s="1"/>
  <c r="T7" i="25"/>
  <c r="T8" i="25" s="1"/>
  <c r="T9" i="25" s="1"/>
  <c r="T10" i="25" s="1"/>
  <c r="T11" i="25" s="1"/>
  <c r="T12" i="25" s="1"/>
  <c r="T13" i="25" s="1"/>
  <c r="T14" i="25" s="1"/>
  <c r="T15" i="25" s="1"/>
  <c r="T16" i="25" s="1"/>
  <c r="T17" i="25" s="1"/>
  <c r="T18" i="25" s="1"/>
  <c r="X7" i="25"/>
  <c r="X8" i="25" s="1"/>
  <c r="X9" i="25" s="1"/>
  <c r="X10" i="25" s="1"/>
  <c r="X11" i="25" s="1"/>
  <c r="X12" i="25" s="1"/>
  <c r="X13" i="25" s="1"/>
  <c r="X14" i="25" s="1"/>
  <c r="X15" i="25" s="1"/>
  <c r="X16" i="25" s="1"/>
  <c r="X17" i="25" s="1"/>
  <c r="X18" i="25" s="1"/>
  <c r="AB7" i="25"/>
  <c r="AB8" i="25" s="1"/>
  <c r="AB9" i="25" s="1"/>
  <c r="AB10" i="25" s="1"/>
  <c r="AB11" i="25" s="1"/>
  <c r="AB12" i="25" s="1"/>
  <c r="AB13" i="25" s="1"/>
  <c r="AB14" i="25" s="1"/>
  <c r="AB15" i="25" s="1"/>
  <c r="AB16" i="25" s="1"/>
  <c r="AB17" i="25" s="1"/>
  <c r="AB18" i="25" s="1"/>
  <c r="S7" i="25"/>
  <c r="S8" i="25" s="1"/>
  <c r="S9" i="25" s="1"/>
  <c r="S10" i="25" s="1"/>
  <c r="S11" i="25" s="1"/>
  <c r="S12" i="25" s="1"/>
  <c r="S13" i="25" s="1"/>
  <c r="S14" i="25" s="1"/>
  <c r="S15" i="25" s="1"/>
  <c r="S16" i="25" s="1"/>
  <c r="S17" i="25" s="1"/>
  <c r="S18" i="25" s="1"/>
  <c r="AE7" i="25"/>
  <c r="AE8" i="25" s="1"/>
  <c r="AE9" i="25" s="1"/>
  <c r="AE10" i="25" s="1"/>
  <c r="AE11" i="25" s="1"/>
  <c r="AE12" i="25" s="1"/>
  <c r="AE13" i="25" s="1"/>
  <c r="AE14" i="25" s="1"/>
  <c r="AE15" i="25" s="1"/>
  <c r="AE16" i="25" s="1"/>
  <c r="AE17" i="25" s="1"/>
  <c r="AE18" i="25" s="1"/>
  <c r="Q7" i="25"/>
  <c r="Q8" i="25" s="1"/>
  <c r="Q9" i="25" s="1"/>
  <c r="Q10" i="25" s="1"/>
  <c r="Q11" i="25" s="1"/>
  <c r="Q12" i="25" s="1"/>
  <c r="Q13" i="25" s="1"/>
  <c r="Q14" i="25" s="1"/>
  <c r="Q15" i="25" s="1"/>
  <c r="Q16" i="25" s="1"/>
  <c r="Q17" i="25" s="1"/>
  <c r="Q18" i="25" s="1"/>
  <c r="N76" i="25"/>
  <c r="N77" i="25" s="1"/>
  <c r="N78" i="25" s="1"/>
  <c r="N79" i="25" s="1"/>
  <c r="N80" i="25" s="1"/>
  <c r="N81" i="25" s="1"/>
  <c r="N82" i="25" s="1"/>
  <c r="N83" i="25" s="1"/>
  <c r="N84" i="25" s="1"/>
  <c r="N85" i="25" s="1"/>
  <c r="N86" i="25" s="1"/>
  <c r="N87" i="25" s="1"/>
  <c r="N88" i="25" s="1"/>
  <c r="N89" i="25" s="1"/>
  <c r="N90" i="25" s="1"/>
  <c r="N91" i="25" s="1"/>
  <c r="R76" i="25"/>
  <c r="R77" i="25" s="1"/>
  <c r="R78" i="25" s="1"/>
  <c r="R79" i="25" s="1"/>
  <c r="R80" i="25" s="1"/>
  <c r="R81" i="25" s="1"/>
  <c r="R82" i="25" s="1"/>
  <c r="R83" i="25" s="1"/>
  <c r="R84" i="25" s="1"/>
  <c r="R85" i="25" s="1"/>
  <c r="R86" i="25" s="1"/>
  <c r="R87" i="25" s="1"/>
  <c r="R88" i="25" s="1"/>
  <c r="R89" i="25" s="1"/>
  <c r="R90" i="25" s="1"/>
  <c r="R91" i="25" s="1"/>
  <c r="V76" i="25"/>
  <c r="V77" i="25" s="1"/>
  <c r="V78" i="25" s="1"/>
  <c r="V79" i="25" s="1"/>
  <c r="V80" i="25" s="1"/>
  <c r="V81" i="25" s="1"/>
  <c r="V82" i="25" s="1"/>
  <c r="V83" i="25" s="1"/>
  <c r="V84" i="25" s="1"/>
  <c r="V85" i="25" s="1"/>
  <c r="V86" i="25" s="1"/>
  <c r="V87" i="25" s="1"/>
  <c r="V88" i="25" s="1"/>
  <c r="V89" i="25" s="1"/>
  <c r="V90" i="25" s="1"/>
  <c r="V91" i="25" s="1"/>
  <c r="Z76" i="25"/>
  <c r="Z77" i="25" s="1"/>
  <c r="Z78" i="25" s="1"/>
  <c r="Z79" i="25" s="1"/>
  <c r="Z80" i="25" s="1"/>
  <c r="Z81" i="25" s="1"/>
  <c r="Z82" i="25" s="1"/>
  <c r="Z83" i="25" s="1"/>
  <c r="Z84" i="25" s="1"/>
  <c r="Z85" i="25" s="1"/>
  <c r="Z86" i="25" s="1"/>
  <c r="Z87" i="25" s="1"/>
  <c r="Z88" i="25" s="1"/>
  <c r="Z89" i="25" s="1"/>
  <c r="Z90" i="25" s="1"/>
  <c r="Z91" i="25" s="1"/>
  <c r="AD76" i="25"/>
  <c r="AD77" i="25" s="1"/>
  <c r="AD78" i="25" s="1"/>
  <c r="AD79" i="25" s="1"/>
  <c r="AD80" i="25" s="1"/>
  <c r="AD81" i="25" s="1"/>
  <c r="AD82" i="25" s="1"/>
  <c r="AD83" i="25" s="1"/>
  <c r="AD84" i="25" s="1"/>
  <c r="AD85" i="25" s="1"/>
  <c r="AD86" i="25" s="1"/>
  <c r="AD87" i="25" s="1"/>
  <c r="AD88" i="25" s="1"/>
  <c r="AD89" i="25" s="1"/>
  <c r="AD90" i="25" s="1"/>
  <c r="AD91" i="25" s="1"/>
  <c r="X76" i="25"/>
  <c r="X77" i="25" s="1"/>
  <c r="X78" i="25" s="1"/>
  <c r="X79" i="25" s="1"/>
  <c r="X80" i="25" s="1"/>
  <c r="X81" i="25" s="1"/>
  <c r="X82" i="25" s="1"/>
  <c r="X83" i="25" s="1"/>
  <c r="X84" i="25" s="1"/>
  <c r="X85" i="25" s="1"/>
  <c r="X86" i="25" s="1"/>
  <c r="X87" i="25" s="1"/>
  <c r="X88" i="25" s="1"/>
  <c r="X89" i="25" s="1"/>
  <c r="X90" i="25" s="1"/>
  <c r="X91" i="25" s="1"/>
  <c r="K89" i="24"/>
  <c r="K88" i="24"/>
  <c r="K87" i="24"/>
  <c r="K86" i="24"/>
  <c r="K85" i="24"/>
  <c r="K84" i="24"/>
  <c r="K83" i="24"/>
  <c r="K82" i="24"/>
  <c r="K81" i="24"/>
  <c r="K80" i="24"/>
  <c r="K79" i="24"/>
  <c r="K78" i="24"/>
  <c r="K77" i="24"/>
  <c r="K76" i="24"/>
  <c r="K75" i="24"/>
  <c r="K74" i="24"/>
  <c r="K73" i="24"/>
  <c r="K72" i="24"/>
  <c r="K71" i="24"/>
  <c r="K70" i="24"/>
  <c r="K69" i="24"/>
  <c r="K68" i="24"/>
  <c r="K67" i="24"/>
  <c r="K66" i="24"/>
  <c r="K65" i="24"/>
  <c r="K64" i="24"/>
  <c r="K63" i="24"/>
  <c r="G63" i="24"/>
  <c r="G64" i="24" s="1"/>
  <c r="G65" i="24" s="1"/>
  <c r="G66" i="24" s="1"/>
  <c r="G67" i="24" s="1"/>
  <c r="G68" i="24" s="1"/>
  <c r="G69" i="24" s="1"/>
  <c r="G70" i="24" s="1"/>
  <c r="G71" i="24" s="1"/>
  <c r="G72" i="24" s="1"/>
  <c r="G73" i="24" s="1"/>
  <c r="G74" i="24" s="1"/>
  <c r="G75" i="24" s="1"/>
  <c r="G76" i="24" s="1"/>
  <c r="G77" i="24" s="1"/>
  <c r="G78" i="24" s="1"/>
  <c r="G79" i="24" s="1"/>
  <c r="G80" i="24" s="1"/>
  <c r="G81" i="24" s="1"/>
  <c r="G82" i="24" s="1"/>
  <c r="G83" i="24" s="1"/>
  <c r="G84" i="24" s="1"/>
  <c r="G85" i="24" s="1"/>
  <c r="G86" i="24" s="1"/>
  <c r="G87" i="24" s="1"/>
  <c r="G88" i="24" s="1"/>
  <c r="G89" i="24" s="1"/>
  <c r="K62" i="24"/>
  <c r="Q62" i="24" s="1"/>
  <c r="G62" i="24"/>
  <c r="K35" i="24"/>
  <c r="K34" i="24"/>
  <c r="K33" i="24"/>
  <c r="K32" i="24"/>
  <c r="K31" i="24"/>
  <c r="K30" i="24"/>
  <c r="K29" i="24"/>
  <c r="K28" i="24"/>
  <c r="K27" i="24"/>
  <c r="K26" i="24"/>
  <c r="K25" i="24"/>
  <c r="K24" i="24"/>
  <c r="K23" i="24"/>
  <c r="K22" i="24"/>
  <c r="K21" i="24"/>
  <c r="K20" i="24"/>
  <c r="K19" i="24"/>
  <c r="K18" i="24"/>
  <c r="K17" i="24"/>
  <c r="K16" i="24"/>
  <c r="K15" i="24"/>
  <c r="K14" i="24"/>
  <c r="K13" i="24"/>
  <c r="K12" i="24"/>
  <c r="K11" i="24"/>
  <c r="K10" i="24"/>
  <c r="K9" i="24"/>
  <c r="K8" i="24"/>
  <c r="K7" i="24"/>
  <c r="G7" i="24"/>
  <c r="G8" i="24" s="1"/>
  <c r="G9" i="24" s="1"/>
  <c r="G10" i="24" s="1"/>
  <c r="G11" i="24" s="1"/>
  <c r="G12" i="24" s="1"/>
  <c r="G13" i="24" s="1"/>
  <c r="G14" i="24" s="1"/>
  <c r="G15" i="24" s="1"/>
  <c r="G16" i="24" s="1"/>
  <c r="G17" i="24" s="1"/>
  <c r="G18" i="24" s="1"/>
  <c r="G19" i="24" s="1"/>
  <c r="G20" i="24" s="1"/>
  <c r="G21" i="24" s="1"/>
  <c r="G22" i="24" s="1"/>
  <c r="G23" i="24" s="1"/>
  <c r="G24" i="24" s="1"/>
  <c r="G25" i="24" s="1"/>
  <c r="G26" i="24" s="1"/>
  <c r="G27" i="24" s="1"/>
  <c r="G28" i="24" s="1"/>
  <c r="G29" i="24" s="1"/>
  <c r="G30" i="24" s="1"/>
  <c r="G31" i="24" s="1"/>
  <c r="G32" i="24" s="1"/>
  <c r="G33" i="24" s="1"/>
  <c r="G34" i="24" s="1"/>
  <c r="G35" i="24" s="1"/>
  <c r="AA4" i="24" s="1"/>
  <c r="K88" i="23"/>
  <c r="K89" i="23"/>
  <c r="K22" i="23"/>
  <c r="K23" i="23"/>
  <c r="K24" i="23"/>
  <c r="K25" i="23"/>
  <c r="K26" i="23"/>
  <c r="K27" i="23"/>
  <c r="K28" i="23"/>
  <c r="K29" i="23"/>
  <c r="K30" i="23"/>
  <c r="K31" i="23"/>
  <c r="K32" i="23"/>
  <c r="K33" i="23"/>
  <c r="K34" i="23"/>
  <c r="K35" i="23"/>
  <c r="AA6" i="24" l="1"/>
  <c r="Z92" i="25"/>
  <c r="Z93" i="25" s="1"/>
  <c r="Z94" i="25" s="1"/>
  <c r="Z95" i="25" s="1"/>
  <c r="Z96" i="25" s="1"/>
  <c r="Z97" i="25" s="1"/>
  <c r="Z98" i="25" s="1"/>
  <c r="Z99" i="25" s="1"/>
  <c r="Z100" i="25" s="1"/>
  <c r="Z101" i="25" s="1"/>
  <c r="Z102" i="25" s="1"/>
  <c r="Z103" i="25" s="1"/>
  <c r="Z104" i="25" s="1"/>
  <c r="Z105" i="25" s="1"/>
  <c r="Z106" i="25" s="1"/>
  <c r="Z107" i="25" s="1"/>
  <c r="Z108" i="25" s="1"/>
  <c r="Y92" i="25"/>
  <c r="Y93" i="25" s="1"/>
  <c r="Y94" i="25" s="1"/>
  <c r="Y95" i="25" s="1"/>
  <c r="Y96" i="25" s="1"/>
  <c r="Y97" i="25" s="1"/>
  <c r="Y98" i="25" s="1"/>
  <c r="Y99" i="25" s="1"/>
  <c r="Y100" i="25" s="1"/>
  <c r="Y101" i="25" s="1"/>
  <c r="Y102" i="25" s="1"/>
  <c r="Y103" i="25" s="1"/>
  <c r="Y104" i="25" s="1"/>
  <c r="Y105" i="25" s="1"/>
  <c r="Y106" i="25" s="1"/>
  <c r="Y107" i="25" s="1"/>
  <c r="Y108" i="25" s="1"/>
  <c r="O92" i="25"/>
  <c r="O93" i="25" s="1"/>
  <c r="O94" i="25" s="1"/>
  <c r="O95" i="25" s="1"/>
  <c r="O96" i="25" s="1"/>
  <c r="O97" i="25" s="1"/>
  <c r="O98" i="25" s="1"/>
  <c r="O99" i="25" s="1"/>
  <c r="O100" i="25" s="1"/>
  <c r="O101" i="25" s="1"/>
  <c r="O102" i="25" s="1"/>
  <c r="O103" i="25" s="1"/>
  <c r="O104" i="25" s="1"/>
  <c r="O105" i="25" s="1"/>
  <c r="O106" i="25" s="1"/>
  <c r="O107" i="25" s="1"/>
  <c r="O108" i="25" s="1"/>
  <c r="AD92" i="25"/>
  <c r="AD93" i="25" s="1"/>
  <c r="AD94" i="25" s="1"/>
  <c r="AD95" i="25" s="1"/>
  <c r="AD96" i="25" s="1"/>
  <c r="AD97" i="25" s="1"/>
  <c r="AD98" i="25" s="1"/>
  <c r="AD99" i="25" s="1"/>
  <c r="AD100" i="25" s="1"/>
  <c r="AD101" i="25" s="1"/>
  <c r="AD102" i="25" s="1"/>
  <c r="AD103" i="25" s="1"/>
  <c r="AD104" i="25" s="1"/>
  <c r="AD105" i="25" s="1"/>
  <c r="AD106" i="25" s="1"/>
  <c r="AD107" i="25" s="1"/>
  <c r="AD108" i="25" s="1"/>
  <c r="N92" i="25"/>
  <c r="N93" i="25" s="1"/>
  <c r="N94" i="25" s="1"/>
  <c r="N95" i="25" s="1"/>
  <c r="N96" i="25" s="1"/>
  <c r="N97" i="25" s="1"/>
  <c r="N98" i="25" s="1"/>
  <c r="N99" i="25" s="1"/>
  <c r="N100" i="25" s="1"/>
  <c r="N101" i="25" s="1"/>
  <c r="N102" i="25" s="1"/>
  <c r="N103" i="25" s="1"/>
  <c r="N104" i="25" s="1"/>
  <c r="N105" i="25" s="1"/>
  <c r="N106" i="25" s="1"/>
  <c r="N107" i="25" s="1"/>
  <c r="N108" i="25" s="1"/>
  <c r="AE92" i="25"/>
  <c r="AE93" i="25" s="1"/>
  <c r="AE94" i="25" s="1"/>
  <c r="AE95" i="25" s="1"/>
  <c r="AE96" i="25" s="1"/>
  <c r="AE97" i="25" s="1"/>
  <c r="AE98" i="25" s="1"/>
  <c r="AE99" i="25" s="1"/>
  <c r="AE100" i="25" s="1"/>
  <c r="AE101" i="25" s="1"/>
  <c r="AE102" i="25" s="1"/>
  <c r="AE103" i="25" s="1"/>
  <c r="AE104" i="25" s="1"/>
  <c r="AE105" i="25" s="1"/>
  <c r="AE106" i="25" s="1"/>
  <c r="AE107" i="25" s="1"/>
  <c r="AE108" i="25" s="1"/>
  <c r="U92" i="25"/>
  <c r="U93" i="25" s="1"/>
  <c r="U94" i="25" s="1"/>
  <c r="U95" i="25" s="1"/>
  <c r="U96" i="25" s="1"/>
  <c r="U97" i="25" s="1"/>
  <c r="U98" i="25" s="1"/>
  <c r="U99" i="25" s="1"/>
  <c r="U100" i="25" s="1"/>
  <c r="U101" i="25" s="1"/>
  <c r="U102" i="25" s="1"/>
  <c r="U103" i="25" s="1"/>
  <c r="U104" i="25" s="1"/>
  <c r="U105" i="25" s="1"/>
  <c r="U106" i="25" s="1"/>
  <c r="U107" i="25" s="1"/>
  <c r="U108" i="25" s="1"/>
  <c r="T92" i="25"/>
  <c r="T93" i="25" s="1"/>
  <c r="T94" i="25" s="1"/>
  <c r="T95" i="25" s="1"/>
  <c r="T96" i="25" s="1"/>
  <c r="T97" i="25" s="1"/>
  <c r="T98" i="25" s="1"/>
  <c r="T99" i="25" s="1"/>
  <c r="T100" i="25" s="1"/>
  <c r="T101" i="25" s="1"/>
  <c r="T102" i="25" s="1"/>
  <c r="T103" i="25" s="1"/>
  <c r="T104" i="25" s="1"/>
  <c r="T105" i="25" s="1"/>
  <c r="T106" i="25" s="1"/>
  <c r="T107" i="25" s="1"/>
  <c r="T108" i="25" s="1"/>
  <c r="AB92" i="25"/>
  <c r="AB93" i="25" s="1"/>
  <c r="AB94" i="25" s="1"/>
  <c r="AB95" i="25" s="1"/>
  <c r="AB96" i="25" s="1"/>
  <c r="AB97" i="25" s="1"/>
  <c r="AB98" i="25" s="1"/>
  <c r="AB99" i="25" s="1"/>
  <c r="AB100" i="25" s="1"/>
  <c r="AB101" i="25" s="1"/>
  <c r="AB102" i="25" s="1"/>
  <c r="AB103" i="25" s="1"/>
  <c r="AB104" i="25" s="1"/>
  <c r="AB105" i="25" s="1"/>
  <c r="AB106" i="25" s="1"/>
  <c r="AB107" i="25" s="1"/>
  <c r="AB108" i="25" s="1"/>
  <c r="P92" i="25"/>
  <c r="P93" i="25" s="1"/>
  <c r="P94" i="25" s="1"/>
  <c r="P95" i="25" s="1"/>
  <c r="P96" i="25" s="1"/>
  <c r="P97" i="25" s="1"/>
  <c r="P98" i="25" s="1"/>
  <c r="P99" i="25" s="1"/>
  <c r="P100" i="25" s="1"/>
  <c r="P101" i="25" s="1"/>
  <c r="P102" i="25" s="1"/>
  <c r="P103" i="25" s="1"/>
  <c r="P104" i="25" s="1"/>
  <c r="P105" i="25" s="1"/>
  <c r="P106" i="25" s="1"/>
  <c r="P107" i="25" s="1"/>
  <c r="P108" i="25" s="1"/>
  <c r="V92" i="25"/>
  <c r="V93" i="25" s="1"/>
  <c r="V94" i="25" s="1"/>
  <c r="V95" i="25" s="1"/>
  <c r="V96" i="25" s="1"/>
  <c r="V97" i="25" s="1"/>
  <c r="V98" i="25" s="1"/>
  <c r="V99" i="25" s="1"/>
  <c r="V100" i="25" s="1"/>
  <c r="V101" i="25" s="1"/>
  <c r="V102" i="25" s="1"/>
  <c r="V103" i="25" s="1"/>
  <c r="V104" i="25" s="1"/>
  <c r="V105" i="25" s="1"/>
  <c r="V106" i="25" s="1"/>
  <c r="V107" i="25" s="1"/>
  <c r="V108" i="25" s="1"/>
  <c r="S92" i="25"/>
  <c r="S93" i="25" s="1"/>
  <c r="S94" i="25" s="1"/>
  <c r="S95" i="25" s="1"/>
  <c r="S96" i="25" s="1"/>
  <c r="S97" i="25" s="1"/>
  <c r="S98" i="25" s="1"/>
  <c r="S99" i="25" s="1"/>
  <c r="S100" i="25" s="1"/>
  <c r="S101" i="25" s="1"/>
  <c r="S102" i="25" s="1"/>
  <c r="S103" i="25" s="1"/>
  <c r="S104" i="25" s="1"/>
  <c r="S105" i="25" s="1"/>
  <c r="S106" i="25" s="1"/>
  <c r="S107" i="25" s="1"/>
  <c r="S108" i="25" s="1"/>
  <c r="Q92" i="25"/>
  <c r="Q93" i="25" s="1"/>
  <c r="Q94" i="25" s="1"/>
  <c r="Q95" i="25" s="1"/>
  <c r="Q96" i="25" s="1"/>
  <c r="Q97" i="25" s="1"/>
  <c r="Q98" i="25" s="1"/>
  <c r="Q99" i="25" s="1"/>
  <c r="Q100" i="25" s="1"/>
  <c r="Q101" i="25" s="1"/>
  <c r="Q102" i="25" s="1"/>
  <c r="Q103" i="25" s="1"/>
  <c r="Q104" i="25" s="1"/>
  <c r="Q105" i="25" s="1"/>
  <c r="Q106" i="25" s="1"/>
  <c r="Q107" i="25" s="1"/>
  <c r="Q108" i="25" s="1"/>
  <c r="L92" i="25"/>
  <c r="L93" i="25" s="1"/>
  <c r="L94" i="25" s="1"/>
  <c r="L95" i="25" s="1"/>
  <c r="L96" i="25" s="1"/>
  <c r="L97" i="25" s="1"/>
  <c r="L98" i="25" s="1"/>
  <c r="L99" i="25" s="1"/>
  <c r="L100" i="25" s="1"/>
  <c r="L101" i="25" s="1"/>
  <c r="L102" i="25" s="1"/>
  <c r="L103" i="25" s="1"/>
  <c r="L104" i="25" s="1"/>
  <c r="L105" i="25" s="1"/>
  <c r="L106" i="25" s="1"/>
  <c r="L107" i="25" s="1"/>
  <c r="L108" i="25" s="1"/>
  <c r="W92" i="25"/>
  <c r="W93" i="25" s="1"/>
  <c r="W94" i="25" s="1"/>
  <c r="W95" i="25" s="1"/>
  <c r="W96" i="25" s="1"/>
  <c r="W97" i="25" s="1"/>
  <c r="W98" i="25" s="1"/>
  <c r="W99" i="25" s="1"/>
  <c r="W100" i="25" s="1"/>
  <c r="W101" i="25" s="1"/>
  <c r="W102" i="25" s="1"/>
  <c r="W103" i="25" s="1"/>
  <c r="W104" i="25" s="1"/>
  <c r="W105" i="25" s="1"/>
  <c r="W106" i="25" s="1"/>
  <c r="W107" i="25" s="1"/>
  <c r="W108" i="25" s="1"/>
  <c r="X92" i="25"/>
  <c r="X93" i="25" s="1"/>
  <c r="X94" i="25" s="1"/>
  <c r="X95" i="25" s="1"/>
  <c r="X96" i="25" s="1"/>
  <c r="X97" i="25" s="1"/>
  <c r="X98" i="25" s="1"/>
  <c r="X99" i="25" s="1"/>
  <c r="X100" i="25" s="1"/>
  <c r="X101" i="25" s="1"/>
  <c r="X102" i="25" s="1"/>
  <c r="X103" i="25" s="1"/>
  <c r="X104" i="25" s="1"/>
  <c r="X105" i="25" s="1"/>
  <c r="X106" i="25" s="1"/>
  <c r="X107" i="25" s="1"/>
  <c r="X108" i="25" s="1"/>
  <c r="R92" i="25"/>
  <c r="R93" i="25" s="1"/>
  <c r="R94" i="25" s="1"/>
  <c r="R95" i="25" s="1"/>
  <c r="R96" i="25" s="1"/>
  <c r="R97" i="25" s="1"/>
  <c r="R98" i="25" s="1"/>
  <c r="R99" i="25" s="1"/>
  <c r="R100" i="25" s="1"/>
  <c r="R101" i="25" s="1"/>
  <c r="R102" i="25" s="1"/>
  <c r="R103" i="25" s="1"/>
  <c r="R104" i="25" s="1"/>
  <c r="R105" i="25" s="1"/>
  <c r="R106" i="25" s="1"/>
  <c r="R107" i="25" s="1"/>
  <c r="R108" i="25" s="1"/>
  <c r="M92" i="25"/>
  <c r="M93" i="25" s="1"/>
  <c r="M94" i="25" s="1"/>
  <c r="M95" i="25" s="1"/>
  <c r="M96" i="25" s="1"/>
  <c r="M97" i="25" s="1"/>
  <c r="M98" i="25" s="1"/>
  <c r="M99" i="25" s="1"/>
  <c r="M100" i="25" s="1"/>
  <c r="M101" i="25" s="1"/>
  <c r="M102" i="25" s="1"/>
  <c r="M103" i="25" s="1"/>
  <c r="M104" i="25" s="1"/>
  <c r="M105" i="25" s="1"/>
  <c r="M106" i="25" s="1"/>
  <c r="M107" i="25" s="1"/>
  <c r="M108" i="25" s="1"/>
  <c r="AC92" i="25"/>
  <c r="AC93" i="25" s="1"/>
  <c r="AC94" i="25" s="1"/>
  <c r="AC95" i="25" s="1"/>
  <c r="AC96" i="25" s="1"/>
  <c r="AC97" i="25" s="1"/>
  <c r="AC98" i="25" s="1"/>
  <c r="AC99" i="25" s="1"/>
  <c r="AC100" i="25" s="1"/>
  <c r="AC101" i="25" s="1"/>
  <c r="AC102" i="25" s="1"/>
  <c r="AC103" i="25" s="1"/>
  <c r="AC104" i="25" s="1"/>
  <c r="AC105" i="25" s="1"/>
  <c r="AC106" i="25" s="1"/>
  <c r="AC107" i="25" s="1"/>
  <c r="AC108" i="25" s="1"/>
  <c r="AA92" i="25"/>
  <c r="AA93" i="25" s="1"/>
  <c r="AA94" i="25" s="1"/>
  <c r="AA95" i="25" s="1"/>
  <c r="AA96" i="25" s="1"/>
  <c r="AA97" i="25" s="1"/>
  <c r="AA98" i="25" s="1"/>
  <c r="AA99" i="25" s="1"/>
  <c r="AA100" i="25" s="1"/>
  <c r="AA101" i="25" s="1"/>
  <c r="AA102" i="25" s="1"/>
  <c r="AA103" i="25" s="1"/>
  <c r="AA104" i="25" s="1"/>
  <c r="AA105" i="25" s="1"/>
  <c r="AA106" i="25" s="1"/>
  <c r="AA107" i="25" s="1"/>
  <c r="AA108" i="25" s="1"/>
  <c r="AA19" i="25"/>
  <c r="AA20" i="25" s="1"/>
  <c r="AA21" i="25" s="1"/>
  <c r="AA22" i="25" s="1"/>
  <c r="AA23" i="25" s="1"/>
  <c r="AA24" i="25" s="1"/>
  <c r="AA25" i="25" s="1"/>
  <c r="AA26" i="25" s="1"/>
  <c r="AA27" i="25" s="1"/>
  <c r="AA28" i="25" s="1"/>
  <c r="AA29" i="25" s="1"/>
  <c r="AA30" i="25" s="1"/>
  <c r="AA31" i="25" s="1"/>
  <c r="AA32" i="25" s="1"/>
  <c r="AA33" i="25" s="1"/>
  <c r="AA34" i="25" s="1"/>
  <c r="AA35" i="25" s="1"/>
  <c r="AA36" i="25" s="1"/>
  <c r="AA37" i="25" s="1"/>
  <c r="AA38" i="25" s="1"/>
  <c r="AA39" i="25" s="1"/>
  <c r="AE19" i="25"/>
  <c r="AE20" i="25" s="1"/>
  <c r="AE21" i="25" s="1"/>
  <c r="AE22" i="25" s="1"/>
  <c r="AE23" i="25" s="1"/>
  <c r="AE24" i="25" s="1"/>
  <c r="AE25" i="25" s="1"/>
  <c r="AE26" i="25" s="1"/>
  <c r="AE27" i="25" s="1"/>
  <c r="AE28" i="25" s="1"/>
  <c r="AE29" i="25" s="1"/>
  <c r="AE30" i="25" s="1"/>
  <c r="AE31" i="25" s="1"/>
  <c r="AE32" i="25" s="1"/>
  <c r="AE33" i="25" s="1"/>
  <c r="AE34" i="25" s="1"/>
  <c r="AE35" i="25" s="1"/>
  <c r="AE36" i="25" s="1"/>
  <c r="AE37" i="25" s="1"/>
  <c r="AE38" i="25" s="1"/>
  <c r="AE39" i="25" s="1"/>
  <c r="AD19" i="25"/>
  <c r="AD20" i="25" s="1"/>
  <c r="AD21" i="25" s="1"/>
  <c r="AD22" i="25" s="1"/>
  <c r="AD23" i="25" s="1"/>
  <c r="AD24" i="25" s="1"/>
  <c r="AD25" i="25" s="1"/>
  <c r="AD26" i="25" s="1"/>
  <c r="AD27" i="25" s="1"/>
  <c r="AD28" i="25" s="1"/>
  <c r="AD29" i="25" s="1"/>
  <c r="AD30" i="25" s="1"/>
  <c r="AD31" i="25" s="1"/>
  <c r="AD32" i="25" s="1"/>
  <c r="AD33" i="25" s="1"/>
  <c r="AD34" i="25" s="1"/>
  <c r="AD35" i="25" s="1"/>
  <c r="AD36" i="25" s="1"/>
  <c r="AD37" i="25" s="1"/>
  <c r="AD38" i="25" s="1"/>
  <c r="AD39" i="25" s="1"/>
  <c r="W19" i="25"/>
  <c r="W20" i="25" s="1"/>
  <c r="W21" i="25" s="1"/>
  <c r="W22" i="25" s="1"/>
  <c r="W23" i="25" s="1"/>
  <c r="W24" i="25" s="1"/>
  <c r="W25" i="25" s="1"/>
  <c r="W26" i="25" s="1"/>
  <c r="W27" i="25" s="1"/>
  <c r="W28" i="25" s="1"/>
  <c r="W29" i="25" s="1"/>
  <c r="W30" i="25" s="1"/>
  <c r="W31" i="25" s="1"/>
  <c r="W32" i="25" s="1"/>
  <c r="W33" i="25" s="1"/>
  <c r="W34" i="25" s="1"/>
  <c r="W35" i="25" s="1"/>
  <c r="W36" i="25" s="1"/>
  <c r="W37" i="25" s="1"/>
  <c r="W38" i="25" s="1"/>
  <c r="W39" i="25" s="1"/>
  <c r="AB19" i="25"/>
  <c r="AB20" i="25" s="1"/>
  <c r="AB21" i="25" s="1"/>
  <c r="AB22" i="25" s="1"/>
  <c r="AB23" i="25" s="1"/>
  <c r="AB24" i="25" s="1"/>
  <c r="AB25" i="25" s="1"/>
  <c r="AB26" i="25" s="1"/>
  <c r="AB27" i="25" s="1"/>
  <c r="AB28" i="25" s="1"/>
  <c r="AB29" i="25" s="1"/>
  <c r="AB30" i="25" s="1"/>
  <c r="AB31" i="25" s="1"/>
  <c r="AB32" i="25" s="1"/>
  <c r="AB33" i="25" s="1"/>
  <c r="AB34" i="25" s="1"/>
  <c r="AB35" i="25" s="1"/>
  <c r="AB36" i="25" s="1"/>
  <c r="AB37" i="25" s="1"/>
  <c r="AB38" i="25" s="1"/>
  <c r="AB39" i="25" s="1"/>
  <c r="V19" i="25"/>
  <c r="V20" i="25" s="1"/>
  <c r="V21" i="25" s="1"/>
  <c r="V22" i="25" s="1"/>
  <c r="V23" i="25" s="1"/>
  <c r="V24" i="25" s="1"/>
  <c r="V25" i="25" s="1"/>
  <c r="V26" i="25" s="1"/>
  <c r="V27" i="25" s="1"/>
  <c r="V28" i="25" s="1"/>
  <c r="V29" i="25" s="1"/>
  <c r="V30" i="25" s="1"/>
  <c r="V31" i="25" s="1"/>
  <c r="V32" i="25" s="1"/>
  <c r="V33" i="25" s="1"/>
  <c r="V34" i="25" s="1"/>
  <c r="V35" i="25" s="1"/>
  <c r="V36" i="25" s="1"/>
  <c r="V37" i="25" s="1"/>
  <c r="V38" i="25" s="1"/>
  <c r="V39" i="25" s="1"/>
  <c r="U19" i="25"/>
  <c r="U20" i="25" s="1"/>
  <c r="U21" i="25" s="1"/>
  <c r="U22" i="25" s="1"/>
  <c r="U23" i="25" s="1"/>
  <c r="U24" i="25" s="1"/>
  <c r="U25" i="25" s="1"/>
  <c r="U26" i="25" s="1"/>
  <c r="U27" i="25" s="1"/>
  <c r="U28" i="25" s="1"/>
  <c r="U29" i="25" s="1"/>
  <c r="U30" i="25" s="1"/>
  <c r="U31" i="25" s="1"/>
  <c r="U32" i="25" s="1"/>
  <c r="U33" i="25" s="1"/>
  <c r="U34" i="25" s="1"/>
  <c r="U35" i="25" s="1"/>
  <c r="U36" i="25" s="1"/>
  <c r="U37" i="25" s="1"/>
  <c r="U38" i="25" s="1"/>
  <c r="U39" i="25" s="1"/>
  <c r="AC19" i="25"/>
  <c r="AC20" i="25" s="1"/>
  <c r="AC21" i="25" s="1"/>
  <c r="AC22" i="25" s="1"/>
  <c r="AC23" i="25" s="1"/>
  <c r="AC24" i="25" s="1"/>
  <c r="AC25" i="25" s="1"/>
  <c r="AC26" i="25" s="1"/>
  <c r="AC27" i="25" s="1"/>
  <c r="AC28" i="25" s="1"/>
  <c r="AC29" i="25" s="1"/>
  <c r="AC30" i="25" s="1"/>
  <c r="AC31" i="25" s="1"/>
  <c r="AC32" i="25" s="1"/>
  <c r="AC33" i="25" s="1"/>
  <c r="AC34" i="25" s="1"/>
  <c r="AC35" i="25" s="1"/>
  <c r="AC36" i="25" s="1"/>
  <c r="AC37" i="25" s="1"/>
  <c r="AC38" i="25" s="1"/>
  <c r="AC39" i="25" s="1"/>
  <c r="X19" i="25"/>
  <c r="X20" i="25" s="1"/>
  <c r="X21" i="25" s="1"/>
  <c r="X22" i="25" s="1"/>
  <c r="X23" i="25" s="1"/>
  <c r="X24" i="25" s="1"/>
  <c r="X25" i="25" s="1"/>
  <c r="X26" i="25" s="1"/>
  <c r="X27" i="25" s="1"/>
  <c r="X28" i="25" s="1"/>
  <c r="X29" i="25" s="1"/>
  <c r="X30" i="25" s="1"/>
  <c r="X31" i="25" s="1"/>
  <c r="X32" i="25" s="1"/>
  <c r="X33" i="25" s="1"/>
  <c r="X34" i="25" s="1"/>
  <c r="X35" i="25" s="1"/>
  <c r="X36" i="25" s="1"/>
  <c r="X37" i="25" s="1"/>
  <c r="X38" i="25" s="1"/>
  <c r="X39" i="25" s="1"/>
  <c r="M19" i="25"/>
  <c r="M20" i="25" s="1"/>
  <c r="M21" i="25" s="1"/>
  <c r="M22" i="25" s="1"/>
  <c r="M23" i="25" s="1"/>
  <c r="M24" i="25" s="1"/>
  <c r="M25" i="25" s="1"/>
  <c r="M26" i="25" s="1"/>
  <c r="M27" i="25" s="1"/>
  <c r="M28" i="25" s="1"/>
  <c r="M29" i="25" s="1"/>
  <c r="M30" i="25" s="1"/>
  <c r="M31" i="25" s="1"/>
  <c r="M32" i="25" s="1"/>
  <c r="M33" i="25" s="1"/>
  <c r="M34" i="25" s="1"/>
  <c r="M35" i="25" s="1"/>
  <c r="M36" i="25" s="1"/>
  <c r="M37" i="25" s="1"/>
  <c r="M38" i="25" s="1"/>
  <c r="M39" i="25" s="1"/>
  <c r="Q19" i="25"/>
  <c r="Q20" i="25" s="1"/>
  <c r="Q21" i="25" s="1"/>
  <c r="Q22" i="25" s="1"/>
  <c r="Q23" i="25" s="1"/>
  <c r="Q24" i="25" s="1"/>
  <c r="Q25" i="25" s="1"/>
  <c r="Q26" i="25" s="1"/>
  <c r="Q27" i="25" s="1"/>
  <c r="Q28" i="25" s="1"/>
  <c r="Q29" i="25" s="1"/>
  <c r="Q30" i="25" s="1"/>
  <c r="Q31" i="25" s="1"/>
  <c r="Q32" i="25" s="1"/>
  <c r="Q33" i="25" s="1"/>
  <c r="Q34" i="25" s="1"/>
  <c r="Q35" i="25" s="1"/>
  <c r="Q36" i="25" s="1"/>
  <c r="Q37" i="25" s="1"/>
  <c r="Q38" i="25" s="1"/>
  <c r="Q39" i="25" s="1"/>
  <c r="R19" i="25"/>
  <c r="R20" i="25" s="1"/>
  <c r="R21" i="25" s="1"/>
  <c r="R22" i="25" s="1"/>
  <c r="R23" i="25" s="1"/>
  <c r="R24" i="25" s="1"/>
  <c r="R25" i="25" s="1"/>
  <c r="R26" i="25" s="1"/>
  <c r="R27" i="25" s="1"/>
  <c r="R28" i="25" s="1"/>
  <c r="R29" i="25" s="1"/>
  <c r="R30" i="25" s="1"/>
  <c r="R31" i="25" s="1"/>
  <c r="R32" i="25" s="1"/>
  <c r="R33" i="25" s="1"/>
  <c r="R34" i="25" s="1"/>
  <c r="R35" i="25" s="1"/>
  <c r="R36" i="25" s="1"/>
  <c r="R37" i="25" s="1"/>
  <c r="R38" i="25" s="1"/>
  <c r="R39" i="25" s="1"/>
  <c r="T19" i="25"/>
  <c r="T20" i="25" s="1"/>
  <c r="T21" i="25" s="1"/>
  <c r="T22" i="25" s="1"/>
  <c r="T23" i="25" s="1"/>
  <c r="T24" i="25" s="1"/>
  <c r="T25" i="25" s="1"/>
  <c r="T26" i="25" s="1"/>
  <c r="T27" i="25" s="1"/>
  <c r="T28" i="25" s="1"/>
  <c r="T29" i="25" s="1"/>
  <c r="T30" i="25" s="1"/>
  <c r="T31" i="25" s="1"/>
  <c r="T32" i="25" s="1"/>
  <c r="T33" i="25" s="1"/>
  <c r="T34" i="25" s="1"/>
  <c r="T35" i="25" s="1"/>
  <c r="T36" i="25" s="1"/>
  <c r="T37" i="25" s="1"/>
  <c r="T38" i="25" s="1"/>
  <c r="T39" i="25" s="1"/>
  <c r="N19" i="25"/>
  <c r="N20" i="25" s="1"/>
  <c r="N21" i="25" s="1"/>
  <c r="N22" i="25" s="1"/>
  <c r="N23" i="25" s="1"/>
  <c r="N24" i="25" s="1"/>
  <c r="N25" i="25" s="1"/>
  <c r="N26" i="25" s="1"/>
  <c r="N27" i="25" s="1"/>
  <c r="N28" i="25" s="1"/>
  <c r="N29" i="25" s="1"/>
  <c r="N30" i="25" s="1"/>
  <c r="N31" i="25" s="1"/>
  <c r="N32" i="25" s="1"/>
  <c r="N33" i="25" s="1"/>
  <c r="N34" i="25" s="1"/>
  <c r="N35" i="25" s="1"/>
  <c r="N36" i="25" s="1"/>
  <c r="N37" i="25" s="1"/>
  <c r="N38" i="25" s="1"/>
  <c r="N39" i="25" s="1"/>
  <c r="S19" i="25"/>
  <c r="S20" i="25" s="1"/>
  <c r="S21" i="25" s="1"/>
  <c r="S22" i="25" s="1"/>
  <c r="S23" i="25" s="1"/>
  <c r="S24" i="25" s="1"/>
  <c r="S25" i="25" s="1"/>
  <c r="S26" i="25" s="1"/>
  <c r="S27" i="25" s="1"/>
  <c r="S28" i="25" s="1"/>
  <c r="S29" i="25" s="1"/>
  <c r="S30" i="25" s="1"/>
  <c r="S31" i="25" s="1"/>
  <c r="S32" i="25" s="1"/>
  <c r="S33" i="25" s="1"/>
  <c r="S34" i="25" s="1"/>
  <c r="S35" i="25" s="1"/>
  <c r="S36" i="25" s="1"/>
  <c r="S37" i="25" s="1"/>
  <c r="S38" i="25" s="1"/>
  <c r="S39" i="25" s="1"/>
  <c r="P19" i="25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Z19" i="25"/>
  <c r="Z20" i="25" s="1"/>
  <c r="Z21" i="25" s="1"/>
  <c r="Z22" i="25" s="1"/>
  <c r="Z23" i="25" s="1"/>
  <c r="Z24" i="25" s="1"/>
  <c r="Z25" i="25" s="1"/>
  <c r="Z26" i="25" s="1"/>
  <c r="Z27" i="25" s="1"/>
  <c r="Z28" i="25" s="1"/>
  <c r="Z29" i="25" s="1"/>
  <c r="Z30" i="25" s="1"/>
  <c r="Z31" i="25" s="1"/>
  <c r="Z32" i="25" s="1"/>
  <c r="Z33" i="25" s="1"/>
  <c r="Z34" i="25" s="1"/>
  <c r="Z35" i="25" s="1"/>
  <c r="Z36" i="25" s="1"/>
  <c r="Z37" i="25" s="1"/>
  <c r="Z38" i="25" s="1"/>
  <c r="Z39" i="25" s="1"/>
  <c r="Y19" i="25"/>
  <c r="Y20" i="25" s="1"/>
  <c r="Y21" i="25" s="1"/>
  <c r="Y22" i="25" s="1"/>
  <c r="Y23" i="25" s="1"/>
  <c r="Y24" i="25" s="1"/>
  <c r="Y25" i="25" s="1"/>
  <c r="Y26" i="25" s="1"/>
  <c r="Y27" i="25" s="1"/>
  <c r="Y28" i="25" s="1"/>
  <c r="Y29" i="25" s="1"/>
  <c r="Y30" i="25" s="1"/>
  <c r="Y31" i="25" s="1"/>
  <c r="Y32" i="25" s="1"/>
  <c r="Y33" i="25" s="1"/>
  <c r="Y34" i="25" s="1"/>
  <c r="Y35" i="25" s="1"/>
  <c r="Y36" i="25" s="1"/>
  <c r="Y37" i="25" s="1"/>
  <c r="Y38" i="25" s="1"/>
  <c r="Y39" i="25" s="1"/>
  <c r="O19" i="25"/>
  <c r="O20" i="25" s="1"/>
  <c r="O21" i="25" s="1"/>
  <c r="O22" i="25" s="1"/>
  <c r="O23" i="25" s="1"/>
  <c r="O24" i="25" s="1"/>
  <c r="O25" i="25" s="1"/>
  <c r="O26" i="25" s="1"/>
  <c r="O27" i="25" s="1"/>
  <c r="O28" i="25" s="1"/>
  <c r="O29" i="25" s="1"/>
  <c r="O30" i="25" s="1"/>
  <c r="O31" i="25" s="1"/>
  <c r="O32" i="25" s="1"/>
  <c r="O33" i="25" s="1"/>
  <c r="O34" i="25" s="1"/>
  <c r="O35" i="25" s="1"/>
  <c r="O36" i="25" s="1"/>
  <c r="O37" i="25" s="1"/>
  <c r="O38" i="25" s="1"/>
  <c r="O39" i="25" s="1"/>
  <c r="Q63" i="24"/>
  <c r="Q64" i="24" s="1"/>
  <c r="Q65" i="24" s="1"/>
  <c r="Q66" i="24" s="1"/>
  <c r="Q67" i="24" s="1"/>
  <c r="Q68" i="24" s="1"/>
  <c r="Q69" i="24" s="1"/>
  <c r="Q70" i="24" s="1"/>
  <c r="Q71" i="24" s="1"/>
  <c r="Q72" i="24" s="1"/>
  <c r="Q73" i="24" s="1"/>
  <c r="Q74" i="24" s="1"/>
  <c r="Q75" i="24" s="1"/>
  <c r="Q76" i="24" s="1"/>
  <c r="Q77" i="24" s="1"/>
  <c r="Q78" i="24" s="1"/>
  <c r="Q79" i="24" s="1"/>
  <c r="Q80" i="24" s="1"/>
  <c r="Q81" i="24" s="1"/>
  <c r="Q82" i="24" s="1"/>
  <c r="Q83" i="24" s="1"/>
  <c r="Q84" i="24" s="1"/>
  <c r="Q85" i="24" s="1"/>
  <c r="Q86" i="24" s="1"/>
  <c r="Q87" i="24" s="1"/>
  <c r="Q88" i="24" s="1"/>
  <c r="Q89" i="24" s="1"/>
  <c r="L12" i="29"/>
  <c r="L13" i="29" s="1"/>
  <c r="L14" i="29" s="1"/>
  <c r="L15" i="29" s="1"/>
  <c r="L16" i="29" s="1"/>
  <c r="L17" i="29" s="1"/>
  <c r="L18" i="29" s="1"/>
  <c r="L19" i="29" s="1"/>
  <c r="L20" i="29" s="1"/>
  <c r="L21" i="29" s="1"/>
  <c r="L22" i="29" s="1"/>
  <c r="L11" i="25"/>
  <c r="L12" i="25"/>
  <c r="L13" i="25" s="1"/>
  <c r="L14" i="25" s="1"/>
  <c r="L15" i="25" s="1"/>
  <c r="L16" i="25" s="1"/>
  <c r="L17" i="25" s="1"/>
  <c r="L18" i="25" s="1"/>
  <c r="R7" i="24"/>
  <c r="R8" i="24" s="1"/>
  <c r="R9" i="24" s="1"/>
  <c r="R10" i="24" s="1"/>
  <c r="R11" i="24" s="1"/>
  <c r="R12" i="24" s="1"/>
  <c r="R13" i="24" s="1"/>
  <c r="R14" i="24" s="1"/>
  <c r="R15" i="24" s="1"/>
  <c r="R16" i="24" s="1"/>
  <c r="R17" i="24" s="1"/>
  <c r="R18" i="24" s="1"/>
  <c r="R19" i="24" s="1"/>
  <c r="R20" i="24" s="1"/>
  <c r="R21" i="24" s="1"/>
  <c r="R22" i="24" s="1"/>
  <c r="R23" i="24" s="1"/>
  <c r="R24" i="24" s="1"/>
  <c r="R25" i="24" s="1"/>
  <c r="R26" i="24" s="1"/>
  <c r="R27" i="24" s="1"/>
  <c r="R28" i="24" s="1"/>
  <c r="R29" i="24" s="1"/>
  <c r="R30" i="24" s="1"/>
  <c r="R31" i="24" s="1"/>
  <c r="R32" i="24" s="1"/>
  <c r="R33" i="24" s="1"/>
  <c r="R34" i="24" s="1"/>
  <c r="R35" i="24" s="1"/>
  <c r="U62" i="24"/>
  <c r="U63" i="24" s="1"/>
  <c r="U64" i="24" s="1"/>
  <c r="U65" i="24" s="1"/>
  <c r="U66" i="24" s="1"/>
  <c r="U67" i="24" s="1"/>
  <c r="U68" i="24" s="1"/>
  <c r="U69" i="24" s="1"/>
  <c r="U70" i="24" s="1"/>
  <c r="U71" i="24" s="1"/>
  <c r="U72" i="24" s="1"/>
  <c r="U73" i="24" s="1"/>
  <c r="U74" i="24" s="1"/>
  <c r="U75" i="24" s="1"/>
  <c r="U76" i="24" s="1"/>
  <c r="U77" i="24" s="1"/>
  <c r="U78" i="24" s="1"/>
  <c r="U79" i="24" s="1"/>
  <c r="U80" i="24" s="1"/>
  <c r="U81" i="24" s="1"/>
  <c r="U82" i="24" s="1"/>
  <c r="U83" i="24" s="1"/>
  <c r="U84" i="24" s="1"/>
  <c r="U85" i="24" s="1"/>
  <c r="U86" i="24" s="1"/>
  <c r="U87" i="24" s="1"/>
  <c r="U88" i="24" s="1"/>
  <c r="U89" i="24" s="1"/>
  <c r="M62" i="24"/>
  <c r="M63" i="24" s="1"/>
  <c r="M64" i="24" s="1"/>
  <c r="M65" i="24" s="1"/>
  <c r="M66" i="24" s="1"/>
  <c r="M67" i="24" s="1"/>
  <c r="M68" i="24" s="1"/>
  <c r="M69" i="24" s="1"/>
  <c r="M70" i="24" s="1"/>
  <c r="M71" i="24" s="1"/>
  <c r="M72" i="24" s="1"/>
  <c r="M73" i="24" s="1"/>
  <c r="M74" i="24" s="1"/>
  <c r="M75" i="24" s="1"/>
  <c r="M76" i="24" s="1"/>
  <c r="M77" i="24" s="1"/>
  <c r="M78" i="24" s="1"/>
  <c r="M79" i="24" s="1"/>
  <c r="M80" i="24" s="1"/>
  <c r="M81" i="24" s="1"/>
  <c r="M82" i="24" s="1"/>
  <c r="M83" i="24" s="1"/>
  <c r="M84" i="24" s="1"/>
  <c r="M85" i="24" s="1"/>
  <c r="M86" i="24" s="1"/>
  <c r="M87" i="24" s="1"/>
  <c r="M88" i="24" s="1"/>
  <c r="M89" i="24" s="1"/>
  <c r="N62" i="24"/>
  <c r="N63" i="24" s="1"/>
  <c r="N64" i="24" s="1"/>
  <c r="N65" i="24" s="1"/>
  <c r="N66" i="24" s="1"/>
  <c r="N67" i="24" s="1"/>
  <c r="N68" i="24" s="1"/>
  <c r="N69" i="24" s="1"/>
  <c r="N70" i="24" s="1"/>
  <c r="N71" i="24" s="1"/>
  <c r="N72" i="24" s="1"/>
  <c r="N73" i="24" s="1"/>
  <c r="N74" i="24" s="1"/>
  <c r="N75" i="24" s="1"/>
  <c r="N76" i="24" s="1"/>
  <c r="N77" i="24" s="1"/>
  <c r="N78" i="24" s="1"/>
  <c r="N79" i="24" s="1"/>
  <c r="N80" i="24" s="1"/>
  <c r="N81" i="24" s="1"/>
  <c r="N82" i="24" s="1"/>
  <c r="N83" i="24" s="1"/>
  <c r="N84" i="24" s="1"/>
  <c r="N85" i="24" s="1"/>
  <c r="N86" i="24" s="1"/>
  <c r="N87" i="24" s="1"/>
  <c r="N88" i="24" s="1"/>
  <c r="N89" i="24" s="1"/>
  <c r="T7" i="24"/>
  <c r="T8" i="24" s="1"/>
  <c r="T9" i="24" s="1"/>
  <c r="T10" i="24" s="1"/>
  <c r="T11" i="24" s="1"/>
  <c r="T12" i="24" s="1"/>
  <c r="T13" i="24" s="1"/>
  <c r="T14" i="24" s="1"/>
  <c r="T15" i="24" s="1"/>
  <c r="T16" i="24" s="1"/>
  <c r="T17" i="24" s="1"/>
  <c r="T18" i="24" s="1"/>
  <c r="T19" i="24" s="1"/>
  <c r="T20" i="24" s="1"/>
  <c r="T21" i="24" s="1"/>
  <c r="T22" i="24" s="1"/>
  <c r="T23" i="24" s="1"/>
  <c r="T24" i="24" s="1"/>
  <c r="T25" i="24" s="1"/>
  <c r="T26" i="24" s="1"/>
  <c r="T27" i="24" s="1"/>
  <c r="T28" i="24" s="1"/>
  <c r="T29" i="24" s="1"/>
  <c r="T30" i="24" s="1"/>
  <c r="T31" i="24" s="1"/>
  <c r="T32" i="24" s="1"/>
  <c r="T33" i="24" s="1"/>
  <c r="T34" i="24" s="1"/>
  <c r="T35" i="24" s="1"/>
  <c r="U7" i="24"/>
  <c r="U8" i="24" s="1"/>
  <c r="U9" i="24" s="1"/>
  <c r="U10" i="24" s="1"/>
  <c r="U11" i="24" s="1"/>
  <c r="U12" i="24" s="1"/>
  <c r="U13" i="24" s="1"/>
  <c r="U14" i="24" s="1"/>
  <c r="U15" i="24" s="1"/>
  <c r="U16" i="24" s="1"/>
  <c r="U17" i="24" s="1"/>
  <c r="U18" i="24" s="1"/>
  <c r="U19" i="24" s="1"/>
  <c r="U20" i="24" s="1"/>
  <c r="U21" i="24" s="1"/>
  <c r="U22" i="24" s="1"/>
  <c r="U23" i="24" s="1"/>
  <c r="U24" i="24" s="1"/>
  <c r="U25" i="24" s="1"/>
  <c r="U26" i="24" s="1"/>
  <c r="U27" i="24" s="1"/>
  <c r="U28" i="24" s="1"/>
  <c r="U29" i="24" s="1"/>
  <c r="U30" i="24" s="1"/>
  <c r="U31" i="24" s="1"/>
  <c r="U32" i="24" s="1"/>
  <c r="U33" i="24" s="1"/>
  <c r="U34" i="24" s="1"/>
  <c r="U35" i="24" s="1"/>
  <c r="Q7" i="24"/>
  <c r="Q8" i="24" s="1"/>
  <c r="Q9" i="24" s="1"/>
  <c r="Q10" i="24" s="1"/>
  <c r="Q11" i="24" s="1"/>
  <c r="Q12" i="24" s="1"/>
  <c r="Q13" i="24" s="1"/>
  <c r="Q14" i="24" s="1"/>
  <c r="Q15" i="24" s="1"/>
  <c r="Q16" i="24" s="1"/>
  <c r="Q17" i="24" s="1"/>
  <c r="Q18" i="24" s="1"/>
  <c r="Q19" i="24" s="1"/>
  <c r="Q20" i="24" s="1"/>
  <c r="Q21" i="24" s="1"/>
  <c r="Q22" i="24" s="1"/>
  <c r="Q23" i="24" s="1"/>
  <c r="Q24" i="24" s="1"/>
  <c r="Q25" i="24" s="1"/>
  <c r="Q26" i="24" s="1"/>
  <c r="Q27" i="24" s="1"/>
  <c r="Q28" i="24" s="1"/>
  <c r="Q29" i="24" s="1"/>
  <c r="Q30" i="24" s="1"/>
  <c r="Q31" i="24" s="1"/>
  <c r="Q32" i="24" s="1"/>
  <c r="Q33" i="24" s="1"/>
  <c r="Q34" i="24" s="1"/>
  <c r="Q35" i="24" s="1"/>
  <c r="M7" i="24"/>
  <c r="M8" i="24" s="1"/>
  <c r="M9" i="24" s="1"/>
  <c r="M10" i="24" s="1"/>
  <c r="M11" i="24" s="1"/>
  <c r="M12" i="24" s="1"/>
  <c r="M13" i="24" s="1"/>
  <c r="M14" i="24" s="1"/>
  <c r="M15" i="24" s="1"/>
  <c r="M16" i="24" s="1"/>
  <c r="M17" i="24" s="1"/>
  <c r="M18" i="24" s="1"/>
  <c r="M19" i="24" s="1"/>
  <c r="M20" i="24" s="1"/>
  <c r="M21" i="24" s="1"/>
  <c r="M22" i="24" s="1"/>
  <c r="M23" i="24" s="1"/>
  <c r="M24" i="24" s="1"/>
  <c r="M25" i="24" s="1"/>
  <c r="M26" i="24" s="1"/>
  <c r="M27" i="24" s="1"/>
  <c r="M28" i="24" s="1"/>
  <c r="M29" i="24" s="1"/>
  <c r="M30" i="24" s="1"/>
  <c r="M31" i="24" s="1"/>
  <c r="M32" i="24" s="1"/>
  <c r="M33" i="24" s="1"/>
  <c r="M34" i="24" s="1"/>
  <c r="M35" i="24" s="1"/>
  <c r="P7" i="24"/>
  <c r="P8" i="24" s="1"/>
  <c r="P9" i="24" s="1"/>
  <c r="P10" i="24" s="1"/>
  <c r="P11" i="24" s="1"/>
  <c r="P12" i="24" s="1"/>
  <c r="P13" i="24" s="1"/>
  <c r="P14" i="24" s="1"/>
  <c r="P15" i="24" s="1"/>
  <c r="P16" i="24" s="1"/>
  <c r="P17" i="24" s="1"/>
  <c r="P18" i="24" s="1"/>
  <c r="P19" i="24" s="1"/>
  <c r="P20" i="24" s="1"/>
  <c r="P21" i="24" s="1"/>
  <c r="P22" i="24" s="1"/>
  <c r="P23" i="24" s="1"/>
  <c r="P24" i="24" s="1"/>
  <c r="P25" i="24" s="1"/>
  <c r="P26" i="24" s="1"/>
  <c r="P27" i="24" s="1"/>
  <c r="P28" i="24" s="1"/>
  <c r="P29" i="24" s="1"/>
  <c r="P30" i="24" s="1"/>
  <c r="P31" i="24" s="1"/>
  <c r="P32" i="24" s="1"/>
  <c r="P33" i="24" s="1"/>
  <c r="P34" i="24" s="1"/>
  <c r="P35" i="24" s="1"/>
  <c r="L7" i="24"/>
  <c r="L8" i="24" s="1"/>
  <c r="L9" i="24" s="1"/>
  <c r="L10" i="24" s="1"/>
  <c r="N7" i="24"/>
  <c r="N8" i="24" s="1"/>
  <c r="N9" i="24" s="1"/>
  <c r="N10" i="24" s="1"/>
  <c r="N11" i="24" s="1"/>
  <c r="N12" i="24" s="1"/>
  <c r="N13" i="24" s="1"/>
  <c r="N14" i="24" s="1"/>
  <c r="N15" i="24" s="1"/>
  <c r="N16" i="24" s="1"/>
  <c r="N17" i="24" s="1"/>
  <c r="N18" i="24" s="1"/>
  <c r="N19" i="24" s="1"/>
  <c r="N20" i="24" s="1"/>
  <c r="N21" i="24" s="1"/>
  <c r="N22" i="24" s="1"/>
  <c r="N23" i="24" s="1"/>
  <c r="N24" i="24" s="1"/>
  <c r="N25" i="24" s="1"/>
  <c r="N26" i="24" s="1"/>
  <c r="N27" i="24" s="1"/>
  <c r="N28" i="24" s="1"/>
  <c r="N29" i="24" s="1"/>
  <c r="N30" i="24" s="1"/>
  <c r="N31" i="24" s="1"/>
  <c r="N32" i="24" s="1"/>
  <c r="N33" i="24" s="1"/>
  <c r="N34" i="24" s="1"/>
  <c r="N35" i="24" s="1"/>
  <c r="O7" i="24"/>
  <c r="O8" i="24" s="1"/>
  <c r="O9" i="24" s="1"/>
  <c r="O10" i="24" s="1"/>
  <c r="O11" i="24" s="1"/>
  <c r="O12" i="24" s="1"/>
  <c r="O13" i="24" s="1"/>
  <c r="O14" i="24" s="1"/>
  <c r="O15" i="24" s="1"/>
  <c r="O16" i="24" s="1"/>
  <c r="O17" i="24" s="1"/>
  <c r="O18" i="24" s="1"/>
  <c r="O19" i="24" s="1"/>
  <c r="O20" i="24" s="1"/>
  <c r="O21" i="24" s="1"/>
  <c r="O22" i="24" s="1"/>
  <c r="O23" i="24" s="1"/>
  <c r="O24" i="24" s="1"/>
  <c r="O25" i="24" s="1"/>
  <c r="O26" i="24" s="1"/>
  <c r="O27" i="24" s="1"/>
  <c r="O28" i="24" s="1"/>
  <c r="O29" i="24" s="1"/>
  <c r="O30" i="24" s="1"/>
  <c r="O31" i="24" s="1"/>
  <c r="O32" i="24" s="1"/>
  <c r="O33" i="24" s="1"/>
  <c r="O34" i="24" s="1"/>
  <c r="O35" i="24" s="1"/>
  <c r="W7" i="24"/>
  <c r="W8" i="24" s="1"/>
  <c r="W9" i="24" s="1"/>
  <c r="W10" i="24" s="1"/>
  <c r="W11" i="24" s="1"/>
  <c r="W12" i="24" s="1"/>
  <c r="W13" i="24" s="1"/>
  <c r="W14" i="24" s="1"/>
  <c r="W15" i="24" s="1"/>
  <c r="W16" i="24" s="1"/>
  <c r="W17" i="24" s="1"/>
  <c r="W18" i="24" s="1"/>
  <c r="W19" i="24" s="1"/>
  <c r="W20" i="24" s="1"/>
  <c r="W21" i="24" s="1"/>
  <c r="W22" i="24" s="1"/>
  <c r="W23" i="24" s="1"/>
  <c r="W24" i="24" s="1"/>
  <c r="W25" i="24" s="1"/>
  <c r="W26" i="24" s="1"/>
  <c r="W27" i="24" s="1"/>
  <c r="W28" i="24" s="1"/>
  <c r="W29" i="24" s="1"/>
  <c r="W30" i="24" s="1"/>
  <c r="W31" i="24" s="1"/>
  <c r="W32" i="24" s="1"/>
  <c r="W33" i="24" s="1"/>
  <c r="W34" i="24" s="1"/>
  <c r="W35" i="24" s="1"/>
  <c r="S7" i="24"/>
  <c r="S8" i="24" s="1"/>
  <c r="S9" i="24" s="1"/>
  <c r="S10" i="24" s="1"/>
  <c r="S11" i="24" s="1"/>
  <c r="S12" i="24" s="1"/>
  <c r="S13" i="24" s="1"/>
  <c r="S14" i="24" s="1"/>
  <c r="S15" i="24" s="1"/>
  <c r="S16" i="24" s="1"/>
  <c r="S17" i="24" s="1"/>
  <c r="S18" i="24" s="1"/>
  <c r="S19" i="24" s="1"/>
  <c r="S20" i="24" s="1"/>
  <c r="S21" i="24" s="1"/>
  <c r="S22" i="24" s="1"/>
  <c r="S23" i="24" s="1"/>
  <c r="S24" i="24" s="1"/>
  <c r="S25" i="24" s="1"/>
  <c r="S26" i="24" s="1"/>
  <c r="S27" i="24" s="1"/>
  <c r="S28" i="24" s="1"/>
  <c r="S29" i="24" s="1"/>
  <c r="S30" i="24" s="1"/>
  <c r="S31" i="24" s="1"/>
  <c r="S32" i="24" s="1"/>
  <c r="S33" i="24" s="1"/>
  <c r="S34" i="24" s="1"/>
  <c r="S35" i="24" s="1"/>
  <c r="V7" i="24"/>
  <c r="V8" i="24" s="1"/>
  <c r="V9" i="24" s="1"/>
  <c r="V10" i="24" s="1"/>
  <c r="V11" i="24" s="1"/>
  <c r="V12" i="24" s="1"/>
  <c r="V13" i="24" s="1"/>
  <c r="V14" i="24" s="1"/>
  <c r="V15" i="24" s="1"/>
  <c r="V16" i="24" s="1"/>
  <c r="V17" i="24" s="1"/>
  <c r="V18" i="24" s="1"/>
  <c r="V19" i="24" s="1"/>
  <c r="V20" i="24" s="1"/>
  <c r="V21" i="24" s="1"/>
  <c r="V22" i="24" s="1"/>
  <c r="V23" i="24" s="1"/>
  <c r="V24" i="24" s="1"/>
  <c r="V25" i="24" s="1"/>
  <c r="V26" i="24" s="1"/>
  <c r="V27" i="24" s="1"/>
  <c r="V28" i="24" s="1"/>
  <c r="V29" i="24" s="1"/>
  <c r="V30" i="24" s="1"/>
  <c r="V31" i="24" s="1"/>
  <c r="V32" i="24" s="1"/>
  <c r="V33" i="24" s="1"/>
  <c r="V34" i="24" s="1"/>
  <c r="V35" i="24" s="1"/>
  <c r="T62" i="24"/>
  <c r="T63" i="24" s="1"/>
  <c r="T64" i="24" s="1"/>
  <c r="T65" i="24" s="1"/>
  <c r="T66" i="24" s="1"/>
  <c r="T67" i="24" s="1"/>
  <c r="T68" i="24" s="1"/>
  <c r="T69" i="24" s="1"/>
  <c r="T70" i="24" s="1"/>
  <c r="T71" i="24" s="1"/>
  <c r="T72" i="24" s="1"/>
  <c r="T73" i="24" s="1"/>
  <c r="T74" i="24" s="1"/>
  <c r="T75" i="24" s="1"/>
  <c r="T76" i="24" s="1"/>
  <c r="T77" i="24" s="1"/>
  <c r="T78" i="24" s="1"/>
  <c r="T79" i="24" s="1"/>
  <c r="T80" i="24" s="1"/>
  <c r="T81" i="24" s="1"/>
  <c r="T82" i="24" s="1"/>
  <c r="T83" i="24" s="1"/>
  <c r="T84" i="24" s="1"/>
  <c r="T85" i="24" s="1"/>
  <c r="T86" i="24" s="1"/>
  <c r="T87" i="24" s="1"/>
  <c r="T88" i="24" s="1"/>
  <c r="T89" i="24" s="1"/>
  <c r="W62" i="24"/>
  <c r="W63" i="24" s="1"/>
  <c r="W64" i="24" s="1"/>
  <c r="W65" i="24" s="1"/>
  <c r="W66" i="24" s="1"/>
  <c r="W67" i="24" s="1"/>
  <c r="W68" i="24" s="1"/>
  <c r="W69" i="24" s="1"/>
  <c r="W70" i="24" s="1"/>
  <c r="W71" i="24" s="1"/>
  <c r="W72" i="24" s="1"/>
  <c r="W73" i="24" s="1"/>
  <c r="W74" i="24" s="1"/>
  <c r="W75" i="24" s="1"/>
  <c r="W76" i="24" s="1"/>
  <c r="W77" i="24" s="1"/>
  <c r="W78" i="24" s="1"/>
  <c r="W79" i="24" s="1"/>
  <c r="W80" i="24" s="1"/>
  <c r="W81" i="24" s="1"/>
  <c r="W82" i="24" s="1"/>
  <c r="W83" i="24" s="1"/>
  <c r="W84" i="24" s="1"/>
  <c r="W85" i="24" s="1"/>
  <c r="W86" i="24" s="1"/>
  <c r="W87" i="24" s="1"/>
  <c r="W88" i="24" s="1"/>
  <c r="W89" i="24" s="1"/>
  <c r="R62" i="24"/>
  <c r="R63" i="24" s="1"/>
  <c r="R64" i="24" s="1"/>
  <c r="R65" i="24" s="1"/>
  <c r="R66" i="24" s="1"/>
  <c r="R67" i="24" s="1"/>
  <c r="R68" i="24" s="1"/>
  <c r="R69" i="24" s="1"/>
  <c r="R70" i="24" s="1"/>
  <c r="R71" i="24" s="1"/>
  <c r="R72" i="24" s="1"/>
  <c r="R73" i="24" s="1"/>
  <c r="R74" i="24" s="1"/>
  <c r="R75" i="24" s="1"/>
  <c r="R76" i="24" s="1"/>
  <c r="R77" i="24" s="1"/>
  <c r="R78" i="24" s="1"/>
  <c r="R79" i="24" s="1"/>
  <c r="R80" i="24" s="1"/>
  <c r="R81" i="24" s="1"/>
  <c r="R82" i="24" s="1"/>
  <c r="R83" i="24" s="1"/>
  <c r="R84" i="24" s="1"/>
  <c r="R85" i="24" s="1"/>
  <c r="R86" i="24" s="1"/>
  <c r="R87" i="24" s="1"/>
  <c r="R88" i="24" s="1"/>
  <c r="R89" i="24" s="1"/>
  <c r="V62" i="24"/>
  <c r="V63" i="24" s="1"/>
  <c r="V64" i="24" s="1"/>
  <c r="V65" i="24" s="1"/>
  <c r="V66" i="24" s="1"/>
  <c r="V67" i="24" s="1"/>
  <c r="V68" i="24" s="1"/>
  <c r="V69" i="24" s="1"/>
  <c r="V70" i="24" s="1"/>
  <c r="V71" i="24" s="1"/>
  <c r="V72" i="24" s="1"/>
  <c r="V73" i="24" s="1"/>
  <c r="V74" i="24" s="1"/>
  <c r="V75" i="24" s="1"/>
  <c r="V76" i="24" s="1"/>
  <c r="V77" i="24" s="1"/>
  <c r="V78" i="24" s="1"/>
  <c r="V79" i="24" s="1"/>
  <c r="V80" i="24" s="1"/>
  <c r="V81" i="24" s="1"/>
  <c r="V82" i="24" s="1"/>
  <c r="V83" i="24" s="1"/>
  <c r="V84" i="24" s="1"/>
  <c r="V85" i="24" s="1"/>
  <c r="V86" i="24" s="1"/>
  <c r="V87" i="24" s="1"/>
  <c r="V88" i="24" s="1"/>
  <c r="V89" i="24" s="1"/>
  <c r="S62" i="24"/>
  <c r="S63" i="24" s="1"/>
  <c r="S64" i="24" s="1"/>
  <c r="S65" i="24" s="1"/>
  <c r="S66" i="24" s="1"/>
  <c r="S67" i="24" s="1"/>
  <c r="S68" i="24" s="1"/>
  <c r="S69" i="24" s="1"/>
  <c r="S70" i="24" s="1"/>
  <c r="S71" i="24" s="1"/>
  <c r="S72" i="24" s="1"/>
  <c r="S73" i="24" s="1"/>
  <c r="S74" i="24" s="1"/>
  <c r="S75" i="24" s="1"/>
  <c r="S76" i="24" s="1"/>
  <c r="S77" i="24" s="1"/>
  <c r="S78" i="24" s="1"/>
  <c r="S79" i="24" s="1"/>
  <c r="S80" i="24" s="1"/>
  <c r="S81" i="24" s="1"/>
  <c r="S82" i="24" s="1"/>
  <c r="S83" i="24" s="1"/>
  <c r="S84" i="24" s="1"/>
  <c r="S85" i="24" s="1"/>
  <c r="S86" i="24" s="1"/>
  <c r="S87" i="24" s="1"/>
  <c r="S88" i="24" s="1"/>
  <c r="S89" i="24" s="1"/>
  <c r="O62" i="24"/>
  <c r="O63" i="24" s="1"/>
  <c r="O64" i="24" s="1"/>
  <c r="O65" i="24" s="1"/>
  <c r="O66" i="24" s="1"/>
  <c r="O67" i="24" s="1"/>
  <c r="O68" i="24" s="1"/>
  <c r="O69" i="24" s="1"/>
  <c r="O70" i="24" s="1"/>
  <c r="O71" i="24" s="1"/>
  <c r="O72" i="24" s="1"/>
  <c r="O73" i="24" s="1"/>
  <c r="O74" i="24" s="1"/>
  <c r="O75" i="24" s="1"/>
  <c r="O76" i="24" s="1"/>
  <c r="O77" i="24" s="1"/>
  <c r="O78" i="24" s="1"/>
  <c r="O79" i="24" s="1"/>
  <c r="O80" i="24" s="1"/>
  <c r="O81" i="24" s="1"/>
  <c r="O82" i="24" s="1"/>
  <c r="O83" i="24" s="1"/>
  <c r="O84" i="24" s="1"/>
  <c r="O85" i="24" s="1"/>
  <c r="O86" i="24" s="1"/>
  <c r="O87" i="24" s="1"/>
  <c r="O88" i="24" s="1"/>
  <c r="O89" i="24" s="1"/>
  <c r="L62" i="24"/>
  <c r="L63" i="24" s="1"/>
  <c r="L64" i="24" s="1"/>
  <c r="L65" i="24" s="1"/>
  <c r="L66" i="24" s="1"/>
  <c r="L67" i="24" s="1"/>
  <c r="L68" i="24" s="1"/>
  <c r="L69" i="24" s="1"/>
  <c r="L70" i="24" s="1"/>
  <c r="L71" i="24" s="1"/>
  <c r="L72" i="24" s="1"/>
  <c r="L73" i="24" s="1"/>
  <c r="P62" i="24"/>
  <c r="P63" i="24" s="1"/>
  <c r="P64" i="24" s="1"/>
  <c r="P65" i="24" s="1"/>
  <c r="P66" i="24" s="1"/>
  <c r="P67" i="24" s="1"/>
  <c r="P68" i="24" s="1"/>
  <c r="P69" i="24" s="1"/>
  <c r="P70" i="24" s="1"/>
  <c r="P71" i="24" s="1"/>
  <c r="P72" i="24" s="1"/>
  <c r="P73" i="24" s="1"/>
  <c r="P74" i="24" s="1"/>
  <c r="P75" i="24" s="1"/>
  <c r="P76" i="24" s="1"/>
  <c r="P77" i="24" s="1"/>
  <c r="P78" i="24" s="1"/>
  <c r="P79" i="24" s="1"/>
  <c r="P80" i="24" s="1"/>
  <c r="P81" i="24" s="1"/>
  <c r="P82" i="24" s="1"/>
  <c r="P83" i="24" s="1"/>
  <c r="P84" i="24" s="1"/>
  <c r="P85" i="24" s="1"/>
  <c r="P86" i="24" s="1"/>
  <c r="P87" i="24" s="1"/>
  <c r="P88" i="24" s="1"/>
  <c r="P89" i="24" s="1"/>
  <c r="L19" i="25" l="1"/>
  <c r="L20" i="25" s="1"/>
  <c r="L21" i="25" s="1"/>
  <c r="L22" i="25" s="1"/>
  <c r="L23" i="25" s="1"/>
  <c r="L24" i="25" s="1"/>
  <c r="L25" i="25" s="1"/>
  <c r="L26" i="25" s="1"/>
  <c r="L27" i="25" s="1"/>
  <c r="L28" i="25" s="1"/>
  <c r="L29" i="25" s="1"/>
  <c r="L30" i="25" s="1"/>
  <c r="L31" i="25" s="1"/>
  <c r="L32" i="25" s="1"/>
  <c r="L33" i="25" s="1"/>
  <c r="L34" i="25" s="1"/>
  <c r="L35" i="25" s="1"/>
  <c r="L36" i="25" s="1"/>
  <c r="L37" i="25" s="1"/>
  <c r="L38" i="25" s="1"/>
  <c r="L39" i="25" s="1"/>
  <c r="L74" i="24"/>
  <c r="L75" i="24" s="1"/>
  <c r="L76" i="24" s="1"/>
  <c r="L77" i="24" s="1"/>
  <c r="L78" i="24" s="1"/>
  <c r="L79" i="24" s="1"/>
  <c r="L80" i="24" s="1"/>
  <c r="L81" i="24" s="1"/>
  <c r="L82" i="24" s="1"/>
  <c r="L83" i="24" s="1"/>
  <c r="L84" i="24" s="1"/>
  <c r="L85" i="24" s="1"/>
  <c r="L86" i="24" s="1"/>
  <c r="L87" i="24" s="1"/>
  <c r="L88" i="24" s="1"/>
  <c r="L89" i="24" s="1"/>
  <c r="L12" i="24"/>
  <c r="L13" i="24" s="1"/>
  <c r="L14" i="24" s="1"/>
  <c r="L15" i="24" s="1"/>
  <c r="L16" i="24" s="1"/>
  <c r="L17" i="24" s="1"/>
  <c r="L18" i="24" s="1"/>
  <c r="L19" i="24" s="1"/>
  <c r="L20" i="24" s="1"/>
  <c r="L21" i="24" s="1"/>
  <c r="L22" i="24" s="1"/>
  <c r="L23" i="24" s="1"/>
  <c r="L24" i="24" s="1"/>
  <c r="L25" i="24" s="1"/>
  <c r="L26" i="24" s="1"/>
  <c r="L27" i="24" s="1"/>
  <c r="L28" i="24" s="1"/>
  <c r="L29" i="24" s="1"/>
  <c r="L30" i="24" s="1"/>
  <c r="L31" i="24" s="1"/>
  <c r="L32" i="24" s="1"/>
  <c r="L33" i="24" s="1"/>
  <c r="L34" i="24" s="1"/>
  <c r="L35" i="24" s="1"/>
  <c r="L11" i="24"/>
  <c r="K87" i="23" l="1"/>
  <c r="K86" i="23"/>
  <c r="K85" i="23"/>
  <c r="K84" i="23"/>
  <c r="K83" i="23"/>
  <c r="K82" i="23"/>
  <c r="K81" i="23"/>
  <c r="K80" i="23"/>
  <c r="K79" i="23"/>
  <c r="K78" i="23"/>
  <c r="K77" i="23"/>
  <c r="K76" i="23"/>
  <c r="K75" i="23"/>
  <c r="K74" i="23"/>
  <c r="K73" i="23"/>
  <c r="K72" i="23"/>
  <c r="K71" i="23"/>
  <c r="K70" i="23"/>
  <c r="K69" i="23"/>
  <c r="K68" i="23"/>
  <c r="K67" i="23"/>
  <c r="K66" i="23"/>
  <c r="K65" i="23"/>
  <c r="K64" i="23"/>
  <c r="K63" i="23"/>
  <c r="G63" i="23"/>
  <c r="G64" i="23" s="1"/>
  <c r="G65" i="23" s="1"/>
  <c r="G66" i="23" s="1"/>
  <c r="G67" i="23" s="1"/>
  <c r="G68" i="23" s="1"/>
  <c r="G69" i="23" s="1"/>
  <c r="G70" i="23" s="1"/>
  <c r="G71" i="23" s="1"/>
  <c r="G72" i="23" s="1"/>
  <c r="G73" i="23" s="1"/>
  <c r="G74" i="23" s="1"/>
  <c r="G75" i="23" s="1"/>
  <c r="G76" i="23" s="1"/>
  <c r="G77" i="23" s="1"/>
  <c r="G78" i="23" s="1"/>
  <c r="G79" i="23" s="1"/>
  <c r="G80" i="23" s="1"/>
  <c r="G81" i="23" s="1"/>
  <c r="G82" i="23" s="1"/>
  <c r="G83" i="23" s="1"/>
  <c r="G84" i="23" s="1"/>
  <c r="G85" i="23" s="1"/>
  <c r="G86" i="23" s="1"/>
  <c r="G87" i="23" s="1"/>
  <c r="G88" i="23" s="1"/>
  <c r="G89" i="23" s="1"/>
  <c r="K62" i="23"/>
  <c r="G62" i="23"/>
  <c r="K21" i="23"/>
  <c r="K20" i="23"/>
  <c r="K19" i="23"/>
  <c r="K18" i="23"/>
  <c r="K17" i="23"/>
  <c r="K16" i="23"/>
  <c r="K15" i="23"/>
  <c r="K14" i="23"/>
  <c r="K13" i="23"/>
  <c r="K12" i="23"/>
  <c r="K11" i="23"/>
  <c r="K10" i="23"/>
  <c r="K9" i="23"/>
  <c r="K8" i="23"/>
  <c r="K7" i="23"/>
  <c r="K6" i="23"/>
  <c r="L6" i="23" s="1"/>
  <c r="AH5" i="23" l="1"/>
  <c r="AH7" i="23" s="1"/>
  <c r="Y62" i="23"/>
  <c r="Y63" i="23" s="1"/>
  <c r="Y64" i="23" s="1"/>
  <c r="Y65" i="23" s="1"/>
  <c r="Y66" i="23" s="1"/>
  <c r="Y67" i="23" s="1"/>
  <c r="Y68" i="23" s="1"/>
  <c r="Y69" i="23" s="1"/>
  <c r="Y70" i="23" s="1"/>
  <c r="Y71" i="23" s="1"/>
  <c r="Y72" i="23" s="1"/>
  <c r="Y73" i="23" s="1"/>
  <c r="Y74" i="23" s="1"/>
  <c r="Y75" i="23" s="1"/>
  <c r="Y76" i="23" s="1"/>
  <c r="Y77" i="23" s="1"/>
  <c r="Y78" i="23" s="1"/>
  <c r="Y79" i="23" s="1"/>
  <c r="Y80" i="23" s="1"/>
  <c r="Y81" i="23" s="1"/>
  <c r="Y82" i="23" s="1"/>
  <c r="Y83" i="23" s="1"/>
  <c r="Y84" i="23" s="1"/>
  <c r="Y85" i="23" s="1"/>
  <c r="Y86" i="23" s="1"/>
  <c r="Y87" i="23" s="1"/>
  <c r="Y88" i="23" s="1"/>
  <c r="Y89" i="23" s="1"/>
  <c r="AE62" i="23"/>
  <c r="AE63" i="23" s="1"/>
  <c r="AE64" i="23" s="1"/>
  <c r="AE65" i="23" s="1"/>
  <c r="AE66" i="23" s="1"/>
  <c r="AE67" i="23" s="1"/>
  <c r="AE68" i="23" s="1"/>
  <c r="AE69" i="23" s="1"/>
  <c r="AE70" i="23" s="1"/>
  <c r="AE71" i="23" s="1"/>
  <c r="AE72" i="23" s="1"/>
  <c r="AE73" i="23" s="1"/>
  <c r="AE74" i="23" s="1"/>
  <c r="AE75" i="23" s="1"/>
  <c r="AE76" i="23" s="1"/>
  <c r="AE77" i="23" s="1"/>
  <c r="AE78" i="23" s="1"/>
  <c r="AE79" i="23" s="1"/>
  <c r="AE80" i="23" s="1"/>
  <c r="AE81" i="23" s="1"/>
  <c r="AE82" i="23" s="1"/>
  <c r="AE83" i="23" s="1"/>
  <c r="AE84" i="23" s="1"/>
  <c r="AE85" i="23" s="1"/>
  <c r="AE86" i="23" s="1"/>
  <c r="AE87" i="23" s="1"/>
  <c r="AE88" i="23" s="1"/>
  <c r="AE89" i="23" s="1"/>
  <c r="AD62" i="23"/>
  <c r="AD63" i="23" s="1"/>
  <c r="AD64" i="23" s="1"/>
  <c r="AD65" i="23" s="1"/>
  <c r="AD66" i="23" s="1"/>
  <c r="AD67" i="23" s="1"/>
  <c r="AD68" i="23" s="1"/>
  <c r="AD69" i="23" s="1"/>
  <c r="AD70" i="23" s="1"/>
  <c r="AD71" i="23" s="1"/>
  <c r="AD72" i="23" s="1"/>
  <c r="AD73" i="23" s="1"/>
  <c r="AD74" i="23" s="1"/>
  <c r="AD75" i="23" s="1"/>
  <c r="AD76" i="23" s="1"/>
  <c r="AD77" i="23" s="1"/>
  <c r="AD78" i="23" s="1"/>
  <c r="AD79" i="23" s="1"/>
  <c r="AD80" i="23" s="1"/>
  <c r="AD81" i="23" s="1"/>
  <c r="AD82" i="23" s="1"/>
  <c r="AD83" i="23" s="1"/>
  <c r="AD84" i="23" s="1"/>
  <c r="AD85" i="23" s="1"/>
  <c r="AD86" i="23" s="1"/>
  <c r="AD87" i="23" s="1"/>
  <c r="AD88" i="23" s="1"/>
  <c r="AD89" i="23" s="1"/>
  <c r="AC62" i="23"/>
  <c r="AC63" i="23" s="1"/>
  <c r="AC64" i="23" s="1"/>
  <c r="AC65" i="23" s="1"/>
  <c r="AC66" i="23" s="1"/>
  <c r="AC67" i="23" s="1"/>
  <c r="AC68" i="23" s="1"/>
  <c r="AC69" i="23" s="1"/>
  <c r="AC70" i="23" s="1"/>
  <c r="AC71" i="23" s="1"/>
  <c r="AC72" i="23" s="1"/>
  <c r="AC73" i="23" s="1"/>
  <c r="AC74" i="23" s="1"/>
  <c r="AC75" i="23" s="1"/>
  <c r="AC76" i="23" s="1"/>
  <c r="AC77" i="23" s="1"/>
  <c r="AC78" i="23" s="1"/>
  <c r="AC79" i="23" s="1"/>
  <c r="AC80" i="23" s="1"/>
  <c r="AC81" i="23" s="1"/>
  <c r="AC82" i="23" s="1"/>
  <c r="AC83" i="23" s="1"/>
  <c r="AC84" i="23" s="1"/>
  <c r="AC85" i="23" s="1"/>
  <c r="AC86" i="23" s="1"/>
  <c r="AC87" i="23" s="1"/>
  <c r="AC88" i="23" s="1"/>
  <c r="AC89" i="23" s="1"/>
  <c r="Q62" i="23"/>
  <c r="Q63" i="23" s="1"/>
  <c r="Q64" i="23" s="1"/>
  <c r="Q65" i="23" s="1"/>
  <c r="Q66" i="23" s="1"/>
  <c r="Q67" i="23" s="1"/>
  <c r="Q68" i="23" s="1"/>
  <c r="Q69" i="23" s="1"/>
  <c r="Q70" i="23" s="1"/>
  <c r="Q71" i="23" s="1"/>
  <c r="Q72" i="23" s="1"/>
  <c r="Q73" i="23" s="1"/>
  <c r="Q74" i="23" s="1"/>
  <c r="Q75" i="23" s="1"/>
  <c r="Q76" i="23" s="1"/>
  <c r="Q77" i="23" s="1"/>
  <c r="Q78" i="23" s="1"/>
  <c r="Q79" i="23" s="1"/>
  <c r="Q80" i="23" s="1"/>
  <c r="Q81" i="23" s="1"/>
  <c r="Q82" i="23" s="1"/>
  <c r="Q83" i="23" s="1"/>
  <c r="Q84" i="23" s="1"/>
  <c r="Q85" i="23" s="1"/>
  <c r="Q86" i="23" s="1"/>
  <c r="Q87" i="23" s="1"/>
  <c r="Q88" i="23" s="1"/>
  <c r="Q89" i="23" s="1"/>
  <c r="N7" i="23"/>
  <c r="N8" i="23" s="1"/>
  <c r="N9" i="23" s="1"/>
  <c r="N10" i="23" s="1"/>
  <c r="N11" i="23" s="1"/>
  <c r="N12" i="23" s="1"/>
  <c r="N13" i="23" s="1"/>
  <c r="N14" i="23" s="1"/>
  <c r="N15" i="23" s="1"/>
  <c r="N16" i="23" s="1"/>
  <c r="N17" i="23" s="1"/>
  <c r="N18" i="23" s="1"/>
  <c r="N19" i="23" s="1"/>
  <c r="N20" i="23" s="1"/>
  <c r="N21" i="23" s="1"/>
  <c r="N22" i="23" s="1"/>
  <c r="N23" i="23" s="1"/>
  <c r="N24" i="23" s="1"/>
  <c r="N25" i="23" s="1"/>
  <c r="N26" i="23" s="1"/>
  <c r="N27" i="23" s="1"/>
  <c r="N28" i="23" s="1"/>
  <c r="N29" i="23" s="1"/>
  <c r="N30" i="23" s="1"/>
  <c r="N31" i="23" s="1"/>
  <c r="N32" i="23" s="1"/>
  <c r="N33" i="23" s="1"/>
  <c r="N34" i="23" s="1"/>
  <c r="N35" i="23" s="1"/>
  <c r="T7" i="23"/>
  <c r="T8" i="23" s="1"/>
  <c r="T9" i="23" s="1"/>
  <c r="T10" i="23" s="1"/>
  <c r="T11" i="23" s="1"/>
  <c r="T12" i="23" s="1"/>
  <c r="T13" i="23" s="1"/>
  <c r="T14" i="23" s="1"/>
  <c r="T15" i="23" s="1"/>
  <c r="T16" i="23" s="1"/>
  <c r="T17" i="23" s="1"/>
  <c r="T18" i="23" s="1"/>
  <c r="T19" i="23" s="1"/>
  <c r="T20" i="23" s="1"/>
  <c r="T21" i="23" s="1"/>
  <c r="T22" i="23" s="1"/>
  <c r="T23" i="23" s="1"/>
  <c r="T24" i="23" s="1"/>
  <c r="T25" i="23" s="1"/>
  <c r="T26" i="23" s="1"/>
  <c r="T27" i="23" s="1"/>
  <c r="T28" i="23" s="1"/>
  <c r="T29" i="23" s="1"/>
  <c r="T30" i="23" s="1"/>
  <c r="T31" i="23" s="1"/>
  <c r="T32" i="23" s="1"/>
  <c r="T33" i="23" s="1"/>
  <c r="T34" i="23" s="1"/>
  <c r="T35" i="23" s="1"/>
  <c r="AD7" i="23"/>
  <c r="AD8" i="23" s="1"/>
  <c r="AD9" i="23" s="1"/>
  <c r="AD10" i="23" s="1"/>
  <c r="AD11" i="23" s="1"/>
  <c r="AD12" i="23" s="1"/>
  <c r="AD13" i="23" s="1"/>
  <c r="AD14" i="23" s="1"/>
  <c r="AD15" i="23" s="1"/>
  <c r="AD16" i="23" s="1"/>
  <c r="AD17" i="23" s="1"/>
  <c r="AD18" i="23" s="1"/>
  <c r="AD19" i="23" s="1"/>
  <c r="AD20" i="23" s="1"/>
  <c r="AD21" i="23" s="1"/>
  <c r="AD22" i="23" s="1"/>
  <c r="AD23" i="23" s="1"/>
  <c r="AD24" i="23" s="1"/>
  <c r="AD25" i="23" s="1"/>
  <c r="AD26" i="23" s="1"/>
  <c r="AD27" i="23" s="1"/>
  <c r="AD28" i="23" s="1"/>
  <c r="AD29" i="23" s="1"/>
  <c r="AD30" i="23" s="1"/>
  <c r="AD31" i="23" s="1"/>
  <c r="AD32" i="23" s="1"/>
  <c r="AD33" i="23" s="1"/>
  <c r="AD34" i="23" s="1"/>
  <c r="AD35" i="23" s="1"/>
  <c r="AA7" i="23"/>
  <c r="AA8" i="23" s="1"/>
  <c r="AA9" i="23" s="1"/>
  <c r="AA10" i="23" s="1"/>
  <c r="AA11" i="23" s="1"/>
  <c r="AA12" i="23" s="1"/>
  <c r="AA13" i="23" s="1"/>
  <c r="AA14" i="23" s="1"/>
  <c r="AA15" i="23" s="1"/>
  <c r="AA16" i="23" s="1"/>
  <c r="AA17" i="23" s="1"/>
  <c r="AA18" i="23" s="1"/>
  <c r="AA19" i="23" s="1"/>
  <c r="AA20" i="23" s="1"/>
  <c r="AA21" i="23" s="1"/>
  <c r="AA22" i="23" s="1"/>
  <c r="AA23" i="23" s="1"/>
  <c r="AA24" i="23" s="1"/>
  <c r="AA25" i="23" s="1"/>
  <c r="AA26" i="23" s="1"/>
  <c r="AA27" i="23" s="1"/>
  <c r="AA28" i="23" s="1"/>
  <c r="AA29" i="23" s="1"/>
  <c r="AA30" i="23" s="1"/>
  <c r="AA31" i="23" s="1"/>
  <c r="AA32" i="23" s="1"/>
  <c r="AA33" i="23" s="1"/>
  <c r="AA34" i="23" s="1"/>
  <c r="AA35" i="23" s="1"/>
  <c r="M62" i="23"/>
  <c r="M63" i="23" s="1"/>
  <c r="M64" i="23" s="1"/>
  <c r="M65" i="23" s="1"/>
  <c r="M66" i="23" s="1"/>
  <c r="M67" i="23" s="1"/>
  <c r="M68" i="23" s="1"/>
  <c r="M69" i="23" s="1"/>
  <c r="M70" i="23" s="1"/>
  <c r="M71" i="23" s="1"/>
  <c r="M72" i="23" s="1"/>
  <c r="M73" i="23" s="1"/>
  <c r="M74" i="23" s="1"/>
  <c r="M75" i="23" s="1"/>
  <c r="M76" i="23" s="1"/>
  <c r="M77" i="23" s="1"/>
  <c r="M78" i="23" s="1"/>
  <c r="M79" i="23" s="1"/>
  <c r="M80" i="23" s="1"/>
  <c r="M81" i="23" s="1"/>
  <c r="M82" i="23" s="1"/>
  <c r="M83" i="23" s="1"/>
  <c r="M84" i="23" s="1"/>
  <c r="M85" i="23" s="1"/>
  <c r="M86" i="23" s="1"/>
  <c r="M87" i="23" s="1"/>
  <c r="M88" i="23" s="1"/>
  <c r="M89" i="23" s="1"/>
  <c r="V62" i="23"/>
  <c r="V63" i="23" s="1"/>
  <c r="V64" i="23" s="1"/>
  <c r="V65" i="23" s="1"/>
  <c r="V66" i="23" s="1"/>
  <c r="V67" i="23" s="1"/>
  <c r="V68" i="23" s="1"/>
  <c r="V69" i="23" s="1"/>
  <c r="V70" i="23" s="1"/>
  <c r="V71" i="23" s="1"/>
  <c r="V72" i="23" s="1"/>
  <c r="V73" i="23" s="1"/>
  <c r="V74" i="23" s="1"/>
  <c r="V75" i="23" s="1"/>
  <c r="V76" i="23" s="1"/>
  <c r="V77" i="23" s="1"/>
  <c r="V78" i="23" s="1"/>
  <c r="V79" i="23" s="1"/>
  <c r="V80" i="23" s="1"/>
  <c r="V81" i="23" s="1"/>
  <c r="V82" i="23" s="1"/>
  <c r="V83" i="23" s="1"/>
  <c r="V84" i="23" s="1"/>
  <c r="V85" i="23" s="1"/>
  <c r="V86" i="23" s="1"/>
  <c r="V87" i="23" s="1"/>
  <c r="V88" i="23" s="1"/>
  <c r="V89" i="23" s="1"/>
  <c r="R62" i="23"/>
  <c r="R63" i="23" s="1"/>
  <c r="R64" i="23" s="1"/>
  <c r="R65" i="23" s="1"/>
  <c r="R66" i="23" s="1"/>
  <c r="R67" i="23" s="1"/>
  <c r="R68" i="23" s="1"/>
  <c r="R69" i="23" s="1"/>
  <c r="R70" i="23" s="1"/>
  <c r="R71" i="23" s="1"/>
  <c r="R72" i="23" s="1"/>
  <c r="R73" i="23" s="1"/>
  <c r="R74" i="23" s="1"/>
  <c r="R75" i="23" s="1"/>
  <c r="R76" i="23" s="1"/>
  <c r="R77" i="23" s="1"/>
  <c r="R78" i="23" s="1"/>
  <c r="R79" i="23" s="1"/>
  <c r="R80" i="23" s="1"/>
  <c r="R81" i="23" s="1"/>
  <c r="R82" i="23" s="1"/>
  <c r="R83" i="23" s="1"/>
  <c r="R84" i="23" s="1"/>
  <c r="R85" i="23" s="1"/>
  <c r="R86" i="23" s="1"/>
  <c r="R87" i="23" s="1"/>
  <c r="R88" i="23" s="1"/>
  <c r="R89" i="23" s="1"/>
  <c r="AA62" i="23"/>
  <c r="AA63" i="23" s="1"/>
  <c r="AA64" i="23" s="1"/>
  <c r="AA65" i="23" s="1"/>
  <c r="AA66" i="23" s="1"/>
  <c r="AA67" i="23" s="1"/>
  <c r="AA68" i="23" s="1"/>
  <c r="AA69" i="23" s="1"/>
  <c r="AA70" i="23" s="1"/>
  <c r="AA71" i="23" s="1"/>
  <c r="AA72" i="23" s="1"/>
  <c r="AA73" i="23" s="1"/>
  <c r="AA74" i="23" s="1"/>
  <c r="AA75" i="23" s="1"/>
  <c r="AA76" i="23" s="1"/>
  <c r="AA77" i="23" s="1"/>
  <c r="AA78" i="23" s="1"/>
  <c r="AA79" i="23" s="1"/>
  <c r="AA80" i="23" s="1"/>
  <c r="AA81" i="23" s="1"/>
  <c r="AA82" i="23" s="1"/>
  <c r="AA83" i="23" s="1"/>
  <c r="AA84" i="23" s="1"/>
  <c r="AA85" i="23" s="1"/>
  <c r="AA86" i="23" s="1"/>
  <c r="AA87" i="23" s="1"/>
  <c r="AA88" i="23" s="1"/>
  <c r="AA89" i="23" s="1"/>
  <c r="O7" i="23"/>
  <c r="O8" i="23" s="1"/>
  <c r="O9" i="23" s="1"/>
  <c r="O10" i="23" s="1"/>
  <c r="O11" i="23" s="1"/>
  <c r="O12" i="23" s="1"/>
  <c r="O13" i="23" s="1"/>
  <c r="O14" i="23" s="1"/>
  <c r="O15" i="23" s="1"/>
  <c r="O16" i="23" s="1"/>
  <c r="O17" i="23" s="1"/>
  <c r="O18" i="23" s="1"/>
  <c r="O19" i="23" s="1"/>
  <c r="O20" i="23" s="1"/>
  <c r="O21" i="23" s="1"/>
  <c r="O22" i="23" s="1"/>
  <c r="O23" i="23" s="1"/>
  <c r="O24" i="23" s="1"/>
  <c r="O25" i="23" s="1"/>
  <c r="O26" i="23" s="1"/>
  <c r="O27" i="23" s="1"/>
  <c r="O28" i="23" s="1"/>
  <c r="O29" i="23" s="1"/>
  <c r="O30" i="23" s="1"/>
  <c r="O31" i="23" s="1"/>
  <c r="O32" i="23" s="1"/>
  <c r="O33" i="23" s="1"/>
  <c r="O34" i="23" s="1"/>
  <c r="O35" i="23" s="1"/>
  <c r="AB7" i="23"/>
  <c r="AB8" i="23" s="1"/>
  <c r="AB9" i="23" s="1"/>
  <c r="AB10" i="23" s="1"/>
  <c r="AB11" i="23" s="1"/>
  <c r="AB12" i="23" s="1"/>
  <c r="AB13" i="23" s="1"/>
  <c r="AB14" i="23" s="1"/>
  <c r="AB15" i="23" s="1"/>
  <c r="AB16" i="23" s="1"/>
  <c r="AB17" i="23" s="1"/>
  <c r="AB18" i="23" s="1"/>
  <c r="AB19" i="23" s="1"/>
  <c r="AB20" i="23" s="1"/>
  <c r="AB21" i="23" s="1"/>
  <c r="AB22" i="23" s="1"/>
  <c r="AB23" i="23" s="1"/>
  <c r="AB24" i="23" s="1"/>
  <c r="AB25" i="23" s="1"/>
  <c r="AB26" i="23" s="1"/>
  <c r="AB27" i="23" s="1"/>
  <c r="AB28" i="23" s="1"/>
  <c r="AB29" i="23" s="1"/>
  <c r="AB30" i="23" s="1"/>
  <c r="AB31" i="23" s="1"/>
  <c r="AB32" i="23" s="1"/>
  <c r="AB33" i="23" s="1"/>
  <c r="AB34" i="23" s="1"/>
  <c r="AB35" i="23" s="1"/>
  <c r="S7" i="23"/>
  <c r="S8" i="23" s="1"/>
  <c r="S9" i="23" s="1"/>
  <c r="S10" i="23" s="1"/>
  <c r="S11" i="23" s="1"/>
  <c r="S12" i="23" s="1"/>
  <c r="S13" i="23" s="1"/>
  <c r="S14" i="23" s="1"/>
  <c r="S15" i="23" s="1"/>
  <c r="S16" i="23" s="1"/>
  <c r="S17" i="23" s="1"/>
  <c r="S18" i="23" s="1"/>
  <c r="S19" i="23" s="1"/>
  <c r="S20" i="23" s="1"/>
  <c r="S21" i="23" s="1"/>
  <c r="S22" i="23" s="1"/>
  <c r="S23" i="23" s="1"/>
  <c r="S24" i="23" s="1"/>
  <c r="S25" i="23" s="1"/>
  <c r="S26" i="23" s="1"/>
  <c r="S27" i="23" s="1"/>
  <c r="S28" i="23" s="1"/>
  <c r="S29" i="23" s="1"/>
  <c r="S30" i="23" s="1"/>
  <c r="S31" i="23" s="1"/>
  <c r="S32" i="23" s="1"/>
  <c r="S33" i="23" s="1"/>
  <c r="S34" i="23" s="1"/>
  <c r="S35" i="23" s="1"/>
  <c r="X7" i="23"/>
  <c r="X8" i="23" s="1"/>
  <c r="X9" i="23" s="1"/>
  <c r="X10" i="23" s="1"/>
  <c r="X11" i="23" s="1"/>
  <c r="X12" i="23" s="1"/>
  <c r="X13" i="23" s="1"/>
  <c r="X14" i="23" s="1"/>
  <c r="X15" i="23" s="1"/>
  <c r="X16" i="23" s="1"/>
  <c r="X17" i="23" s="1"/>
  <c r="X18" i="23" s="1"/>
  <c r="X19" i="23" s="1"/>
  <c r="X20" i="23" s="1"/>
  <c r="X21" i="23" s="1"/>
  <c r="X22" i="23" s="1"/>
  <c r="X23" i="23" s="1"/>
  <c r="X24" i="23" s="1"/>
  <c r="X25" i="23" s="1"/>
  <c r="X26" i="23" s="1"/>
  <c r="X27" i="23" s="1"/>
  <c r="X28" i="23" s="1"/>
  <c r="X29" i="23" s="1"/>
  <c r="X30" i="23" s="1"/>
  <c r="X31" i="23" s="1"/>
  <c r="X32" i="23" s="1"/>
  <c r="X33" i="23" s="1"/>
  <c r="X34" i="23" s="1"/>
  <c r="X35" i="23" s="1"/>
  <c r="U7" i="23"/>
  <c r="U8" i="23" s="1"/>
  <c r="U9" i="23" s="1"/>
  <c r="U10" i="23" s="1"/>
  <c r="U11" i="23" s="1"/>
  <c r="U12" i="23" s="1"/>
  <c r="U13" i="23" s="1"/>
  <c r="U14" i="23" s="1"/>
  <c r="U15" i="23" s="1"/>
  <c r="U16" i="23" s="1"/>
  <c r="U17" i="23" s="1"/>
  <c r="U18" i="23" s="1"/>
  <c r="U19" i="23" s="1"/>
  <c r="U20" i="23" s="1"/>
  <c r="U21" i="23" s="1"/>
  <c r="U22" i="23" s="1"/>
  <c r="U23" i="23" s="1"/>
  <c r="U24" i="23" s="1"/>
  <c r="U25" i="23" s="1"/>
  <c r="U26" i="23" s="1"/>
  <c r="U27" i="23" s="1"/>
  <c r="U28" i="23" s="1"/>
  <c r="U29" i="23" s="1"/>
  <c r="U30" i="23" s="1"/>
  <c r="U31" i="23" s="1"/>
  <c r="U32" i="23" s="1"/>
  <c r="U33" i="23" s="1"/>
  <c r="U34" i="23" s="1"/>
  <c r="U35" i="23" s="1"/>
  <c r="AC7" i="23"/>
  <c r="AC8" i="23" s="1"/>
  <c r="AC9" i="23" s="1"/>
  <c r="AC10" i="23" s="1"/>
  <c r="AC11" i="23" s="1"/>
  <c r="AC12" i="23" s="1"/>
  <c r="AC13" i="23" s="1"/>
  <c r="AC14" i="23" s="1"/>
  <c r="AC15" i="23" s="1"/>
  <c r="AC16" i="23" s="1"/>
  <c r="AC17" i="23" s="1"/>
  <c r="AC18" i="23" s="1"/>
  <c r="AC19" i="23" s="1"/>
  <c r="AC20" i="23" s="1"/>
  <c r="AC21" i="23" s="1"/>
  <c r="AC22" i="23" s="1"/>
  <c r="AC23" i="23" s="1"/>
  <c r="AC24" i="23" s="1"/>
  <c r="AC25" i="23" s="1"/>
  <c r="AC26" i="23" s="1"/>
  <c r="AC27" i="23" s="1"/>
  <c r="AC28" i="23" s="1"/>
  <c r="AC29" i="23" s="1"/>
  <c r="AC30" i="23" s="1"/>
  <c r="AC31" i="23" s="1"/>
  <c r="AC32" i="23" s="1"/>
  <c r="AC33" i="23" s="1"/>
  <c r="AC34" i="23" s="1"/>
  <c r="AC35" i="23" s="1"/>
  <c r="L7" i="23"/>
  <c r="L8" i="23" s="1"/>
  <c r="L9" i="23" s="1"/>
  <c r="L10" i="23" s="1"/>
  <c r="V7" i="23"/>
  <c r="V8" i="23" s="1"/>
  <c r="V9" i="23" s="1"/>
  <c r="V10" i="23" s="1"/>
  <c r="V11" i="23" s="1"/>
  <c r="V12" i="23" s="1"/>
  <c r="V13" i="23" s="1"/>
  <c r="V14" i="23" s="1"/>
  <c r="V15" i="23" s="1"/>
  <c r="V16" i="23" s="1"/>
  <c r="V17" i="23" s="1"/>
  <c r="V18" i="23" s="1"/>
  <c r="V19" i="23" s="1"/>
  <c r="V20" i="23" s="1"/>
  <c r="V21" i="23" s="1"/>
  <c r="V22" i="23" s="1"/>
  <c r="V23" i="23" s="1"/>
  <c r="V24" i="23" s="1"/>
  <c r="V25" i="23" s="1"/>
  <c r="V26" i="23" s="1"/>
  <c r="V27" i="23" s="1"/>
  <c r="V28" i="23" s="1"/>
  <c r="V29" i="23" s="1"/>
  <c r="V30" i="23" s="1"/>
  <c r="V31" i="23" s="1"/>
  <c r="V32" i="23" s="1"/>
  <c r="V33" i="23" s="1"/>
  <c r="V34" i="23" s="1"/>
  <c r="V35" i="23" s="1"/>
  <c r="M7" i="23"/>
  <c r="M8" i="23" s="1"/>
  <c r="M9" i="23" s="1"/>
  <c r="M10" i="23" s="1"/>
  <c r="M11" i="23" s="1"/>
  <c r="M12" i="23" s="1"/>
  <c r="M13" i="23" s="1"/>
  <c r="M14" i="23" s="1"/>
  <c r="M15" i="23" s="1"/>
  <c r="M16" i="23" s="1"/>
  <c r="M17" i="23" s="1"/>
  <c r="M18" i="23" s="1"/>
  <c r="M19" i="23" s="1"/>
  <c r="M20" i="23" s="1"/>
  <c r="M21" i="23" s="1"/>
  <c r="M22" i="23" s="1"/>
  <c r="M23" i="23" s="1"/>
  <c r="M24" i="23" s="1"/>
  <c r="M25" i="23" s="1"/>
  <c r="M26" i="23" s="1"/>
  <c r="M27" i="23" s="1"/>
  <c r="M28" i="23" s="1"/>
  <c r="M29" i="23" s="1"/>
  <c r="M30" i="23" s="1"/>
  <c r="M31" i="23" s="1"/>
  <c r="M32" i="23" s="1"/>
  <c r="M33" i="23" s="1"/>
  <c r="M34" i="23" s="1"/>
  <c r="M35" i="23" s="1"/>
  <c r="R7" i="23"/>
  <c r="R8" i="23" s="1"/>
  <c r="R9" i="23" s="1"/>
  <c r="R10" i="23" s="1"/>
  <c r="R11" i="23" s="1"/>
  <c r="R12" i="23" s="1"/>
  <c r="R13" i="23" s="1"/>
  <c r="R14" i="23" s="1"/>
  <c r="R15" i="23" s="1"/>
  <c r="R16" i="23" s="1"/>
  <c r="R17" i="23" s="1"/>
  <c r="R18" i="23" s="1"/>
  <c r="R19" i="23" s="1"/>
  <c r="R20" i="23" s="1"/>
  <c r="R21" i="23" s="1"/>
  <c r="R22" i="23" s="1"/>
  <c r="R23" i="23" s="1"/>
  <c r="R24" i="23" s="1"/>
  <c r="R25" i="23" s="1"/>
  <c r="R26" i="23" s="1"/>
  <c r="R27" i="23" s="1"/>
  <c r="R28" i="23" s="1"/>
  <c r="R29" i="23" s="1"/>
  <c r="R30" i="23" s="1"/>
  <c r="R31" i="23" s="1"/>
  <c r="R32" i="23" s="1"/>
  <c r="R33" i="23" s="1"/>
  <c r="R34" i="23" s="1"/>
  <c r="R35" i="23" s="1"/>
  <c r="W7" i="23"/>
  <c r="W8" i="23" s="1"/>
  <c r="W9" i="23" s="1"/>
  <c r="W10" i="23" s="1"/>
  <c r="W11" i="23" s="1"/>
  <c r="W12" i="23" s="1"/>
  <c r="W13" i="23" s="1"/>
  <c r="W14" i="23" s="1"/>
  <c r="W15" i="23" s="1"/>
  <c r="W16" i="23" s="1"/>
  <c r="W17" i="23" s="1"/>
  <c r="W18" i="23" s="1"/>
  <c r="W19" i="23" s="1"/>
  <c r="W20" i="23" s="1"/>
  <c r="W21" i="23" s="1"/>
  <c r="W22" i="23" s="1"/>
  <c r="W23" i="23" s="1"/>
  <c r="W24" i="23" s="1"/>
  <c r="W25" i="23" s="1"/>
  <c r="W26" i="23" s="1"/>
  <c r="W27" i="23" s="1"/>
  <c r="W28" i="23" s="1"/>
  <c r="W29" i="23" s="1"/>
  <c r="W30" i="23" s="1"/>
  <c r="W31" i="23" s="1"/>
  <c r="W32" i="23" s="1"/>
  <c r="W33" i="23" s="1"/>
  <c r="W34" i="23" s="1"/>
  <c r="W35" i="23" s="1"/>
  <c r="AE7" i="23"/>
  <c r="AE8" i="23" s="1"/>
  <c r="AE9" i="23" s="1"/>
  <c r="AE10" i="23" s="1"/>
  <c r="AE11" i="23" s="1"/>
  <c r="AE12" i="23" s="1"/>
  <c r="AE13" i="23" s="1"/>
  <c r="AE14" i="23" s="1"/>
  <c r="AE15" i="23" s="1"/>
  <c r="AE16" i="23" s="1"/>
  <c r="AE17" i="23" s="1"/>
  <c r="AE18" i="23" s="1"/>
  <c r="AE19" i="23" s="1"/>
  <c r="AE20" i="23" s="1"/>
  <c r="AE21" i="23" s="1"/>
  <c r="AE22" i="23" s="1"/>
  <c r="AE23" i="23" s="1"/>
  <c r="AE24" i="23" s="1"/>
  <c r="AE25" i="23" s="1"/>
  <c r="AE26" i="23" s="1"/>
  <c r="AE27" i="23" s="1"/>
  <c r="AE28" i="23" s="1"/>
  <c r="AE29" i="23" s="1"/>
  <c r="AE30" i="23" s="1"/>
  <c r="AE31" i="23" s="1"/>
  <c r="AE32" i="23" s="1"/>
  <c r="AE33" i="23" s="1"/>
  <c r="AE34" i="23" s="1"/>
  <c r="AE35" i="23" s="1"/>
  <c r="P7" i="23"/>
  <c r="P8" i="23" s="1"/>
  <c r="P9" i="23" s="1"/>
  <c r="P10" i="23" s="1"/>
  <c r="P11" i="23" s="1"/>
  <c r="P12" i="23" s="1"/>
  <c r="P13" i="23" s="1"/>
  <c r="P14" i="23" s="1"/>
  <c r="P15" i="23" s="1"/>
  <c r="P16" i="23" s="1"/>
  <c r="P17" i="23" s="1"/>
  <c r="P18" i="23" s="1"/>
  <c r="P19" i="23" s="1"/>
  <c r="P20" i="23" s="1"/>
  <c r="P21" i="23" s="1"/>
  <c r="P22" i="23" s="1"/>
  <c r="P23" i="23" s="1"/>
  <c r="P24" i="23" s="1"/>
  <c r="P25" i="23" s="1"/>
  <c r="P26" i="23" s="1"/>
  <c r="P27" i="23" s="1"/>
  <c r="P28" i="23" s="1"/>
  <c r="P29" i="23" s="1"/>
  <c r="P30" i="23" s="1"/>
  <c r="P31" i="23" s="1"/>
  <c r="P32" i="23" s="1"/>
  <c r="P33" i="23" s="1"/>
  <c r="P34" i="23" s="1"/>
  <c r="P35" i="23" s="1"/>
  <c r="Y7" i="23"/>
  <c r="Y8" i="23" s="1"/>
  <c r="Y9" i="23" s="1"/>
  <c r="Y10" i="23" s="1"/>
  <c r="Y11" i="23" s="1"/>
  <c r="Y12" i="23" s="1"/>
  <c r="Y13" i="23" s="1"/>
  <c r="Y14" i="23" s="1"/>
  <c r="Y15" i="23" s="1"/>
  <c r="Y16" i="23" s="1"/>
  <c r="Y17" i="23" s="1"/>
  <c r="Y18" i="23" s="1"/>
  <c r="Y19" i="23" s="1"/>
  <c r="Y20" i="23" s="1"/>
  <c r="Y21" i="23" s="1"/>
  <c r="Y22" i="23" s="1"/>
  <c r="Y23" i="23" s="1"/>
  <c r="Y24" i="23" s="1"/>
  <c r="Y25" i="23" s="1"/>
  <c r="Y26" i="23" s="1"/>
  <c r="Y27" i="23" s="1"/>
  <c r="Y28" i="23" s="1"/>
  <c r="Y29" i="23" s="1"/>
  <c r="Y30" i="23" s="1"/>
  <c r="Y31" i="23" s="1"/>
  <c r="Y32" i="23" s="1"/>
  <c r="Y33" i="23" s="1"/>
  <c r="Y34" i="23" s="1"/>
  <c r="Y35" i="23" s="1"/>
  <c r="Q7" i="23"/>
  <c r="Q8" i="23" s="1"/>
  <c r="Q9" i="23" s="1"/>
  <c r="Q10" i="23" s="1"/>
  <c r="Q11" i="23" s="1"/>
  <c r="Q12" i="23" s="1"/>
  <c r="Q13" i="23" s="1"/>
  <c r="Q14" i="23" s="1"/>
  <c r="Q15" i="23" s="1"/>
  <c r="Q16" i="23" s="1"/>
  <c r="Q17" i="23" s="1"/>
  <c r="Q18" i="23" s="1"/>
  <c r="Q19" i="23" s="1"/>
  <c r="Q20" i="23" s="1"/>
  <c r="Q21" i="23" s="1"/>
  <c r="Q22" i="23" s="1"/>
  <c r="Q23" i="23" s="1"/>
  <c r="Q24" i="23" s="1"/>
  <c r="Q25" i="23" s="1"/>
  <c r="Q26" i="23" s="1"/>
  <c r="Q27" i="23" s="1"/>
  <c r="Q28" i="23" s="1"/>
  <c r="Q29" i="23" s="1"/>
  <c r="Q30" i="23" s="1"/>
  <c r="Q31" i="23" s="1"/>
  <c r="Q32" i="23" s="1"/>
  <c r="Q33" i="23" s="1"/>
  <c r="Q34" i="23" s="1"/>
  <c r="Q35" i="23" s="1"/>
  <c r="Z7" i="23"/>
  <c r="Z8" i="23" s="1"/>
  <c r="Z9" i="23" s="1"/>
  <c r="Z10" i="23" s="1"/>
  <c r="Z11" i="23" s="1"/>
  <c r="Z12" i="23" s="1"/>
  <c r="Z13" i="23" s="1"/>
  <c r="Z14" i="23" s="1"/>
  <c r="Z15" i="23" s="1"/>
  <c r="Z16" i="23" s="1"/>
  <c r="Z17" i="23" s="1"/>
  <c r="Z18" i="23" s="1"/>
  <c r="Z19" i="23" s="1"/>
  <c r="Z20" i="23" s="1"/>
  <c r="Z21" i="23" s="1"/>
  <c r="Z22" i="23" s="1"/>
  <c r="Z23" i="23" s="1"/>
  <c r="Z24" i="23" s="1"/>
  <c r="Z25" i="23" s="1"/>
  <c r="Z26" i="23" s="1"/>
  <c r="Z27" i="23" s="1"/>
  <c r="Z28" i="23" s="1"/>
  <c r="Z29" i="23" s="1"/>
  <c r="Z30" i="23" s="1"/>
  <c r="Z31" i="23" s="1"/>
  <c r="Z32" i="23" s="1"/>
  <c r="Z33" i="23" s="1"/>
  <c r="Z34" i="23" s="1"/>
  <c r="Z35" i="23" s="1"/>
  <c r="P62" i="23"/>
  <c r="P63" i="23" s="1"/>
  <c r="P64" i="23" s="1"/>
  <c r="P65" i="23" s="1"/>
  <c r="P66" i="23" s="1"/>
  <c r="P67" i="23" s="1"/>
  <c r="P68" i="23" s="1"/>
  <c r="P69" i="23" s="1"/>
  <c r="P70" i="23" s="1"/>
  <c r="P71" i="23" s="1"/>
  <c r="P72" i="23" s="1"/>
  <c r="P73" i="23" s="1"/>
  <c r="P74" i="23" s="1"/>
  <c r="P75" i="23" s="1"/>
  <c r="P76" i="23" s="1"/>
  <c r="P77" i="23" s="1"/>
  <c r="P78" i="23" s="1"/>
  <c r="P79" i="23" s="1"/>
  <c r="P80" i="23" s="1"/>
  <c r="P81" i="23" s="1"/>
  <c r="P82" i="23" s="1"/>
  <c r="P83" i="23" s="1"/>
  <c r="P84" i="23" s="1"/>
  <c r="P85" i="23" s="1"/>
  <c r="P86" i="23" s="1"/>
  <c r="P87" i="23" s="1"/>
  <c r="P88" i="23" s="1"/>
  <c r="P89" i="23" s="1"/>
  <c r="U62" i="23"/>
  <c r="U63" i="23" s="1"/>
  <c r="U64" i="23" s="1"/>
  <c r="U65" i="23" s="1"/>
  <c r="U66" i="23" s="1"/>
  <c r="U67" i="23" s="1"/>
  <c r="U68" i="23" s="1"/>
  <c r="U69" i="23" s="1"/>
  <c r="U70" i="23" s="1"/>
  <c r="U71" i="23" s="1"/>
  <c r="U72" i="23" s="1"/>
  <c r="U73" i="23" s="1"/>
  <c r="U74" i="23" s="1"/>
  <c r="U75" i="23" s="1"/>
  <c r="U76" i="23" s="1"/>
  <c r="U77" i="23" s="1"/>
  <c r="U78" i="23" s="1"/>
  <c r="U79" i="23" s="1"/>
  <c r="U80" i="23" s="1"/>
  <c r="U81" i="23" s="1"/>
  <c r="U82" i="23" s="1"/>
  <c r="U83" i="23" s="1"/>
  <c r="U84" i="23" s="1"/>
  <c r="U85" i="23" s="1"/>
  <c r="U86" i="23" s="1"/>
  <c r="U87" i="23" s="1"/>
  <c r="U88" i="23" s="1"/>
  <c r="U89" i="23" s="1"/>
  <c r="Z62" i="23"/>
  <c r="Z63" i="23" s="1"/>
  <c r="Z64" i="23" s="1"/>
  <c r="Z65" i="23" s="1"/>
  <c r="Z66" i="23" s="1"/>
  <c r="Z67" i="23" s="1"/>
  <c r="Z68" i="23" s="1"/>
  <c r="Z69" i="23" s="1"/>
  <c r="Z70" i="23" s="1"/>
  <c r="Z71" i="23" s="1"/>
  <c r="Z72" i="23" s="1"/>
  <c r="Z73" i="23" s="1"/>
  <c r="Z74" i="23" s="1"/>
  <c r="Z75" i="23" s="1"/>
  <c r="Z76" i="23" s="1"/>
  <c r="Z77" i="23" s="1"/>
  <c r="Z78" i="23" s="1"/>
  <c r="Z79" i="23" s="1"/>
  <c r="Z80" i="23" s="1"/>
  <c r="Z81" i="23" s="1"/>
  <c r="Z82" i="23" s="1"/>
  <c r="Z83" i="23" s="1"/>
  <c r="Z84" i="23" s="1"/>
  <c r="Z85" i="23" s="1"/>
  <c r="Z86" i="23" s="1"/>
  <c r="Z87" i="23" s="1"/>
  <c r="Z88" i="23" s="1"/>
  <c r="Z89" i="23" s="1"/>
  <c r="N62" i="23"/>
  <c r="N63" i="23" s="1"/>
  <c r="N64" i="23" s="1"/>
  <c r="N65" i="23" s="1"/>
  <c r="N66" i="23" s="1"/>
  <c r="N67" i="23" s="1"/>
  <c r="N68" i="23" s="1"/>
  <c r="N69" i="23" s="1"/>
  <c r="N70" i="23" s="1"/>
  <c r="N71" i="23" s="1"/>
  <c r="N72" i="23" s="1"/>
  <c r="N73" i="23" s="1"/>
  <c r="N74" i="23" s="1"/>
  <c r="N75" i="23" s="1"/>
  <c r="N76" i="23" s="1"/>
  <c r="N77" i="23" s="1"/>
  <c r="N78" i="23" s="1"/>
  <c r="N79" i="23" s="1"/>
  <c r="N80" i="23" s="1"/>
  <c r="N81" i="23" s="1"/>
  <c r="N82" i="23" s="1"/>
  <c r="N83" i="23" s="1"/>
  <c r="N84" i="23" s="1"/>
  <c r="N85" i="23" s="1"/>
  <c r="N86" i="23" s="1"/>
  <c r="N87" i="23" s="1"/>
  <c r="N88" i="23" s="1"/>
  <c r="N89" i="23" s="1"/>
  <c r="S62" i="23"/>
  <c r="S63" i="23" s="1"/>
  <c r="S64" i="23" s="1"/>
  <c r="S65" i="23" s="1"/>
  <c r="S66" i="23" s="1"/>
  <c r="S67" i="23" s="1"/>
  <c r="S68" i="23" s="1"/>
  <c r="S69" i="23" s="1"/>
  <c r="S70" i="23" s="1"/>
  <c r="S71" i="23" s="1"/>
  <c r="S72" i="23" s="1"/>
  <c r="S73" i="23" s="1"/>
  <c r="S74" i="23" s="1"/>
  <c r="S75" i="23" s="1"/>
  <c r="S76" i="23" s="1"/>
  <c r="S77" i="23" s="1"/>
  <c r="S78" i="23" s="1"/>
  <c r="S79" i="23" s="1"/>
  <c r="S80" i="23" s="1"/>
  <c r="S81" i="23" s="1"/>
  <c r="S82" i="23" s="1"/>
  <c r="S83" i="23" s="1"/>
  <c r="S84" i="23" s="1"/>
  <c r="S85" i="23" s="1"/>
  <c r="S86" i="23" s="1"/>
  <c r="S87" i="23" s="1"/>
  <c r="S88" i="23" s="1"/>
  <c r="S89" i="23" s="1"/>
  <c r="W62" i="23"/>
  <c r="W63" i="23" s="1"/>
  <c r="W64" i="23" s="1"/>
  <c r="W65" i="23" s="1"/>
  <c r="W66" i="23" s="1"/>
  <c r="W67" i="23" s="1"/>
  <c r="W68" i="23" s="1"/>
  <c r="W69" i="23" s="1"/>
  <c r="W70" i="23" s="1"/>
  <c r="W71" i="23" s="1"/>
  <c r="W72" i="23" s="1"/>
  <c r="W73" i="23" s="1"/>
  <c r="W74" i="23" s="1"/>
  <c r="W75" i="23" s="1"/>
  <c r="W76" i="23" s="1"/>
  <c r="W77" i="23" s="1"/>
  <c r="W78" i="23" s="1"/>
  <c r="W79" i="23" s="1"/>
  <c r="W80" i="23" s="1"/>
  <c r="W81" i="23" s="1"/>
  <c r="W82" i="23" s="1"/>
  <c r="W83" i="23" s="1"/>
  <c r="W84" i="23" s="1"/>
  <c r="W85" i="23" s="1"/>
  <c r="W86" i="23" s="1"/>
  <c r="W87" i="23" s="1"/>
  <c r="W88" i="23" s="1"/>
  <c r="W89" i="23" s="1"/>
  <c r="AB62" i="23"/>
  <c r="AB63" i="23" s="1"/>
  <c r="AB64" i="23" s="1"/>
  <c r="AB65" i="23" s="1"/>
  <c r="AB66" i="23" s="1"/>
  <c r="AB67" i="23" s="1"/>
  <c r="AB68" i="23" s="1"/>
  <c r="AB69" i="23" s="1"/>
  <c r="AB70" i="23" s="1"/>
  <c r="AB71" i="23" s="1"/>
  <c r="AB72" i="23" s="1"/>
  <c r="AB73" i="23" s="1"/>
  <c r="AB74" i="23" s="1"/>
  <c r="AB75" i="23" s="1"/>
  <c r="AB76" i="23" s="1"/>
  <c r="AB77" i="23" s="1"/>
  <c r="AB78" i="23" s="1"/>
  <c r="AB79" i="23" s="1"/>
  <c r="AB80" i="23" s="1"/>
  <c r="AB81" i="23" s="1"/>
  <c r="AB82" i="23" s="1"/>
  <c r="AB83" i="23" s="1"/>
  <c r="AB84" i="23" s="1"/>
  <c r="AB85" i="23" s="1"/>
  <c r="AB86" i="23" s="1"/>
  <c r="AB87" i="23" s="1"/>
  <c r="AB88" i="23" s="1"/>
  <c r="AB89" i="23" s="1"/>
  <c r="L62" i="23"/>
  <c r="L63" i="23" s="1"/>
  <c r="L64" i="23" s="1"/>
  <c r="L65" i="23" s="1"/>
  <c r="L66" i="23" s="1"/>
  <c r="L67" i="23" s="1"/>
  <c r="L68" i="23" s="1"/>
  <c r="L69" i="23" s="1"/>
  <c r="L70" i="23" s="1"/>
  <c r="L71" i="23" s="1"/>
  <c r="L72" i="23" s="1"/>
  <c r="L73" i="23" s="1"/>
  <c r="L74" i="23" s="1"/>
  <c r="L75" i="23" s="1"/>
  <c r="L76" i="23" s="1"/>
  <c r="L77" i="23" s="1"/>
  <c r="L78" i="23" s="1"/>
  <c r="L79" i="23" s="1"/>
  <c r="L80" i="23" s="1"/>
  <c r="L81" i="23" s="1"/>
  <c r="L82" i="23" s="1"/>
  <c r="L83" i="23" s="1"/>
  <c r="L84" i="23" s="1"/>
  <c r="L85" i="23" s="1"/>
  <c r="L86" i="23" s="1"/>
  <c r="L87" i="23" s="1"/>
  <c r="L88" i="23" s="1"/>
  <c r="L89" i="23" s="1"/>
  <c r="O62" i="23"/>
  <c r="O63" i="23" s="1"/>
  <c r="O64" i="23" s="1"/>
  <c r="O65" i="23" s="1"/>
  <c r="O66" i="23" s="1"/>
  <c r="O67" i="23" s="1"/>
  <c r="O68" i="23" s="1"/>
  <c r="O69" i="23" s="1"/>
  <c r="O70" i="23" s="1"/>
  <c r="O71" i="23" s="1"/>
  <c r="O72" i="23" s="1"/>
  <c r="O73" i="23" s="1"/>
  <c r="O74" i="23" s="1"/>
  <c r="O75" i="23" s="1"/>
  <c r="O76" i="23" s="1"/>
  <c r="O77" i="23" s="1"/>
  <c r="O78" i="23" s="1"/>
  <c r="O79" i="23" s="1"/>
  <c r="O80" i="23" s="1"/>
  <c r="O81" i="23" s="1"/>
  <c r="O82" i="23" s="1"/>
  <c r="O83" i="23" s="1"/>
  <c r="O84" i="23" s="1"/>
  <c r="O85" i="23" s="1"/>
  <c r="O86" i="23" s="1"/>
  <c r="O87" i="23" s="1"/>
  <c r="O88" i="23" s="1"/>
  <c r="O89" i="23" s="1"/>
  <c r="T62" i="23"/>
  <c r="T63" i="23" s="1"/>
  <c r="T64" i="23" s="1"/>
  <c r="T65" i="23" s="1"/>
  <c r="T66" i="23" s="1"/>
  <c r="T67" i="23" s="1"/>
  <c r="T68" i="23" s="1"/>
  <c r="T69" i="23" s="1"/>
  <c r="T70" i="23" s="1"/>
  <c r="T71" i="23" s="1"/>
  <c r="T72" i="23" s="1"/>
  <c r="T73" i="23" s="1"/>
  <c r="T74" i="23" s="1"/>
  <c r="T75" i="23" s="1"/>
  <c r="T76" i="23" s="1"/>
  <c r="T77" i="23" s="1"/>
  <c r="T78" i="23" s="1"/>
  <c r="T79" i="23" s="1"/>
  <c r="T80" i="23" s="1"/>
  <c r="T81" i="23" s="1"/>
  <c r="T82" i="23" s="1"/>
  <c r="T83" i="23" s="1"/>
  <c r="T84" i="23" s="1"/>
  <c r="T85" i="23" s="1"/>
  <c r="T86" i="23" s="1"/>
  <c r="T87" i="23" s="1"/>
  <c r="T88" i="23" s="1"/>
  <c r="T89" i="23" s="1"/>
  <c r="X62" i="23"/>
  <c r="X63" i="23" s="1"/>
  <c r="X64" i="23" s="1"/>
  <c r="X65" i="23" s="1"/>
  <c r="X66" i="23" s="1"/>
  <c r="X67" i="23" s="1"/>
  <c r="X68" i="23" s="1"/>
  <c r="X69" i="23" s="1"/>
  <c r="X70" i="23" s="1"/>
  <c r="X71" i="23" s="1"/>
  <c r="X72" i="23" s="1"/>
  <c r="X73" i="23" s="1"/>
  <c r="X74" i="23" s="1"/>
  <c r="X75" i="23" s="1"/>
  <c r="X76" i="23" s="1"/>
  <c r="X77" i="23" s="1"/>
  <c r="X78" i="23" s="1"/>
  <c r="X79" i="23" s="1"/>
  <c r="X80" i="23" s="1"/>
  <c r="X81" i="23" s="1"/>
  <c r="X82" i="23" s="1"/>
  <c r="X83" i="23" s="1"/>
  <c r="X84" i="23" s="1"/>
  <c r="X85" i="23" s="1"/>
  <c r="X86" i="23" s="1"/>
  <c r="X87" i="23" s="1"/>
  <c r="X88" i="23" s="1"/>
  <c r="X89" i="23" s="1"/>
  <c r="L12" i="23" l="1"/>
  <c r="L13" i="23" s="1"/>
  <c r="L14" i="23" s="1"/>
  <c r="L15" i="23" s="1"/>
  <c r="L16" i="23" s="1"/>
  <c r="L17" i="23" s="1"/>
  <c r="L18" i="23" s="1"/>
  <c r="L19" i="23" s="1"/>
  <c r="L20" i="23" s="1"/>
  <c r="L21" i="23" s="1"/>
  <c r="L22" i="23" s="1"/>
  <c r="L23" i="23" s="1"/>
  <c r="L24" i="23" s="1"/>
  <c r="L25" i="23" s="1"/>
  <c r="L26" i="23" s="1"/>
  <c r="L27" i="23" s="1"/>
  <c r="L28" i="23" s="1"/>
  <c r="L29" i="23" s="1"/>
  <c r="L30" i="23" s="1"/>
  <c r="L31" i="23" s="1"/>
  <c r="L32" i="23" s="1"/>
  <c r="L33" i="23" s="1"/>
  <c r="L34" i="23" s="1"/>
  <c r="L35" i="23" s="1"/>
  <c r="L11" i="23"/>
  <c r="L35" i="20" l="1"/>
  <c r="L36" i="20" s="1"/>
  <c r="L37" i="20" s="1"/>
  <c r="L38" i="20" s="1"/>
  <c r="L39" i="20" s="1"/>
  <c r="L40" i="20" s="1"/>
  <c r="L41" i="20" s="1"/>
  <c r="L42" i="20" s="1"/>
  <c r="L43" i="20" s="1"/>
  <c r="L44" i="20" s="1"/>
  <c r="L45" i="20" s="1"/>
  <c r="L46" i="20" s="1"/>
  <c r="L47" i="20" s="1"/>
  <c r="L48" i="20" s="1"/>
  <c r="L49" i="20" s="1"/>
  <c r="L50" i="20" s="1"/>
  <c r="L51" i="20" s="1"/>
  <c r="L52" i="20" s="1"/>
  <c r="L53" i="20" s="1"/>
  <c r="M35" i="20"/>
  <c r="M36" i="20" s="1"/>
  <c r="M37" i="20" s="1"/>
  <c r="M38" i="20" s="1"/>
  <c r="M39" i="20" s="1"/>
  <c r="M40" i="20" s="1"/>
  <c r="M41" i="20" s="1"/>
  <c r="M42" i="20" s="1"/>
  <c r="M43" i="20" s="1"/>
  <c r="M44" i="20" s="1"/>
  <c r="M45" i="20" s="1"/>
  <c r="M46" i="20" s="1"/>
  <c r="M47" i="20" s="1"/>
  <c r="M48" i="20" s="1"/>
  <c r="M49" i="20" s="1"/>
  <c r="M50" i="20" s="1"/>
  <c r="M51" i="20" s="1"/>
  <c r="M52" i="20" s="1"/>
  <c r="M53" i="20" s="1"/>
  <c r="N35" i="20"/>
  <c r="N36" i="20" s="1"/>
  <c r="N37" i="20" s="1"/>
  <c r="N38" i="20" s="1"/>
  <c r="N39" i="20" s="1"/>
  <c r="N40" i="20" s="1"/>
  <c r="N41" i="20" s="1"/>
  <c r="N42" i="20" s="1"/>
  <c r="N43" i="20" s="1"/>
  <c r="N44" i="20" s="1"/>
  <c r="N45" i="20" s="1"/>
  <c r="N46" i="20" s="1"/>
  <c r="N47" i="20" s="1"/>
  <c r="N48" i="20" s="1"/>
  <c r="N49" i="20" s="1"/>
  <c r="N50" i="20" s="1"/>
  <c r="N51" i="20" s="1"/>
  <c r="N52" i="20" s="1"/>
  <c r="N53" i="20" s="1"/>
  <c r="O35" i="20"/>
  <c r="O36" i="20" s="1"/>
  <c r="O37" i="20" s="1"/>
  <c r="O38" i="20" s="1"/>
  <c r="O39" i="20" s="1"/>
  <c r="O40" i="20" s="1"/>
  <c r="O41" i="20" s="1"/>
  <c r="O42" i="20" s="1"/>
  <c r="O43" i="20" s="1"/>
  <c r="O44" i="20" s="1"/>
  <c r="O45" i="20" s="1"/>
  <c r="O46" i="20" s="1"/>
  <c r="O47" i="20" s="1"/>
  <c r="O48" i="20" s="1"/>
  <c r="O49" i="20" s="1"/>
  <c r="O50" i="20" s="1"/>
  <c r="O51" i="20" s="1"/>
  <c r="O52" i="20" s="1"/>
  <c r="O53" i="20" s="1"/>
  <c r="P35" i="20"/>
  <c r="P36" i="20" s="1"/>
  <c r="P37" i="20" s="1"/>
  <c r="P38" i="20" s="1"/>
  <c r="P39" i="20" s="1"/>
  <c r="P40" i="20" s="1"/>
  <c r="P41" i="20" s="1"/>
  <c r="P42" i="20" s="1"/>
  <c r="P43" i="20" s="1"/>
  <c r="P44" i="20" s="1"/>
  <c r="P45" i="20" s="1"/>
  <c r="P46" i="20" s="1"/>
  <c r="P47" i="20" s="1"/>
  <c r="P48" i="20" s="1"/>
  <c r="P49" i="20" s="1"/>
  <c r="P50" i="20" s="1"/>
  <c r="P51" i="20" s="1"/>
  <c r="P52" i="20" s="1"/>
  <c r="P53" i="20" s="1"/>
  <c r="Q35" i="20"/>
  <c r="Q36" i="20" s="1"/>
  <c r="Q37" i="20" s="1"/>
  <c r="Q38" i="20" s="1"/>
  <c r="Q39" i="20" s="1"/>
  <c r="Q40" i="20" s="1"/>
  <c r="Q41" i="20" s="1"/>
  <c r="Q42" i="20" s="1"/>
  <c r="Q43" i="20" s="1"/>
  <c r="Q44" i="20" s="1"/>
  <c r="Q45" i="20" s="1"/>
  <c r="Q46" i="20" s="1"/>
  <c r="Q47" i="20" s="1"/>
  <c r="Q48" i="20" s="1"/>
  <c r="Q49" i="20" s="1"/>
  <c r="Q50" i="20" s="1"/>
  <c r="Q51" i="20" s="1"/>
  <c r="Q52" i="20" s="1"/>
  <c r="Q53" i="20" s="1"/>
  <c r="R35" i="20"/>
  <c r="R36" i="20" s="1"/>
  <c r="R37" i="20" s="1"/>
  <c r="R38" i="20" s="1"/>
  <c r="R39" i="20" s="1"/>
  <c r="R40" i="20" s="1"/>
  <c r="R41" i="20" s="1"/>
  <c r="R42" i="20" s="1"/>
  <c r="R43" i="20" s="1"/>
  <c r="R44" i="20" s="1"/>
  <c r="R45" i="20" s="1"/>
  <c r="R46" i="20" s="1"/>
  <c r="R47" i="20" s="1"/>
  <c r="R48" i="20" s="1"/>
  <c r="R49" i="20" s="1"/>
  <c r="R50" i="20" s="1"/>
  <c r="R51" i="20" s="1"/>
  <c r="R52" i="20" s="1"/>
  <c r="R53" i="20" s="1"/>
  <c r="S35" i="20"/>
  <c r="S36" i="20" s="1"/>
  <c r="S37" i="20" s="1"/>
  <c r="S38" i="20" s="1"/>
  <c r="S39" i="20" s="1"/>
  <c r="S40" i="20" s="1"/>
  <c r="S41" i="20" s="1"/>
  <c r="S42" i="20" s="1"/>
  <c r="S43" i="20" s="1"/>
  <c r="S44" i="20" s="1"/>
  <c r="S45" i="20" s="1"/>
  <c r="S46" i="20" s="1"/>
  <c r="S47" i="20" s="1"/>
  <c r="S48" i="20" s="1"/>
  <c r="S49" i="20" s="1"/>
  <c r="S50" i="20" s="1"/>
  <c r="S51" i="20" s="1"/>
  <c r="S52" i="20" s="1"/>
  <c r="S53" i="20" s="1"/>
  <c r="T35" i="20"/>
  <c r="T36" i="20" s="1"/>
  <c r="T37" i="20" s="1"/>
  <c r="T38" i="20" s="1"/>
  <c r="T39" i="20" s="1"/>
  <c r="T40" i="20" s="1"/>
  <c r="T41" i="20" s="1"/>
  <c r="T42" i="20" s="1"/>
  <c r="T43" i="20" s="1"/>
  <c r="T44" i="20" s="1"/>
  <c r="T45" i="20" s="1"/>
  <c r="T46" i="20" s="1"/>
  <c r="T47" i="20" s="1"/>
  <c r="T48" i="20" s="1"/>
  <c r="T49" i="20" s="1"/>
  <c r="T50" i="20" s="1"/>
  <c r="T51" i="20" s="1"/>
  <c r="T52" i="20" s="1"/>
  <c r="T53" i="20" s="1"/>
  <c r="U35" i="20"/>
  <c r="U36" i="20" s="1"/>
  <c r="U37" i="20" s="1"/>
  <c r="U38" i="20" s="1"/>
  <c r="U39" i="20" s="1"/>
  <c r="U40" i="20" s="1"/>
  <c r="U41" i="20" s="1"/>
  <c r="U42" i="20" s="1"/>
  <c r="U43" i="20" s="1"/>
  <c r="U44" i="20" s="1"/>
  <c r="U45" i="20" s="1"/>
  <c r="U46" i="20" s="1"/>
  <c r="U47" i="20" s="1"/>
  <c r="U48" i="20" s="1"/>
  <c r="U49" i="20" s="1"/>
  <c r="U50" i="20" s="1"/>
  <c r="U51" i="20" s="1"/>
  <c r="U52" i="20" s="1"/>
  <c r="U53" i="20" s="1"/>
  <c r="V35" i="20"/>
  <c r="V36" i="20" s="1"/>
  <c r="V37" i="20" s="1"/>
  <c r="V38" i="20" s="1"/>
  <c r="V39" i="20" s="1"/>
  <c r="V40" i="20" s="1"/>
  <c r="V41" i="20" s="1"/>
  <c r="V42" i="20" s="1"/>
  <c r="V43" i="20" s="1"/>
  <c r="V44" i="20" s="1"/>
  <c r="V45" i="20" s="1"/>
  <c r="V46" i="20" s="1"/>
  <c r="V47" i="20" s="1"/>
  <c r="V48" i="20" s="1"/>
  <c r="V49" i="20" s="1"/>
  <c r="V50" i="20" s="1"/>
  <c r="V51" i="20" s="1"/>
  <c r="V52" i="20" s="1"/>
  <c r="V53" i="20" s="1"/>
  <c r="W35" i="20"/>
  <c r="W36" i="20" s="1"/>
  <c r="W37" i="20" s="1"/>
  <c r="W38" i="20" s="1"/>
  <c r="W39" i="20" s="1"/>
  <c r="W40" i="20" s="1"/>
  <c r="W41" i="20" s="1"/>
  <c r="W42" i="20" s="1"/>
  <c r="W43" i="20" s="1"/>
  <c r="W44" i="20" s="1"/>
  <c r="W45" i="20" s="1"/>
  <c r="W46" i="20" s="1"/>
  <c r="W47" i="20" s="1"/>
  <c r="W48" i="20" s="1"/>
  <c r="W49" i="20" s="1"/>
  <c r="W50" i="20" s="1"/>
  <c r="W51" i="20" s="1"/>
  <c r="W52" i="20" s="1"/>
  <c r="W53" i="20" s="1"/>
  <c r="X35" i="20"/>
  <c r="X36" i="20" s="1"/>
  <c r="X37" i="20" s="1"/>
  <c r="X38" i="20" s="1"/>
  <c r="X39" i="20" s="1"/>
  <c r="X40" i="20" s="1"/>
  <c r="X41" i="20" s="1"/>
  <c r="X42" i="20" s="1"/>
  <c r="X43" i="20" s="1"/>
  <c r="X44" i="20" s="1"/>
  <c r="X45" i="20" s="1"/>
  <c r="X46" i="20" s="1"/>
  <c r="X47" i="20" s="1"/>
  <c r="X48" i="20" s="1"/>
  <c r="X49" i="20" s="1"/>
  <c r="X50" i="20" s="1"/>
  <c r="X51" i="20" s="1"/>
  <c r="X52" i="20" s="1"/>
  <c r="X53" i="20" s="1"/>
  <c r="Y35" i="20"/>
  <c r="Y36" i="20" s="1"/>
  <c r="Y37" i="20" s="1"/>
  <c r="Y38" i="20" s="1"/>
  <c r="Y39" i="20" s="1"/>
  <c r="Y40" i="20" s="1"/>
  <c r="Y41" i="20" s="1"/>
  <c r="Y42" i="20" s="1"/>
  <c r="Y43" i="20" s="1"/>
  <c r="Y44" i="20" s="1"/>
  <c r="Y45" i="20" s="1"/>
  <c r="Y46" i="20" s="1"/>
  <c r="Y47" i="20" s="1"/>
  <c r="Y48" i="20" s="1"/>
  <c r="Y49" i="20" s="1"/>
  <c r="Y50" i="20" s="1"/>
  <c r="Y51" i="20" s="1"/>
  <c r="Y52" i="20" s="1"/>
  <c r="Y53" i="20" s="1"/>
  <c r="Z35" i="20"/>
  <c r="Z36" i="20" s="1"/>
  <c r="Z37" i="20" s="1"/>
  <c r="Z38" i="20" s="1"/>
  <c r="Z39" i="20" s="1"/>
  <c r="Z40" i="20" s="1"/>
  <c r="Z41" i="20" s="1"/>
  <c r="Z42" i="20" s="1"/>
  <c r="Z43" i="20" s="1"/>
  <c r="Z44" i="20" s="1"/>
  <c r="Z45" i="20" s="1"/>
  <c r="Z46" i="20" s="1"/>
  <c r="Z47" i="20" s="1"/>
  <c r="Z48" i="20" s="1"/>
  <c r="Z49" i="20" s="1"/>
  <c r="Z50" i="20" s="1"/>
  <c r="Z51" i="20" s="1"/>
  <c r="Z52" i="20" s="1"/>
  <c r="Z53" i="20" s="1"/>
  <c r="AA35" i="20"/>
  <c r="AA36" i="20" s="1"/>
  <c r="AA37" i="20" s="1"/>
  <c r="AA38" i="20" s="1"/>
  <c r="AA39" i="20" s="1"/>
  <c r="AA40" i="20" s="1"/>
  <c r="AA41" i="20" s="1"/>
  <c r="AA42" i="20" s="1"/>
  <c r="AA43" i="20" s="1"/>
  <c r="AA44" i="20" s="1"/>
  <c r="AA45" i="20" s="1"/>
  <c r="AA46" i="20" s="1"/>
  <c r="AA47" i="20" s="1"/>
  <c r="AA48" i="20" s="1"/>
  <c r="AA49" i="20" s="1"/>
  <c r="AA50" i="20" s="1"/>
  <c r="AA51" i="20" s="1"/>
  <c r="AA52" i="20" s="1"/>
  <c r="AA53" i="20" s="1"/>
  <c r="AB35" i="20"/>
  <c r="AB36" i="20" s="1"/>
  <c r="AB37" i="20" s="1"/>
  <c r="AB38" i="20" s="1"/>
  <c r="AB39" i="20" s="1"/>
  <c r="AB40" i="20" s="1"/>
  <c r="AB41" i="20" s="1"/>
  <c r="AB42" i="20" s="1"/>
  <c r="AB43" i="20" s="1"/>
  <c r="AB44" i="20" s="1"/>
  <c r="AB45" i="20" s="1"/>
  <c r="AB46" i="20" s="1"/>
  <c r="AB47" i="20" s="1"/>
  <c r="AB48" i="20" s="1"/>
  <c r="AB49" i="20" s="1"/>
  <c r="AB50" i="20" s="1"/>
  <c r="AB51" i="20" s="1"/>
  <c r="AB52" i="20" s="1"/>
  <c r="AB53" i="20" s="1"/>
  <c r="AC35" i="20"/>
  <c r="AC36" i="20" s="1"/>
  <c r="AC37" i="20" s="1"/>
  <c r="AC38" i="20" s="1"/>
  <c r="AC39" i="20" s="1"/>
  <c r="AC40" i="20" s="1"/>
  <c r="AC41" i="20" s="1"/>
  <c r="AC42" i="20" s="1"/>
  <c r="AC43" i="20" s="1"/>
  <c r="AC44" i="20" s="1"/>
  <c r="AC45" i="20" s="1"/>
  <c r="AC46" i="20" s="1"/>
  <c r="AC47" i="20" s="1"/>
  <c r="AC48" i="20" s="1"/>
  <c r="AC49" i="20" s="1"/>
  <c r="AC50" i="20" s="1"/>
  <c r="AC51" i="20" s="1"/>
  <c r="AC52" i="20" s="1"/>
  <c r="AC53" i="20" s="1"/>
  <c r="AD35" i="20"/>
  <c r="AD36" i="20" s="1"/>
  <c r="AD37" i="20" s="1"/>
  <c r="AD38" i="20" s="1"/>
  <c r="AD39" i="20" s="1"/>
  <c r="AD40" i="20" s="1"/>
  <c r="AD41" i="20" s="1"/>
  <c r="AD42" i="20" s="1"/>
  <c r="AD43" i="20" s="1"/>
  <c r="AD44" i="20" s="1"/>
  <c r="AD45" i="20" s="1"/>
  <c r="AD46" i="20" s="1"/>
  <c r="AD47" i="20" s="1"/>
  <c r="AD48" i="20" s="1"/>
  <c r="AD49" i="20" s="1"/>
  <c r="AD50" i="20" s="1"/>
  <c r="AD51" i="20" s="1"/>
  <c r="AD52" i="20" s="1"/>
  <c r="AD53" i="20" s="1"/>
  <c r="K35" i="20"/>
  <c r="K36" i="20" s="1"/>
  <c r="K37" i="20" s="1"/>
  <c r="K38" i="20" s="1"/>
  <c r="K39" i="20" s="1"/>
  <c r="K40" i="20" s="1"/>
  <c r="K41" i="20" s="1"/>
  <c r="K42" i="20" s="1"/>
  <c r="K43" i="20" s="1"/>
  <c r="K44" i="20" s="1"/>
  <c r="K45" i="20" s="1"/>
  <c r="K46" i="20" s="1"/>
  <c r="K47" i="20" s="1"/>
  <c r="K48" i="20" s="1"/>
  <c r="K49" i="20" s="1"/>
  <c r="K50" i="20" s="1"/>
  <c r="K51" i="20" s="1"/>
  <c r="K52" i="20" s="1"/>
  <c r="K53" i="20" s="1"/>
  <c r="L12" i="20"/>
  <c r="L13" i="20" s="1"/>
  <c r="L14" i="20" s="1"/>
  <c r="L15" i="20" s="1"/>
  <c r="L16" i="20" s="1"/>
  <c r="L17" i="20" s="1"/>
  <c r="L18" i="20" s="1"/>
  <c r="L19" i="20" s="1"/>
  <c r="L20" i="20" s="1"/>
  <c r="L21" i="20" s="1"/>
  <c r="L22" i="20" s="1"/>
  <c r="L23" i="20" s="1"/>
  <c r="L24" i="20" s="1"/>
  <c r="L25" i="20" s="1"/>
  <c r="L26" i="20" s="1"/>
  <c r="L27" i="20" s="1"/>
  <c r="L28" i="20" s="1"/>
  <c r="L29" i="20" s="1"/>
  <c r="L30" i="20" s="1"/>
  <c r="L31" i="20" s="1"/>
  <c r="M12" i="20"/>
  <c r="M13" i="20" s="1"/>
  <c r="M14" i="20" s="1"/>
  <c r="M15" i="20" s="1"/>
  <c r="M16" i="20" s="1"/>
  <c r="M17" i="20" s="1"/>
  <c r="M18" i="20" s="1"/>
  <c r="M19" i="20" s="1"/>
  <c r="M20" i="20" s="1"/>
  <c r="M21" i="20" s="1"/>
  <c r="M22" i="20" s="1"/>
  <c r="M23" i="20" s="1"/>
  <c r="M24" i="20" s="1"/>
  <c r="M25" i="20" s="1"/>
  <c r="M26" i="20" s="1"/>
  <c r="M27" i="20" s="1"/>
  <c r="M28" i="20" s="1"/>
  <c r="M29" i="20" s="1"/>
  <c r="M30" i="20" s="1"/>
  <c r="M31" i="20" s="1"/>
  <c r="N12" i="20"/>
  <c r="N13" i="20" s="1"/>
  <c r="N14" i="20" s="1"/>
  <c r="N15" i="20" s="1"/>
  <c r="N16" i="20" s="1"/>
  <c r="N17" i="20" s="1"/>
  <c r="N18" i="20" s="1"/>
  <c r="N19" i="20" s="1"/>
  <c r="N20" i="20" s="1"/>
  <c r="N21" i="20" s="1"/>
  <c r="N22" i="20" s="1"/>
  <c r="N23" i="20" s="1"/>
  <c r="N24" i="20" s="1"/>
  <c r="N25" i="20" s="1"/>
  <c r="N26" i="20" s="1"/>
  <c r="N27" i="20" s="1"/>
  <c r="N28" i="20" s="1"/>
  <c r="N29" i="20" s="1"/>
  <c r="N30" i="20" s="1"/>
  <c r="N31" i="20" s="1"/>
  <c r="O12" i="20"/>
  <c r="O13" i="20" s="1"/>
  <c r="O14" i="20" s="1"/>
  <c r="O15" i="20" s="1"/>
  <c r="O16" i="20" s="1"/>
  <c r="O17" i="20" s="1"/>
  <c r="O18" i="20" s="1"/>
  <c r="O19" i="20" s="1"/>
  <c r="O20" i="20" s="1"/>
  <c r="O21" i="20" s="1"/>
  <c r="O22" i="20" s="1"/>
  <c r="O23" i="20" s="1"/>
  <c r="O24" i="20" s="1"/>
  <c r="O25" i="20" s="1"/>
  <c r="O26" i="20" s="1"/>
  <c r="O27" i="20" s="1"/>
  <c r="O28" i="20" s="1"/>
  <c r="O29" i="20" s="1"/>
  <c r="O30" i="20" s="1"/>
  <c r="O31" i="20" s="1"/>
  <c r="P12" i="20"/>
  <c r="P13" i="20" s="1"/>
  <c r="P14" i="20" s="1"/>
  <c r="P15" i="20" s="1"/>
  <c r="P16" i="20" s="1"/>
  <c r="P17" i="20" s="1"/>
  <c r="P18" i="20" s="1"/>
  <c r="P19" i="20" s="1"/>
  <c r="P20" i="20" s="1"/>
  <c r="P21" i="20" s="1"/>
  <c r="P22" i="20" s="1"/>
  <c r="P23" i="20" s="1"/>
  <c r="P24" i="20" s="1"/>
  <c r="P25" i="20" s="1"/>
  <c r="P26" i="20" s="1"/>
  <c r="P27" i="20" s="1"/>
  <c r="P28" i="20" s="1"/>
  <c r="P29" i="20" s="1"/>
  <c r="P30" i="20" s="1"/>
  <c r="P31" i="20" s="1"/>
  <c r="Q12" i="20"/>
  <c r="Q13" i="20" s="1"/>
  <c r="Q14" i="20" s="1"/>
  <c r="Q15" i="20" s="1"/>
  <c r="Q16" i="20" s="1"/>
  <c r="Q17" i="20" s="1"/>
  <c r="Q18" i="20" s="1"/>
  <c r="Q19" i="20" s="1"/>
  <c r="Q20" i="20" s="1"/>
  <c r="Q21" i="20" s="1"/>
  <c r="Q22" i="20" s="1"/>
  <c r="Q23" i="20" s="1"/>
  <c r="Q24" i="20" s="1"/>
  <c r="Q25" i="20" s="1"/>
  <c r="Q26" i="20" s="1"/>
  <c r="Q27" i="20" s="1"/>
  <c r="Q28" i="20" s="1"/>
  <c r="Q29" i="20" s="1"/>
  <c r="Q30" i="20" s="1"/>
  <c r="Q31" i="20" s="1"/>
  <c r="R12" i="20"/>
  <c r="R13" i="20" s="1"/>
  <c r="R14" i="20" s="1"/>
  <c r="R15" i="20" s="1"/>
  <c r="R16" i="20" s="1"/>
  <c r="R17" i="20" s="1"/>
  <c r="R18" i="20" s="1"/>
  <c r="R19" i="20" s="1"/>
  <c r="R20" i="20" s="1"/>
  <c r="R21" i="20" s="1"/>
  <c r="R22" i="20" s="1"/>
  <c r="R23" i="20" s="1"/>
  <c r="R24" i="20" s="1"/>
  <c r="R25" i="20" s="1"/>
  <c r="R26" i="20" s="1"/>
  <c r="R27" i="20" s="1"/>
  <c r="R28" i="20" s="1"/>
  <c r="R29" i="20" s="1"/>
  <c r="R30" i="20" s="1"/>
  <c r="R31" i="20" s="1"/>
  <c r="S12" i="20"/>
  <c r="S13" i="20" s="1"/>
  <c r="S14" i="20" s="1"/>
  <c r="S15" i="20" s="1"/>
  <c r="S16" i="20" s="1"/>
  <c r="S17" i="20" s="1"/>
  <c r="S18" i="20" s="1"/>
  <c r="S19" i="20" s="1"/>
  <c r="S20" i="20" s="1"/>
  <c r="S21" i="20" s="1"/>
  <c r="S22" i="20" s="1"/>
  <c r="S23" i="20" s="1"/>
  <c r="S24" i="20" s="1"/>
  <c r="S25" i="20" s="1"/>
  <c r="S26" i="20" s="1"/>
  <c r="S27" i="20" s="1"/>
  <c r="S28" i="20" s="1"/>
  <c r="S29" i="20" s="1"/>
  <c r="S30" i="20" s="1"/>
  <c r="S31" i="20" s="1"/>
  <c r="T12" i="20"/>
  <c r="T13" i="20" s="1"/>
  <c r="T14" i="20" s="1"/>
  <c r="T15" i="20" s="1"/>
  <c r="T16" i="20" s="1"/>
  <c r="T17" i="20" s="1"/>
  <c r="T18" i="20" s="1"/>
  <c r="T19" i="20" s="1"/>
  <c r="T20" i="20" s="1"/>
  <c r="T21" i="20" s="1"/>
  <c r="T22" i="20" s="1"/>
  <c r="T23" i="20" s="1"/>
  <c r="T24" i="20" s="1"/>
  <c r="T25" i="20" s="1"/>
  <c r="T26" i="20" s="1"/>
  <c r="T27" i="20" s="1"/>
  <c r="T28" i="20" s="1"/>
  <c r="T29" i="20" s="1"/>
  <c r="T30" i="20" s="1"/>
  <c r="T31" i="20" s="1"/>
  <c r="U12" i="20"/>
  <c r="U13" i="20" s="1"/>
  <c r="U14" i="20" s="1"/>
  <c r="U15" i="20" s="1"/>
  <c r="U16" i="20" s="1"/>
  <c r="U17" i="20" s="1"/>
  <c r="U18" i="20" s="1"/>
  <c r="U19" i="20" s="1"/>
  <c r="U20" i="20" s="1"/>
  <c r="U21" i="20" s="1"/>
  <c r="U22" i="20" s="1"/>
  <c r="U23" i="20" s="1"/>
  <c r="U24" i="20" s="1"/>
  <c r="U25" i="20" s="1"/>
  <c r="U26" i="20" s="1"/>
  <c r="U27" i="20" s="1"/>
  <c r="U28" i="20" s="1"/>
  <c r="U29" i="20" s="1"/>
  <c r="U30" i="20" s="1"/>
  <c r="U31" i="20" s="1"/>
  <c r="V12" i="20"/>
  <c r="V13" i="20" s="1"/>
  <c r="V14" i="20" s="1"/>
  <c r="V15" i="20" s="1"/>
  <c r="V16" i="20" s="1"/>
  <c r="V17" i="20" s="1"/>
  <c r="V18" i="20" s="1"/>
  <c r="V19" i="20" s="1"/>
  <c r="V20" i="20" s="1"/>
  <c r="V21" i="20" s="1"/>
  <c r="V22" i="20" s="1"/>
  <c r="V23" i="20" s="1"/>
  <c r="V24" i="20" s="1"/>
  <c r="V25" i="20" s="1"/>
  <c r="V26" i="20" s="1"/>
  <c r="V27" i="20" s="1"/>
  <c r="V28" i="20" s="1"/>
  <c r="V29" i="20" s="1"/>
  <c r="V30" i="20" s="1"/>
  <c r="V31" i="20" s="1"/>
  <c r="W12" i="20"/>
  <c r="W13" i="20" s="1"/>
  <c r="W14" i="20" s="1"/>
  <c r="W15" i="20" s="1"/>
  <c r="W16" i="20" s="1"/>
  <c r="W17" i="20" s="1"/>
  <c r="W18" i="20" s="1"/>
  <c r="W19" i="20" s="1"/>
  <c r="W20" i="20" s="1"/>
  <c r="W21" i="20" s="1"/>
  <c r="W22" i="20" s="1"/>
  <c r="W23" i="20" s="1"/>
  <c r="W24" i="20" s="1"/>
  <c r="W25" i="20" s="1"/>
  <c r="W26" i="20" s="1"/>
  <c r="W27" i="20" s="1"/>
  <c r="W28" i="20" s="1"/>
  <c r="W29" i="20" s="1"/>
  <c r="W30" i="20" s="1"/>
  <c r="W31" i="20" s="1"/>
  <c r="X12" i="20"/>
  <c r="X13" i="20" s="1"/>
  <c r="X14" i="20" s="1"/>
  <c r="X15" i="20" s="1"/>
  <c r="X16" i="20" s="1"/>
  <c r="X17" i="20" s="1"/>
  <c r="X18" i="20" s="1"/>
  <c r="X19" i="20" s="1"/>
  <c r="X20" i="20" s="1"/>
  <c r="X21" i="20" s="1"/>
  <c r="X22" i="20" s="1"/>
  <c r="X23" i="20" s="1"/>
  <c r="X24" i="20" s="1"/>
  <c r="X25" i="20" s="1"/>
  <c r="X26" i="20" s="1"/>
  <c r="X27" i="20" s="1"/>
  <c r="X28" i="20" s="1"/>
  <c r="X29" i="20" s="1"/>
  <c r="X30" i="20" s="1"/>
  <c r="X31" i="20" s="1"/>
  <c r="Y12" i="20"/>
  <c r="Y13" i="20" s="1"/>
  <c r="Y14" i="20" s="1"/>
  <c r="Y15" i="20" s="1"/>
  <c r="Y16" i="20" s="1"/>
  <c r="Y17" i="20" s="1"/>
  <c r="Y18" i="20" s="1"/>
  <c r="Y19" i="20" s="1"/>
  <c r="Y20" i="20" s="1"/>
  <c r="Y21" i="20" s="1"/>
  <c r="Y22" i="20" s="1"/>
  <c r="Y23" i="20" s="1"/>
  <c r="Y24" i="20" s="1"/>
  <c r="Y25" i="20" s="1"/>
  <c r="Y26" i="20" s="1"/>
  <c r="Y27" i="20" s="1"/>
  <c r="Y28" i="20" s="1"/>
  <c r="Y29" i="20" s="1"/>
  <c r="Y30" i="20" s="1"/>
  <c r="Y31" i="20" s="1"/>
  <c r="Z12" i="20"/>
  <c r="Z13" i="20" s="1"/>
  <c r="Z14" i="20" s="1"/>
  <c r="Z15" i="20" s="1"/>
  <c r="Z16" i="20" s="1"/>
  <c r="Z17" i="20" s="1"/>
  <c r="Z18" i="20" s="1"/>
  <c r="Z19" i="20" s="1"/>
  <c r="Z20" i="20" s="1"/>
  <c r="Z21" i="20" s="1"/>
  <c r="Z22" i="20" s="1"/>
  <c r="Z23" i="20" s="1"/>
  <c r="Z24" i="20" s="1"/>
  <c r="Z25" i="20" s="1"/>
  <c r="Z26" i="20" s="1"/>
  <c r="Z27" i="20" s="1"/>
  <c r="Z28" i="20" s="1"/>
  <c r="Z29" i="20" s="1"/>
  <c r="Z30" i="20" s="1"/>
  <c r="Z31" i="20" s="1"/>
  <c r="AA12" i="20"/>
  <c r="AA13" i="20" s="1"/>
  <c r="AA14" i="20" s="1"/>
  <c r="AA15" i="20" s="1"/>
  <c r="AA16" i="20" s="1"/>
  <c r="AA17" i="20" s="1"/>
  <c r="AA18" i="20" s="1"/>
  <c r="AA19" i="20" s="1"/>
  <c r="AA20" i="20" s="1"/>
  <c r="AA21" i="20" s="1"/>
  <c r="AA22" i="20" s="1"/>
  <c r="AA23" i="20" s="1"/>
  <c r="AA24" i="20" s="1"/>
  <c r="AA25" i="20" s="1"/>
  <c r="AA26" i="20" s="1"/>
  <c r="AA27" i="20" s="1"/>
  <c r="AA28" i="20" s="1"/>
  <c r="AA29" i="20" s="1"/>
  <c r="AA30" i="20" s="1"/>
  <c r="AA31" i="20" s="1"/>
  <c r="AB12" i="20"/>
  <c r="AB13" i="20" s="1"/>
  <c r="AB14" i="20" s="1"/>
  <c r="AB15" i="20" s="1"/>
  <c r="AB16" i="20" s="1"/>
  <c r="AB17" i="20" s="1"/>
  <c r="AB18" i="20" s="1"/>
  <c r="AB19" i="20" s="1"/>
  <c r="AB20" i="20" s="1"/>
  <c r="AB21" i="20" s="1"/>
  <c r="AB22" i="20" s="1"/>
  <c r="AB23" i="20" s="1"/>
  <c r="AB24" i="20" s="1"/>
  <c r="AB25" i="20" s="1"/>
  <c r="AB26" i="20" s="1"/>
  <c r="AB27" i="20" s="1"/>
  <c r="AB28" i="20" s="1"/>
  <c r="AB29" i="20" s="1"/>
  <c r="AB30" i="20" s="1"/>
  <c r="AB31" i="20" s="1"/>
  <c r="AC12" i="20"/>
  <c r="AC13" i="20" s="1"/>
  <c r="AC14" i="20" s="1"/>
  <c r="AC15" i="20" s="1"/>
  <c r="AC16" i="20" s="1"/>
  <c r="AC17" i="20" s="1"/>
  <c r="AC18" i="20" s="1"/>
  <c r="AC19" i="20" s="1"/>
  <c r="AC20" i="20" s="1"/>
  <c r="AC21" i="20" s="1"/>
  <c r="AC22" i="20" s="1"/>
  <c r="AC23" i="20" s="1"/>
  <c r="AC24" i="20" s="1"/>
  <c r="AC25" i="20" s="1"/>
  <c r="AC26" i="20" s="1"/>
  <c r="AC27" i="20" s="1"/>
  <c r="AC28" i="20" s="1"/>
  <c r="AC29" i="20" s="1"/>
  <c r="AC30" i="20" s="1"/>
  <c r="AC31" i="20" s="1"/>
  <c r="AD12" i="20"/>
  <c r="AD13" i="20" s="1"/>
  <c r="AD14" i="20" s="1"/>
  <c r="AD15" i="20" s="1"/>
  <c r="AD16" i="20" s="1"/>
  <c r="AD17" i="20" s="1"/>
  <c r="AD18" i="20" s="1"/>
  <c r="AD19" i="20" s="1"/>
  <c r="AD20" i="20" s="1"/>
  <c r="AD21" i="20" s="1"/>
  <c r="AD22" i="20" s="1"/>
  <c r="AD23" i="20" s="1"/>
  <c r="AD24" i="20" s="1"/>
  <c r="AD25" i="20" s="1"/>
  <c r="AD26" i="20" s="1"/>
  <c r="AD27" i="20" s="1"/>
  <c r="AD28" i="20" s="1"/>
  <c r="AD29" i="20" s="1"/>
  <c r="AD30" i="20" s="1"/>
  <c r="AD31" i="20" s="1"/>
  <c r="F12" i="20"/>
  <c r="F13" i="20" s="1"/>
  <c r="L12" i="21"/>
  <c r="L13" i="21" s="1"/>
  <c r="L14" i="21" s="1"/>
  <c r="L15" i="21" s="1"/>
  <c r="L16" i="21" s="1"/>
  <c r="L17" i="21" s="1"/>
  <c r="L18" i="21" s="1"/>
  <c r="L19" i="21" s="1"/>
  <c r="L20" i="21" s="1"/>
  <c r="L21" i="21" s="1"/>
  <c r="L22" i="21" s="1"/>
  <c r="L23" i="21" s="1"/>
  <c r="L24" i="21" s="1"/>
  <c r="L25" i="21" s="1"/>
  <c r="L26" i="21" s="1"/>
  <c r="L27" i="21" s="1"/>
  <c r="L28" i="21" s="1"/>
  <c r="L29" i="21" s="1"/>
  <c r="L30" i="21" s="1"/>
  <c r="M12" i="21"/>
  <c r="M13" i="21" s="1"/>
  <c r="M14" i="21" s="1"/>
  <c r="M15" i="21" s="1"/>
  <c r="M16" i="21" s="1"/>
  <c r="M17" i="21" s="1"/>
  <c r="M18" i="21" s="1"/>
  <c r="M19" i="21" s="1"/>
  <c r="M20" i="21" s="1"/>
  <c r="M21" i="21" s="1"/>
  <c r="M22" i="21" s="1"/>
  <c r="M23" i="21" s="1"/>
  <c r="M24" i="21" s="1"/>
  <c r="M25" i="21" s="1"/>
  <c r="M26" i="21" s="1"/>
  <c r="M27" i="21" s="1"/>
  <c r="M28" i="21" s="1"/>
  <c r="M29" i="21" s="1"/>
  <c r="M30" i="21" s="1"/>
  <c r="M31" i="21" s="1"/>
  <c r="N12" i="21"/>
  <c r="N13" i="21" s="1"/>
  <c r="N14" i="21" s="1"/>
  <c r="N15" i="21" s="1"/>
  <c r="N16" i="21" s="1"/>
  <c r="N17" i="21" s="1"/>
  <c r="N18" i="21" s="1"/>
  <c r="N19" i="21" s="1"/>
  <c r="N20" i="21" s="1"/>
  <c r="N21" i="21" s="1"/>
  <c r="N22" i="21" s="1"/>
  <c r="N23" i="21" s="1"/>
  <c r="N24" i="21" s="1"/>
  <c r="N25" i="21" s="1"/>
  <c r="N26" i="21" s="1"/>
  <c r="N27" i="21" s="1"/>
  <c r="N28" i="21" s="1"/>
  <c r="N29" i="21" s="1"/>
  <c r="N30" i="21" s="1"/>
  <c r="N31" i="21" s="1"/>
  <c r="O12" i="21"/>
  <c r="O13" i="21" s="1"/>
  <c r="O14" i="21" s="1"/>
  <c r="O15" i="21" s="1"/>
  <c r="O16" i="21" s="1"/>
  <c r="O17" i="21" s="1"/>
  <c r="O18" i="21" s="1"/>
  <c r="O19" i="21" s="1"/>
  <c r="O20" i="21" s="1"/>
  <c r="O21" i="21" s="1"/>
  <c r="O22" i="21" s="1"/>
  <c r="O23" i="21" s="1"/>
  <c r="O24" i="21" s="1"/>
  <c r="O25" i="21" s="1"/>
  <c r="O26" i="21" s="1"/>
  <c r="O27" i="21" s="1"/>
  <c r="O28" i="21" s="1"/>
  <c r="O29" i="21" s="1"/>
  <c r="O30" i="21" s="1"/>
  <c r="O31" i="21" s="1"/>
  <c r="P12" i="21"/>
  <c r="P13" i="21" s="1"/>
  <c r="P14" i="21" s="1"/>
  <c r="P15" i="21" s="1"/>
  <c r="P16" i="21" s="1"/>
  <c r="P17" i="21" s="1"/>
  <c r="P18" i="21" s="1"/>
  <c r="P19" i="21" s="1"/>
  <c r="P20" i="21" s="1"/>
  <c r="P21" i="21" s="1"/>
  <c r="P22" i="21" s="1"/>
  <c r="P23" i="21" s="1"/>
  <c r="P24" i="21" s="1"/>
  <c r="P25" i="21" s="1"/>
  <c r="P26" i="21" s="1"/>
  <c r="P27" i="21" s="1"/>
  <c r="P28" i="21" s="1"/>
  <c r="P29" i="21" s="1"/>
  <c r="P30" i="21" s="1"/>
  <c r="P31" i="21" s="1"/>
  <c r="Q12" i="21"/>
  <c r="Q13" i="21" s="1"/>
  <c r="Q14" i="21" s="1"/>
  <c r="Q15" i="21" s="1"/>
  <c r="Q16" i="21" s="1"/>
  <c r="Q17" i="21" s="1"/>
  <c r="Q18" i="21" s="1"/>
  <c r="Q19" i="21" s="1"/>
  <c r="Q20" i="21" s="1"/>
  <c r="Q21" i="21" s="1"/>
  <c r="Q22" i="21" s="1"/>
  <c r="Q23" i="21" s="1"/>
  <c r="Q24" i="21" s="1"/>
  <c r="Q25" i="21" s="1"/>
  <c r="Q26" i="21" s="1"/>
  <c r="Q27" i="21" s="1"/>
  <c r="Q28" i="21" s="1"/>
  <c r="Q29" i="21" s="1"/>
  <c r="Q30" i="21" s="1"/>
  <c r="Q31" i="21" s="1"/>
  <c r="R12" i="21"/>
  <c r="R13" i="21" s="1"/>
  <c r="R14" i="21" s="1"/>
  <c r="R15" i="21" s="1"/>
  <c r="R16" i="21" s="1"/>
  <c r="R17" i="21" s="1"/>
  <c r="R18" i="21" s="1"/>
  <c r="R19" i="21" s="1"/>
  <c r="R20" i="21" s="1"/>
  <c r="R21" i="21" s="1"/>
  <c r="R22" i="21" s="1"/>
  <c r="R23" i="21" s="1"/>
  <c r="R24" i="21" s="1"/>
  <c r="R25" i="21" s="1"/>
  <c r="R26" i="21" s="1"/>
  <c r="R27" i="21" s="1"/>
  <c r="R28" i="21" s="1"/>
  <c r="R29" i="21" s="1"/>
  <c r="R30" i="21" s="1"/>
  <c r="R31" i="21" s="1"/>
  <c r="S12" i="21"/>
  <c r="S13" i="21" s="1"/>
  <c r="S14" i="21" s="1"/>
  <c r="S15" i="21" s="1"/>
  <c r="S16" i="21" s="1"/>
  <c r="S17" i="21" s="1"/>
  <c r="S18" i="21" s="1"/>
  <c r="S19" i="21" s="1"/>
  <c r="S20" i="21" s="1"/>
  <c r="S21" i="21" s="1"/>
  <c r="S22" i="21" s="1"/>
  <c r="S23" i="21" s="1"/>
  <c r="S24" i="21" s="1"/>
  <c r="S25" i="21" s="1"/>
  <c r="S26" i="21" s="1"/>
  <c r="S27" i="21" s="1"/>
  <c r="S28" i="21" s="1"/>
  <c r="S29" i="21" s="1"/>
  <c r="S30" i="21" s="1"/>
  <c r="S31" i="21" s="1"/>
  <c r="T12" i="21"/>
  <c r="T13" i="21" s="1"/>
  <c r="T14" i="21" s="1"/>
  <c r="T15" i="21" s="1"/>
  <c r="T16" i="21" s="1"/>
  <c r="T17" i="21" s="1"/>
  <c r="T18" i="21" s="1"/>
  <c r="T19" i="21" s="1"/>
  <c r="T20" i="21" s="1"/>
  <c r="T21" i="21" s="1"/>
  <c r="T22" i="21" s="1"/>
  <c r="T23" i="21" s="1"/>
  <c r="T24" i="21" s="1"/>
  <c r="T25" i="21" s="1"/>
  <c r="T26" i="21" s="1"/>
  <c r="T27" i="21" s="1"/>
  <c r="T28" i="21" s="1"/>
  <c r="T29" i="21" s="1"/>
  <c r="T30" i="21" s="1"/>
  <c r="T31" i="21" s="1"/>
  <c r="L35" i="21"/>
  <c r="L36" i="21" s="1"/>
  <c r="L37" i="21" s="1"/>
  <c r="L38" i="21" s="1"/>
  <c r="L39" i="21" s="1"/>
  <c r="L40" i="21" s="1"/>
  <c r="L41" i="21" s="1"/>
  <c r="L42" i="21" s="1"/>
  <c r="L43" i="21" s="1"/>
  <c r="L44" i="21" s="1"/>
  <c r="L45" i="21" s="1"/>
  <c r="L46" i="21" s="1"/>
  <c r="L47" i="21" s="1"/>
  <c r="L48" i="21" s="1"/>
  <c r="L49" i="21" s="1"/>
  <c r="L50" i="21" s="1"/>
  <c r="L51" i="21" s="1"/>
  <c r="L52" i="21" s="1"/>
  <c r="L53" i="21" s="1"/>
  <c r="M35" i="21"/>
  <c r="M36" i="21" s="1"/>
  <c r="M37" i="21" s="1"/>
  <c r="M38" i="21" s="1"/>
  <c r="M39" i="21" s="1"/>
  <c r="M40" i="21" s="1"/>
  <c r="M41" i="21" s="1"/>
  <c r="M42" i="21" s="1"/>
  <c r="M43" i="21" s="1"/>
  <c r="M44" i="21" s="1"/>
  <c r="M45" i="21" s="1"/>
  <c r="M46" i="21" s="1"/>
  <c r="M47" i="21" s="1"/>
  <c r="M48" i="21" s="1"/>
  <c r="M49" i="21" s="1"/>
  <c r="M50" i="21" s="1"/>
  <c r="M51" i="21" s="1"/>
  <c r="M52" i="21" s="1"/>
  <c r="M53" i="21" s="1"/>
  <c r="N35" i="21"/>
  <c r="N36" i="21" s="1"/>
  <c r="N37" i="21" s="1"/>
  <c r="N38" i="21" s="1"/>
  <c r="N39" i="21" s="1"/>
  <c r="N40" i="21" s="1"/>
  <c r="N41" i="21" s="1"/>
  <c r="N42" i="21" s="1"/>
  <c r="N43" i="21" s="1"/>
  <c r="N44" i="21" s="1"/>
  <c r="N45" i="21" s="1"/>
  <c r="N46" i="21" s="1"/>
  <c r="N47" i="21" s="1"/>
  <c r="N48" i="21" s="1"/>
  <c r="N49" i="21" s="1"/>
  <c r="N50" i="21" s="1"/>
  <c r="N51" i="21" s="1"/>
  <c r="N52" i="21" s="1"/>
  <c r="N53" i="21" s="1"/>
  <c r="O35" i="21"/>
  <c r="O36" i="21" s="1"/>
  <c r="O37" i="21" s="1"/>
  <c r="O38" i="21" s="1"/>
  <c r="O39" i="21" s="1"/>
  <c r="O40" i="21" s="1"/>
  <c r="O41" i="21" s="1"/>
  <c r="O42" i="21" s="1"/>
  <c r="O43" i="21" s="1"/>
  <c r="O44" i="21" s="1"/>
  <c r="O45" i="21" s="1"/>
  <c r="O46" i="21" s="1"/>
  <c r="O47" i="21" s="1"/>
  <c r="O48" i="21" s="1"/>
  <c r="O49" i="21" s="1"/>
  <c r="O50" i="21" s="1"/>
  <c r="O51" i="21" s="1"/>
  <c r="O52" i="21" s="1"/>
  <c r="O53" i="21" s="1"/>
  <c r="P35" i="21"/>
  <c r="P36" i="21" s="1"/>
  <c r="P37" i="21" s="1"/>
  <c r="P38" i="21" s="1"/>
  <c r="P39" i="21" s="1"/>
  <c r="P40" i="21" s="1"/>
  <c r="P41" i="21" s="1"/>
  <c r="P42" i="21" s="1"/>
  <c r="P43" i="21" s="1"/>
  <c r="P44" i="21" s="1"/>
  <c r="P45" i="21" s="1"/>
  <c r="P46" i="21" s="1"/>
  <c r="P47" i="21" s="1"/>
  <c r="P48" i="21" s="1"/>
  <c r="P49" i="21" s="1"/>
  <c r="P50" i="21" s="1"/>
  <c r="P51" i="21" s="1"/>
  <c r="P52" i="21" s="1"/>
  <c r="P53" i="21" s="1"/>
  <c r="Q35" i="21"/>
  <c r="Q36" i="21" s="1"/>
  <c r="Q37" i="21" s="1"/>
  <c r="Q38" i="21" s="1"/>
  <c r="Q39" i="21" s="1"/>
  <c r="Q40" i="21" s="1"/>
  <c r="Q41" i="21" s="1"/>
  <c r="Q42" i="21" s="1"/>
  <c r="Q43" i="21" s="1"/>
  <c r="Q44" i="21" s="1"/>
  <c r="Q45" i="21" s="1"/>
  <c r="Q46" i="21" s="1"/>
  <c r="Q47" i="21" s="1"/>
  <c r="Q48" i="21" s="1"/>
  <c r="Q49" i="21" s="1"/>
  <c r="Q50" i="21" s="1"/>
  <c r="Q51" i="21" s="1"/>
  <c r="Q52" i="21" s="1"/>
  <c r="Q53" i="21" s="1"/>
  <c r="R35" i="21"/>
  <c r="R36" i="21" s="1"/>
  <c r="R37" i="21" s="1"/>
  <c r="R38" i="21" s="1"/>
  <c r="R39" i="21" s="1"/>
  <c r="R40" i="21" s="1"/>
  <c r="R41" i="21" s="1"/>
  <c r="R42" i="21" s="1"/>
  <c r="R43" i="21" s="1"/>
  <c r="R44" i="21" s="1"/>
  <c r="R45" i="21" s="1"/>
  <c r="R46" i="21" s="1"/>
  <c r="R47" i="21" s="1"/>
  <c r="R48" i="21" s="1"/>
  <c r="R49" i="21" s="1"/>
  <c r="R50" i="21" s="1"/>
  <c r="R51" i="21" s="1"/>
  <c r="R52" i="21" s="1"/>
  <c r="R53" i="21" s="1"/>
  <c r="S35" i="21"/>
  <c r="S36" i="21" s="1"/>
  <c r="S37" i="21" s="1"/>
  <c r="S38" i="21" s="1"/>
  <c r="S39" i="21" s="1"/>
  <c r="S40" i="21" s="1"/>
  <c r="S41" i="21" s="1"/>
  <c r="S42" i="21" s="1"/>
  <c r="S43" i="21" s="1"/>
  <c r="S44" i="21" s="1"/>
  <c r="S45" i="21" s="1"/>
  <c r="S46" i="21" s="1"/>
  <c r="S47" i="21" s="1"/>
  <c r="S48" i="21" s="1"/>
  <c r="S49" i="21" s="1"/>
  <c r="S50" i="21" s="1"/>
  <c r="S51" i="21" s="1"/>
  <c r="S52" i="21" s="1"/>
  <c r="S53" i="21" s="1"/>
  <c r="T35" i="21"/>
  <c r="T36" i="21" s="1"/>
  <c r="T37" i="21" s="1"/>
  <c r="T38" i="21" s="1"/>
  <c r="T39" i="21" s="1"/>
  <c r="T40" i="21" s="1"/>
  <c r="T41" i="21" s="1"/>
  <c r="T42" i="21" s="1"/>
  <c r="T43" i="21" s="1"/>
  <c r="T44" i="21" s="1"/>
  <c r="T45" i="21" s="1"/>
  <c r="T46" i="21" s="1"/>
  <c r="T47" i="21" s="1"/>
  <c r="T48" i="21" s="1"/>
  <c r="T49" i="21" s="1"/>
  <c r="T50" i="21" s="1"/>
  <c r="T51" i="21" s="1"/>
  <c r="T52" i="21" s="1"/>
  <c r="T53" i="21" s="1"/>
  <c r="K35" i="21"/>
  <c r="K36" i="21" s="1"/>
  <c r="K37" i="21" s="1"/>
  <c r="K38" i="21" s="1"/>
  <c r="K39" i="21" s="1"/>
  <c r="K40" i="21" s="1"/>
  <c r="K41" i="21" s="1"/>
  <c r="K42" i="21" s="1"/>
  <c r="K43" i="21" s="1"/>
  <c r="K44" i="21" s="1"/>
  <c r="K45" i="21" s="1"/>
  <c r="K46" i="21" s="1"/>
  <c r="K47" i="21" s="1"/>
  <c r="K48" i="21" s="1"/>
  <c r="K49" i="21" s="1"/>
  <c r="K50" i="21" s="1"/>
  <c r="K51" i="21" s="1"/>
  <c r="K52" i="21" s="1"/>
  <c r="K53" i="21" s="1"/>
  <c r="F12" i="21"/>
  <c r="F13" i="21" s="1"/>
  <c r="F14" i="21" s="1"/>
  <c r="F15" i="21" s="1"/>
  <c r="F16" i="21" s="1"/>
  <c r="F17" i="21" s="1"/>
  <c r="F18" i="21" s="1"/>
  <c r="F19" i="21" s="1"/>
  <c r="F20" i="21" s="1"/>
  <c r="F21" i="21" s="1"/>
  <c r="F22" i="21" s="1"/>
  <c r="F23" i="21" s="1"/>
  <c r="F24" i="21" s="1"/>
  <c r="F25" i="21" s="1"/>
  <c r="F26" i="21" s="1"/>
  <c r="F27" i="21" s="1"/>
  <c r="F28" i="21" s="1"/>
  <c r="F29" i="21" s="1"/>
  <c r="F30" i="21" s="1"/>
  <c r="F31" i="21" s="1"/>
  <c r="F34" i="21" s="1"/>
  <c r="F35" i="21" s="1"/>
  <c r="F36" i="21" s="1"/>
  <c r="F37" i="21" s="1"/>
  <c r="F38" i="21" s="1"/>
  <c r="F39" i="21" s="1"/>
  <c r="F40" i="21" s="1"/>
  <c r="F41" i="21" s="1"/>
  <c r="F42" i="21" s="1"/>
  <c r="F43" i="21" s="1"/>
  <c r="F44" i="21" s="1"/>
  <c r="F45" i="21" s="1"/>
  <c r="F46" i="21" s="1"/>
  <c r="F47" i="21" s="1"/>
  <c r="F48" i="21" s="1"/>
  <c r="F49" i="21" s="1"/>
  <c r="F50" i="21" s="1"/>
  <c r="F51" i="21" s="1"/>
  <c r="F52" i="21" s="1"/>
  <c r="F53" i="21" s="1"/>
  <c r="Y9" i="21" s="1"/>
  <c r="Y13" i="21" s="1"/>
  <c r="H23" i="54" s="1"/>
  <c r="K12" i="21"/>
  <c r="K13" i="21" s="1"/>
  <c r="K14" i="21" s="1"/>
  <c r="K15" i="21" s="1"/>
  <c r="K16" i="21" s="1"/>
  <c r="K17" i="21" s="1"/>
  <c r="K18" i="21" s="1"/>
  <c r="K19" i="21" s="1"/>
  <c r="K20" i="21" s="1"/>
  <c r="K21" i="21" s="1"/>
  <c r="K22" i="21" s="1"/>
  <c r="K23" i="21" s="1"/>
  <c r="K24" i="21" s="1"/>
  <c r="K25" i="21" s="1"/>
  <c r="K26" i="21" s="1"/>
  <c r="K27" i="21" s="1"/>
  <c r="K28" i="21" s="1"/>
  <c r="K29" i="21" s="1"/>
  <c r="K30" i="21" s="1"/>
  <c r="K31" i="21" s="1"/>
  <c r="F14" i="20" l="1"/>
  <c r="F15" i="20" s="1"/>
  <c r="F16" i="20" s="1"/>
  <c r="F17" i="20" s="1"/>
  <c r="F18" i="20" s="1"/>
  <c r="F19" i="20" s="1"/>
  <c r="F20" i="20" s="1"/>
  <c r="F21" i="20" s="1"/>
  <c r="F22" i="20" s="1"/>
  <c r="F23" i="20" s="1"/>
  <c r="F24" i="20" s="1"/>
  <c r="F25" i="20" s="1"/>
  <c r="F26" i="20" s="1"/>
  <c r="F27" i="20" s="1"/>
  <c r="F28" i="20" s="1"/>
  <c r="F29" i="20" s="1"/>
  <c r="F30" i="20" s="1"/>
  <c r="F31" i="20" s="1"/>
  <c r="F34" i="20" s="1"/>
  <c r="F35" i="20" s="1"/>
  <c r="F36" i="20" s="1"/>
  <c r="L31" i="21"/>
  <c r="K12" i="20"/>
  <c r="K13" i="20" s="1"/>
  <c r="K14" i="20" s="1"/>
  <c r="K15" i="20" s="1"/>
  <c r="K16" i="20" s="1"/>
  <c r="K17" i="20" s="1"/>
  <c r="K18" i="20" s="1"/>
  <c r="K19" i="20" s="1"/>
  <c r="K20" i="20" s="1"/>
  <c r="K21" i="20" s="1"/>
  <c r="K22" i="20" s="1"/>
  <c r="K23" i="20" s="1"/>
  <c r="K24" i="20" s="1"/>
  <c r="K25" i="20" s="1"/>
  <c r="K26" i="20" s="1"/>
  <c r="K27" i="20" s="1"/>
  <c r="K28" i="20" s="1"/>
  <c r="K29" i="20" s="1"/>
  <c r="K30" i="20" s="1"/>
  <c r="K31" i="20" s="1"/>
  <c r="K110" i="6"/>
  <c r="K109" i="6"/>
  <c r="K108" i="6"/>
  <c r="K107" i="6"/>
  <c r="K106" i="6"/>
  <c r="K105" i="6"/>
  <c r="K104" i="6"/>
  <c r="K103" i="6"/>
  <c r="K102" i="6"/>
  <c r="K101" i="6"/>
  <c r="K100" i="6"/>
  <c r="K99" i="6"/>
  <c r="K98" i="6"/>
  <c r="K97" i="6"/>
  <c r="K96" i="6"/>
  <c r="K95" i="6"/>
  <c r="K94" i="6"/>
  <c r="K93" i="6"/>
  <c r="K92" i="6"/>
  <c r="K91" i="6"/>
  <c r="K90" i="6"/>
  <c r="K89" i="6"/>
  <c r="K88" i="6"/>
  <c r="K87" i="6"/>
  <c r="K86" i="6"/>
  <c r="K85" i="6"/>
  <c r="K84" i="6"/>
  <c r="K83" i="6"/>
  <c r="K82" i="6"/>
  <c r="K81" i="6"/>
  <c r="K80" i="6"/>
  <c r="K79" i="6"/>
  <c r="R79" i="6" s="1"/>
  <c r="R80" i="6" s="1"/>
  <c r="R81" i="6" s="1"/>
  <c r="G79" i="6"/>
  <c r="G80" i="6" s="1"/>
  <c r="G81" i="6" s="1"/>
  <c r="G82" i="6" s="1"/>
  <c r="G83" i="6" s="1"/>
  <c r="G84" i="6" s="1"/>
  <c r="G85" i="6" s="1"/>
  <c r="G86" i="6" s="1"/>
  <c r="G87" i="6" s="1"/>
  <c r="G88" i="6" s="1"/>
  <c r="G89" i="6" s="1"/>
  <c r="G90" i="6" s="1"/>
  <c r="G91" i="6" s="1"/>
  <c r="G92" i="6" s="1"/>
  <c r="G93" i="6" s="1"/>
  <c r="G94" i="6" s="1"/>
  <c r="G95" i="6" s="1"/>
  <c r="G96" i="6" s="1"/>
  <c r="G97" i="6" s="1"/>
  <c r="G98" i="6" s="1"/>
  <c r="G99" i="6" s="1"/>
  <c r="G100" i="6" s="1"/>
  <c r="G101" i="6" s="1"/>
  <c r="G102" i="6" s="1"/>
  <c r="G103" i="6" s="1"/>
  <c r="G104" i="6" s="1"/>
  <c r="G105" i="6" s="1"/>
  <c r="G106" i="6" s="1"/>
  <c r="G107" i="6" s="1"/>
  <c r="G108" i="6" s="1"/>
  <c r="G109" i="6" s="1"/>
  <c r="G110" i="6" s="1"/>
  <c r="G111" i="6" s="1"/>
  <c r="G112" i="6" s="1"/>
  <c r="G113" i="6" s="1"/>
  <c r="G114" i="6" s="1"/>
  <c r="G115" i="6" s="1"/>
  <c r="AA4" i="6" s="1"/>
  <c r="AA6" i="6" s="1"/>
  <c r="G33" i="54" s="1"/>
  <c r="M33" i="54" s="1"/>
  <c r="O33" i="54" s="1"/>
  <c r="R82" i="6" l="1"/>
  <c r="R83" i="6" s="1"/>
  <c r="R84" i="6" s="1"/>
  <c r="R85" i="6" s="1"/>
  <c r="R86" i="6" s="1"/>
  <c r="R87" i="6" s="1"/>
  <c r="R88" i="6" s="1"/>
  <c r="R89" i="6" s="1"/>
  <c r="R90" i="6" s="1"/>
  <c r="R91" i="6" s="1"/>
  <c r="R92" i="6" s="1"/>
  <c r="R93" i="6" s="1"/>
  <c r="R94" i="6" s="1"/>
  <c r="R95" i="6" s="1"/>
  <c r="R96" i="6" s="1"/>
  <c r="R97" i="6" s="1"/>
  <c r="R98" i="6" s="1"/>
  <c r="R99" i="6" s="1"/>
  <c r="R100" i="6" s="1"/>
  <c r="R101" i="6" s="1"/>
  <c r="R102" i="6" s="1"/>
  <c r="R103" i="6" s="1"/>
  <c r="R104" i="6" s="1"/>
  <c r="R105" i="6" s="1"/>
  <c r="R106" i="6" s="1"/>
  <c r="R107" i="6" s="1"/>
  <c r="R108" i="6" s="1"/>
  <c r="R109" i="6" s="1"/>
  <c r="R110" i="6" s="1"/>
  <c r="R111" i="6" s="1"/>
  <c r="R112" i="6" s="1"/>
  <c r="R113" i="6" s="1"/>
  <c r="R114" i="6" s="1"/>
  <c r="R115" i="6" s="1"/>
  <c r="F37" i="20"/>
  <c r="F38" i="20" s="1"/>
  <c r="F39" i="20" s="1"/>
  <c r="F40" i="20" s="1"/>
  <c r="F41" i="20" s="1"/>
  <c r="F42" i="20" s="1"/>
  <c r="F43" i="20" s="1"/>
  <c r="F44" i="20" s="1"/>
  <c r="F45" i="20" s="1"/>
  <c r="F46" i="20" s="1"/>
  <c r="F47" i="20" s="1"/>
  <c r="F48" i="20" s="1"/>
  <c r="F49" i="20" s="1"/>
  <c r="F50" i="20" s="1"/>
  <c r="F51" i="20" s="1"/>
  <c r="F52" i="20" s="1"/>
  <c r="F53" i="20" s="1"/>
  <c r="AG18" i="20" s="1"/>
  <c r="AG20" i="20" s="1"/>
  <c r="G23" i="54" s="1"/>
  <c r="M23" i="54" s="1"/>
  <c r="O23" i="54" s="1"/>
  <c r="U79" i="6"/>
  <c r="U80" i="6" s="1"/>
  <c r="U81" i="6" s="1"/>
  <c r="U82" i="6" s="1"/>
  <c r="U83" i="6" s="1"/>
  <c r="U84" i="6" s="1"/>
  <c r="U85" i="6" s="1"/>
  <c r="U86" i="6" s="1"/>
  <c r="U87" i="6" s="1"/>
  <c r="U88" i="6" s="1"/>
  <c r="U89" i="6" s="1"/>
  <c r="U90" i="6" s="1"/>
  <c r="U91" i="6" s="1"/>
  <c r="U92" i="6" s="1"/>
  <c r="U93" i="6" s="1"/>
  <c r="U94" i="6" s="1"/>
  <c r="U95" i="6" s="1"/>
  <c r="U96" i="6" s="1"/>
  <c r="U97" i="6" s="1"/>
  <c r="U98" i="6" s="1"/>
  <c r="U99" i="6" s="1"/>
  <c r="U100" i="6" s="1"/>
  <c r="U101" i="6" s="1"/>
  <c r="U102" i="6" s="1"/>
  <c r="U103" i="6" s="1"/>
  <c r="U104" i="6" s="1"/>
  <c r="U105" i="6" s="1"/>
  <c r="U106" i="6" s="1"/>
  <c r="U107" i="6" s="1"/>
  <c r="U108" i="6" s="1"/>
  <c r="U109" i="6" s="1"/>
  <c r="U110" i="6" s="1"/>
  <c r="U111" i="6" s="1"/>
  <c r="U112" i="6" s="1"/>
  <c r="U113" i="6" s="1"/>
  <c r="U114" i="6" s="1"/>
  <c r="U115" i="6" s="1"/>
  <c r="O79" i="6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M79" i="6"/>
  <c r="N79" i="6"/>
  <c r="S79" i="6"/>
  <c r="T79" i="6"/>
  <c r="T80" i="6" s="1"/>
  <c r="W79" i="6"/>
  <c r="W80" i="6" s="1"/>
  <c r="X79" i="6"/>
  <c r="X80" i="6" s="1"/>
  <c r="L79" i="6"/>
  <c r="V79" i="6"/>
  <c r="V80" i="6" s="1"/>
  <c r="P79" i="6"/>
  <c r="P80" i="6" s="1"/>
  <c r="Q79" i="6"/>
  <c r="Q80" i="6" s="1"/>
  <c r="Q81" i="6" s="1"/>
  <c r="Q82" i="6" s="1"/>
  <c r="Q83" i="6" s="1"/>
  <c r="Q84" i="6" s="1"/>
  <c r="Q85" i="6" s="1"/>
  <c r="Q86" i="6" s="1"/>
  <c r="Q87" i="6" s="1"/>
  <c r="Q88" i="6" s="1"/>
  <c r="Q89" i="6" s="1"/>
  <c r="Q90" i="6" s="1"/>
  <c r="Q91" i="6" s="1"/>
  <c r="Q92" i="6" s="1"/>
  <c r="Q93" i="6" s="1"/>
  <c r="Q94" i="6" s="1"/>
  <c r="Q95" i="6" s="1"/>
  <c r="Q96" i="6" s="1"/>
  <c r="Q97" i="6" s="1"/>
  <c r="Q98" i="6" s="1"/>
  <c r="K39" i="6"/>
  <c r="AJ120" i="19"/>
  <c r="AJ119" i="19"/>
  <c r="AJ118" i="19"/>
  <c r="F13" i="19"/>
  <c r="F14" i="19" s="1"/>
  <c r="F15" i="19" s="1"/>
  <c r="F16" i="19" s="1"/>
  <c r="F17" i="19" s="1"/>
  <c r="F18" i="19" s="1"/>
  <c r="F19" i="19" s="1"/>
  <c r="F20" i="19" s="1"/>
  <c r="F21" i="19" s="1"/>
  <c r="F22" i="19" s="1"/>
  <c r="F23" i="19" s="1"/>
  <c r="F24" i="19" s="1"/>
  <c r="F25" i="19" s="1"/>
  <c r="F26" i="19" s="1"/>
  <c r="F27" i="19" s="1"/>
  <c r="F28" i="19" s="1"/>
  <c r="F29" i="19" s="1"/>
  <c r="F30" i="19" s="1"/>
  <c r="F31" i="19" s="1"/>
  <c r="F32" i="19" s="1"/>
  <c r="F33" i="19" s="1"/>
  <c r="F34" i="19" s="1"/>
  <c r="F35" i="19" s="1"/>
  <c r="F36" i="19" s="1"/>
  <c r="F37" i="19" s="1"/>
  <c r="F38" i="19" s="1"/>
  <c r="F39" i="19" s="1"/>
  <c r="F40" i="19" s="1"/>
  <c r="F41" i="19" s="1"/>
  <c r="F42" i="19" s="1"/>
  <c r="F43" i="19" s="1"/>
  <c r="F44" i="19" s="1"/>
  <c r="F45" i="19" s="1"/>
  <c r="F46" i="19" s="1"/>
  <c r="F47" i="19" s="1"/>
  <c r="F48" i="19" s="1"/>
  <c r="F49" i="19" s="1"/>
  <c r="F50" i="19" s="1"/>
  <c r="F51" i="19" s="1"/>
  <c r="F52" i="19" s="1"/>
  <c r="F53" i="19" s="1"/>
  <c r="F54" i="19" s="1"/>
  <c r="F55" i="19" s="1"/>
  <c r="AB9" i="19" s="1"/>
  <c r="AB11" i="19" l="1"/>
  <c r="H19" i="54" s="1"/>
  <c r="AC18" i="19"/>
  <c r="AC19" i="19" s="1"/>
  <c r="AC23" i="19" s="1"/>
  <c r="AC26" i="19" s="1"/>
  <c r="S80" i="6"/>
  <c r="S81" i="6" s="1"/>
  <c r="S82" i="6" s="1"/>
  <c r="S83" i="6" s="1"/>
  <c r="S84" i="6" s="1"/>
  <c r="S85" i="6" s="1"/>
  <c r="S86" i="6" s="1"/>
  <c r="S87" i="6" s="1"/>
  <c r="S88" i="6" s="1"/>
  <c r="S89" i="6" s="1"/>
  <c r="S90" i="6" s="1"/>
  <c r="S91" i="6" s="1"/>
  <c r="S92" i="6" s="1"/>
  <c r="S93" i="6" s="1"/>
  <c r="S94" i="6" s="1"/>
  <c r="S95" i="6" s="1"/>
  <c r="S96" i="6" s="1"/>
  <c r="S97" i="6" s="1"/>
  <c r="S98" i="6" s="1"/>
  <c r="S99" i="6" s="1"/>
  <c r="S100" i="6" s="1"/>
  <c r="S101" i="6" s="1"/>
  <c r="S102" i="6" s="1"/>
  <c r="S103" i="6" s="1"/>
  <c r="S104" i="6" s="1"/>
  <c r="S105" i="6" s="1"/>
  <c r="S106" i="6" s="1"/>
  <c r="S107" i="6" s="1"/>
  <c r="S108" i="6" s="1"/>
  <c r="S109" i="6" s="1"/>
  <c r="S110" i="6" s="1"/>
  <c r="S111" i="6" s="1"/>
  <c r="S112" i="6" s="1"/>
  <c r="S113" i="6" s="1"/>
  <c r="S114" i="6" s="1"/>
  <c r="S115" i="6" s="1"/>
  <c r="T81" i="6"/>
  <c r="T82" i="6" s="1"/>
  <c r="T83" i="6" s="1"/>
  <c r="T84" i="6" s="1"/>
  <c r="T85" i="6" s="1"/>
  <c r="T86" i="6" s="1"/>
  <c r="T87" i="6" s="1"/>
  <c r="T88" i="6" s="1"/>
  <c r="T89" i="6" s="1"/>
  <c r="T90" i="6" s="1"/>
  <c r="T91" i="6" s="1"/>
  <c r="T92" i="6" s="1"/>
  <c r="T93" i="6" s="1"/>
  <c r="T94" i="6" s="1"/>
  <c r="T95" i="6" s="1"/>
  <c r="T96" i="6" s="1"/>
  <c r="T97" i="6" s="1"/>
  <c r="T98" i="6" s="1"/>
  <c r="T99" i="6" s="1"/>
  <c r="T100" i="6" s="1"/>
  <c r="T101" i="6" s="1"/>
  <c r="T102" i="6" s="1"/>
  <c r="T103" i="6" s="1"/>
  <c r="T104" i="6" s="1"/>
  <c r="T105" i="6" s="1"/>
  <c r="T106" i="6" s="1"/>
  <c r="T107" i="6" s="1"/>
  <c r="T108" i="6" s="1"/>
  <c r="T109" i="6" s="1"/>
  <c r="T110" i="6" s="1"/>
  <c r="T111" i="6" s="1"/>
  <c r="T112" i="6" s="1"/>
  <c r="T113" i="6" s="1"/>
  <c r="T114" i="6" s="1"/>
  <c r="T115" i="6" s="1"/>
  <c r="Q99" i="6"/>
  <c r="Q100" i="6" s="1"/>
  <c r="Q101" i="6" s="1"/>
  <c r="Q102" i="6" s="1"/>
  <c r="Q103" i="6" s="1"/>
  <c r="Q104" i="6" s="1"/>
  <c r="Q105" i="6" s="1"/>
  <c r="Q106" i="6" s="1"/>
  <c r="Q107" i="6" s="1"/>
  <c r="Q108" i="6" s="1"/>
  <c r="Q109" i="6" s="1"/>
  <c r="Q110" i="6" s="1"/>
  <c r="Q111" i="6" s="1"/>
  <c r="Q112" i="6" s="1"/>
  <c r="Q113" i="6" s="1"/>
  <c r="Q114" i="6" s="1"/>
  <c r="Q115" i="6" s="1"/>
  <c r="P81" i="6"/>
  <c r="P82" i="6" s="1"/>
  <c r="P83" i="6" s="1"/>
  <c r="P84" i="6" s="1"/>
  <c r="P85" i="6" s="1"/>
  <c r="P86" i="6" s="1"/>
  <c r="P87" i="6" s="1"/>
  <c r="P88" i="6" s="1"/>
  <c r="P89" i="6" s="1"/>
  <c r="P90" i="6" s="1"/>
  <c r="P91" i="6" s="1"/>
  <c r="P92" i="6" s="1"/>
  <c r="P93" i="6" s="1"/>
  <c r="P94" i="6" s="1"/>
  <c r="P95" i="6" s="1"/>
  <c r="P96" i="6" s="1"/>
  <c r="P97" i="6" s="1"/>
  <c r="P98" i="6" s="1"/>
  <c r="P99" i="6" s="1"/>
  <c r="P100" i="6" s="1"/>
  <c r="P101" i="6" s="1"/>
  <c r="P102" i="6" s="1"/>
  <c r="P103" i="6" s="1"/>
  <c r="P104" i="6" s="1"/>
  <c r="P105" i="6" s="1"/>
  <c r="P106" i="6" s="1"/>
  <c r="P107" i="6" s="1"/>
  <c r="P108" i="6" s="1"/>
  <c r="P109" i="6" s="1"/>
  <c r="P110" i="6" s="1"/>
  <c r="P111" i="6" s="1"/>
  <c r="P112" i="6" s="1"/>
  <c r="P113" i="6" s="1"/>
  <c r="P114" i="6" s="1"/>
  <c r="P115" i="6" s="1"/>
  <c r="L80" i="6"/>
  <c r="L81" i="6" s="1"/>
  <c r="L82" i="6" s="1"/>
  <c r="L83" i="6" s="1"/>
  <c r="L84" i="6" s="1"/>
  <c r="L85" i="6" s="1"/>
  <c r="L86" i="6" s="1"/>
  <c r="L87" i="6" s="1"/>
  <c r="L88" i="6" s="1"/>
  <c r="L89" i="6" s="1"/>
  <c r="L90" i="6" s="1"/>
  <c r="L91" i="6" s="1"/>
  <c r="L92" i="6" s="1"/>
  <c r="L93" i="6" s="1"/>
  <c r="L94" i="6" s="1"/>
  <c r="L95" i="6" s="1"/>
  <c r="L96" i="6" s="1"/>
  <c r="L97" i="6" s="1"/>
  <c r="L98" i="6" s="1"/>
  <c r="L99" i="6" s="1"/>
  <c r="L100" i="6" s="1"/>
  <c r="L101" i="6" s="1"/>
  <c r="L102" i="6" s="1"/>
  <c r="L103" i="6" s="1"/>
  <c r="L104" i="6" s="1"/>
  <c r="L105" i="6" s="1"/>
  <c r="L106" i="6" s="1"/>
  <c r="L107" i="6" s="1"/>
  <c r="L108" i="6" s="1"/>
  <c r="L109" i="6" s="1"/>
  <c r="L110" i="6" s="1"/>
  <c r="L111" i="6" s="1"/>
  <c r="L112" i="6" s="1"/>
  <c r="L113" i="6" s="1"/>
  <c r="L114" i="6" s="1"/>
  <c r="L115" i="6" s="1"/>
  <c r="N80" i="6"/>
  <c r="N81" i="6" s="1"/>
  <c r="N82" i="6" s="1"/>
  <c r="N83" i="6" s="1"/>
  <c r="N84" i="6" s="1"/>
  <c r="N85" i="6" s="1"/>
  <c r="N86" i="6" s="1"/>
  <c r="N87" i="6" s="1"/>
  <c r="N88" i="6" s="1"/>
  <c r="N89" i="6" s="1"/>
  <c r="N90" i="6" s="1"/>
  <c r="N91" i="6" s="1"/>
  <c r="N92" i="6" s="1"/>
  <c r="N93" i="6" s="1"/>
  <c r="N94" i="6" s="1"/>
  <c r="N95" i="6" s="1"/>
  <c r="N96" i="6" s="1"/>
  <c r="N97" i="6" s="1"/>
  <c r="N98" i="6" s="1"/>
  <c r="N99" i="6" s="1"/>
  <c r="N100" i="6" s="1"/>
  <c r="N101" i="6" s="1"/>
  <c r="N102" i="6" s="1"/>
  <c r="N103" i="6" s="1"/>
  <c r="N104" i="6" s="1"/>
  <c r="N105" i="6" s="1"/>
  <c r="N106" i="6" s="1"/>
  <c r="N107" i="6" s="1"/>
  <c r="N108" i="6" s="1"/>
  <c r="N109" i="6" s="1"/>
  <c r="N110" i="6" s="1"/>
  <c r="N111" i="6" s="1"/>
  <c r="N112" i="6" s="1"/>
  <c r="N113" i="6" s="1"/>
  <c r="N114" i="6" s="1"/>
  <c r="N115" i="6" s="1"/>
  <c r="M80" i="6"/>
  <c r="M81" i="6" s="1"/>
  <c r="M82" i="6" s="1"/>
  <c r="M83" i="6" s="1"/>
  <c r="M84" i="6" s="1"/>
  <c r="M85" i="6" s="1"/>
  <c r="M86" i="6" s="1"/>
  <c r="M87" i="6" s="1"/>
  <c r="M88" i="6" s="1"/>
  <c r="M89" i="6" s="1"/>
  <c r="M90" i="6" s="1"/>
  <c r="M91" i="6" s="1"/>
  <c r="M92" i="6" s="1"/>
  <c r="M93" i="6" s="1"/>
  <c r="M94" i="6" s="1"/>
  <c r="M95" i="6" s="1"/>
  <c r="M96" i="6" s="1"/>
  <c r="M97" i="6" s="1"/>
  <c r="M98" i="6" s="1"/>
  <c r="M99" i="6" s="1"/>
  <c r="M100" i="6" s="1"/>
  <c r="M101" i="6" s="1"/>
  <c r="M102" i="6" s="1"/>
  <c r="M103" i="6" s="1"/>
  <c r="M104" i="6" s="1"/>
  <c r="M105" i="6" s="1"/>
  <c r="M106" i="6" s="1"/>
  <c r="M107" i="6" s="1"/>
  <c r="M108" i="6" s="1"/>
  <c r="M109" i="6" s="1"/>
  <c r="M110" i="6" s="1"/>
  <c r="M111" i="6" s="1"/>
  <c r="M112" i="6" s="1"/>
  <c r="M113" i="6" s="1"/>
  <c r="M114" i="6" s="1"/>
  <c r="M115" i="6" s="1"/>
  <c r="V81" i="6"/>
  <c r="V82" i="6" s="1"/>
  <c r="V83" i="6" s="1"/>
  <c r="V84" i="6" s="1"/>
  <c r="V85" i="6" s="1"/>
  <c r="V86" i="6" s="1"/>
  <c r="V87" i="6" s="1"/>
  <c r="V88" i="6" s="1"/>
  <c r="V89" i="6" s="1"/>
  <c r="V90" i="6" s="1"/>
  <c r="V91" i="6" s="1"/>
  <c r="V92" i="6" s="1"/>
  <c r="V93" i="6" s="1"/>
  <c r="V94" i="6" s="1"/>
  <c r="V95" i="6" s="1"/>
  <c r="V96" i="6" s="1"/>
  <c r="V97" i="6" s="1"/>
  <c r="V98" i="6" s="1"/>
  <c r="V99" i="6" s="1"/>
  <c r="V100" i="6" s="1"/>
  <c r="V101" i="6" s="1"/>
  <c r="V102" i="6" s="1"/>
  <c r="V103" i="6" s="1"/>
  <c r="V104" i="6" s="1"/>
  <c r="V105" i="6" s="1"/>
  <c r="V106" i="6" s="1"/>
  <c r="V107" i="6" s="1"/>
  <c r="V108" i="6" s="1"/>
  <c r="V109" i="6" s="1"/>
  <c r="V110" i="6" s="1"/>
  <c r="V111" i="6" s="1"/>
  <c r="V112" i="6" s="1"/>
  <c r="V113" i="6" s="1"/>
  <c r="V114" i="6" s="1"/>
  <c r="V115" i="6" s="1"/>
  <c r="W81" i="6"/>
  <c r="W82" i="6" s="1"/>
  <c r="W83" i="6" s="1"/>
  <c r="W84" i="6" s="1"/>
  <c r="W85" i="6" s="1"/>
  <c r="W86" i="6" s="1"/>
  <c r="W87" i="6" s="1"/>
  <c r="W88" i="6" s="1"/>
  <c r="W89" i="6" s="1"/>
  <c r="W90" i="6" s="1"/>
  <c r="W91" i="6" s="1"/>
  <c r="W92" i="6" s="1"/>
  <c r="W93" i="6" s="1"/>
  <c r="W94" i="6" s="1"/>
  <c r="W95" i="6" s="1"/>
  <c r="W96" i="6" s="1"/>
  <c r="W97" i="6" s="1"/>
  <c r="W98" i="6" s="1"/>
  <c r="W99" i="6" s="1"/>
  <c r="W100" i="6" s="1"/>
  <c r="W101" i="6" s="1"/>
  <c r="W102" i="6" s="1"/>
  <c r="W103" i="6" s="1"/>
  <c r="W104" i="6" s="1"/>
  <c r="W105" i="6" s="1"/>
  <c r="W106" i="6" s="1"/>
  <c r="W107" i="6" s="1"/>
  <c r="W108" i="6" s="1"/>
  <c r="W109" i="6" s="1"/>
  <c r="W110" i="6" s="1"/>
  <c r="W111" i="6" s="1"/>
  <c r="W112" i="6" s="1"/>
  <c r="W113" i="6" s="1"/>
  <c r="W114" i="6" s="1"/>
  <c r="W115" i="6" s="1"/>
  <c r="X81" i="6"/>
  <c r="X82" i="6" s="1"/>
  <c r="X83" i="6" s="1"/>
  <c r="X84" i="6" s="1"/>
  <c r="X85" i="6" s="1"/>
  <c r="X86" i="6" s="1"/>
  <c r="X87" i="6" s="1"/>
  <c r="X88" i="6" s="1"/>
  <c r="X89" i="6" s="1"/>
  <c r="X90" i="6" s="1"/>
  <c r="X91" i="6" s="1"/>
  <c r="X92" i="6" s="1"/>
  <c r="X93" i="6" s="1"/>
  <c r="X94" i="6" s="1"/>
  <c r="X95" i="6" s="1"/>
  <c r="X96" i="6" s="1"/>
  <c r="X97" i="6" s="1"/>
  <c r="X98" i="6" s="1"/>
  <c r="X99" i="6" s="1"/>
  <c r="X100" i="6" s="1"/>
  <c r="X101" i="6" s="1"/>
  <c r="X102" i="6" s="1"/>
  <c r="X103" i="6" s="1"/>
  <c r="X104" i="6" s="1"/>
  <c r="X105" i="6" s="1"/>
  <c r="X106" i="6" s="1"/>
  <c r="X107" i="6" s="1"/>
  <c r="X108" i="6" s="1"/>
  <c r="X109" i="6" s="1"/>
  <c r="X110" i="6" s="1"/>
  <c r="X111" i="6" s="1"/>
  <c r="X112" i="6" s="1"/>
  <c r="X113" i="6" s="1"/>
  <c r="X114" i="6" s="1"/>
  <c r="X115" i="6" s="1"/>
  <c r="K38" i="4" l="1"/>
  <c r="K30" i="4"/>
  <c r="K42" i="1"/>
  <c r="AK21" i="12" l="1"/>
  <c r="AO21" i="12" s="1"/>
  <c r="AN21" i="15"/>
  <c r="Z21" i="16" l="1"/>
  <c r="H67" i="16"/>
  <c r="H66" i="16"/>
  <c r="H65" i="16"/>
  <c r="H64" i="16"/>
  <c r="H63" i="16"/>
  <c r="H62" i="16"/>
  <c r="H61" i="16"/>
  <c r="H60" i="16"/>
  <c r="H59" i="16"/>
  <c r="H58" i="16"/>
  <c r="H57" i="16"/>
  <c r="H56" i="16"/>
  <c r="H55" i="16"/>
  <c r="H54" i="16"/>
  <c r="H53" i="16"/>
  <c r="H52" i="16"/>
  <c r="H51" i="16"/>
  <c r="H50" i="16"/>
  <c r="H49" i="16"/>
  <c r="F49" i="16"/>
  <c r="F50" i="16" s="1"/>
  <c r="F51" i="16" s="1"/>
  <c r="F52" i="16" s="1"/>
  <c r="F53" i="16" s="1"/>
  <c r="F54" i="16" s="1"/>
  <c r="F55" i="16" s="1"/>
  <c r="F56" i="16" s="1"/>
  <c r="F57" i="16" s="1"/>
  <c r="F58" i="16" s="1"/>
  <c r="F59" i="16" s="1"/>
  <c r="F60" i="16" s="1"/>
  <c r="F61" i="16" s="1"/>
  <c r="F62" i="16" s="1"/>
  <c r="F63" i="16" s="1"/>
  <c r="F64" i="16" s="1"/>
  <c r="F65" i="16" s="1"/>
  <c r="F66" i="16" s="1"/>
  <c r="F67" i="16" s="1"/>
  <c r="H48" i="16"/>
  <c r="I48" i="16" s="1"/>
  <c r="F48" i="16"/>
  <c r="H26" i="16"/>
  <c r="H25" i="16"/>
  <c r="H24" i="16"/>
  <c r="AD23" i="16"/>
  <c r="H23" i="16"/>
  <c r="H22" i="16"/>
  <c r="AY31" i="16"/>
  <c r="H21" i="16"/>
  <c r="H20" i="16"/>
  <c r="H19" i="16"/>
  <c r="H18" i="16"/>
  <c r="H17" i="16"/>
  <c r="H16" i="16"/>
  <c r="H15" i="16"/>
  <c r="H14" i="16"/>
  <c r="H13" i="16"/>
  <c r="H12" i="16"/>
  <c r="H11" i="16"/>
  <c r="H10" i="16"/>
  <c r="H9" i="16"/>
  <c r="H8" i="16"/>
  <c r="F8" i="16"/>
  <c r="F9" i="16" s="1"/>
  <c r="F10" i="16" s="1"/>
  <c r="F11" i="16" s="1"/>
  <c r="F12" i="16" s="1"/>
  <c r="F13" i="16" s="1"/>
  <c r="F14" i="16" s="1"/>
  <c r="F15" i="16" s="1"/>
  <c r="F16" i="16" s="1"/>
  <c r="F17" i="16" s="1"/>
  <c r="F18" i="16" s="1"/>
  <c r="F19" i="16" s="1"/>
  <c r="F20" i="16" s="1"/>
  <c r="F21" i="16" s="1"/>
  <c r="F22" i="16" s="1"/>
  <c r="F23" i="16" s="1"/>
  <c r="F24" i="16" s="1"/>
  <c r="F25" i="16" s="1"/>
  <c r="F26" i="16" s="1"/>
  <c r="H7" i="16"/>
  <c r="J7" i="16" s="1"/>
  <c r="F7" i="16"/>
  <c r="I49" i="16" l="1"/>
  <c r="I50" i="16" s="1"/>
  <c r="I51" i="16" s="1"/>
  <c r="I52" i="16" s="1"/>
  <c r="I53" i="16" s="1"/>
  <c r="I54" i="16" s="1"/>
  <c r="I55" i="16" s="1"/>
  <c r="I56" i="16" s="1"/>
  <c r="I57" i="16" s="1"/>
  <c r="I58" i="16" s="1"/>
  <c r="I59" i="16" s="1"/>
  <c r="I60" i="16" s="1"/>
  <c r="I61" i="16" s="1"/>
  <c r="I62" i="16" s="1"/>
  <c r="I63" i="16" s="1"/>
  <c r="I64" i="16" s="1"/>
  <c r="I65" i="16" s="1"/>
  <c r="I66" i="16" s="1"/>
  <c r="I67" i="16" s="1"/>
  <c r="J8" i="16"/>
  <c r="J9" i="16" s="1"/>
  <c r="J10" i="16" s="1"/>
  <c r="J11" i="16" s="1"/>
  <c r="J12" i="16" s="1"/>
  <c r="J13" i="16" s="1"/>
  <c r="J14" i="16" s="1"/>
  <c r="J15" i="16" s="1"/>
  <c r="J16" i="16" s="1"/>
  <c r="J17" i="16" s="1"/>
  <c r="J18" i="16" s="1"/>
  <c r="J19" i="16" s="1"/>
  <c r="J20" i="16" s="1"/>
  <c r="J21" i="16" s="1"/>
  <c r="J22" i="16" s="1"/>
  <c r="J23" i="16" s="1"/>
  <c r="J24" i="16" s="1"/>
  <c r="J25" i="16" s="1"/>
  <c r="J26" i="16" s="1"/>
  <c r="J47" i="16" s="1"/>
  <c r="J48" i="16" s="1"/>
  <c r="J49" i="16" s="1"/>
  <c r="J50" i="16" s="1"/>
  <c r="J51" i="16" s="1"/>
  <c r="J52" i="16" s="1"/>
  <c r="J53" i="16" s="1"/>
  <c r="J54" i="16" s="1"/>
  <c r="J55" i="16" s="1"/>
  <c r="J56" i="16" s="1"/>
  <c r="J57" i="16" s="1"/>
  <c r="J58" i="16" s="1"/>
  <c r="J59" i="16" s="1"/>
  <c r="J60" i="16" s="1"/>
  <c r="J61" i="16" s="1"/>
  <c r="J62" i="16" s="1"/>
  <c r="J63" i="16" s="1"/>
  <c r="J64" i="16" s="1"/>
  <c r="J65" i="16" s="1"/>
  <c r="J66" i="16" s="1"/>
  <c r="J67" i="16" s="1"/>
  <c r="K6" i="16" s="1"/>
  <c r="K7" i="16" s="1"/>
  <c r="K8" i="16" s="1"/>
  <c r="K9" i="16" s="1"/>
  <c r="K10" i="16" s="1"/>
  <c r="K11" i="16" s="1"/>
  <c r="K12" i="16" s="1"/>
  <c r="K13" i="16" s="1"/>
  <c r="K14" i="16" s="1"/>
  <c r="K15" i="16" s="1"/>
  <c r="K16" i="16" s="1"/>
  <c r="K17" i="16" s="1"/>
  <c r="K18" i="16" s="1"/>
  <c r="K19" i="16" s="1"/>
  <c r="K20" i="16" s="1"/>
  <c r="K21" i="16" s="1"/>
  <c r="K22" i="16" s="1"/>
  <c r="K23" i="16" s="1"/>
  <c r="K24" i="16" s="1"/>
  <c r="K25" i="16" s="1"/>
  <c r="K26" i="16" s="1"/>
  <c r="K47" i="16" s="1"/>
  <c r="AD21" i="16"/>
  <c r="I7" i="16"/>
  <c r="I8" i="16" s="1"/>
  <c r="I9" i="16" s="1"/>
  <c r="I10" i="16" s="1"/>
  <c r="I11" i="16" s="1"/>
  <c r="I12" i="16" s="1"/>
  <c r="I13" i="16" s="1"/>
  <c r="I14" i="16" s="1"/>
  <c r="I15" i="16" s="1"/>
  <c r="I16" i="16" s="1"/>
  <c r="I17" i="16" s="1"/>
  <c r="I18" i="16" s="1"/>
  <c r="I19" i="16" s="1"/>
  <c r="I20" i="16" s="1"/>
  <c r="I21" i="16" s="1"/>
  <c r="I22" i="16" s="1"/>
  <c r="I23" i="16" s="1"/>
  <c r="I24" i="16" s="1"/>
  <c r="I25" i="16" s="1"/>
  <c r="I26" i="16" s="1"/>
  <c r="K14" i="15"/>
  <c r="K15" i="15"/>
  <c r="K48" i="16" l="1"/>
  <c r="K49" i="16" s="1"/>
  <c r="K50" i="16" s="1"/>
  <c r="K51" i="16" s="1"/>
  <c r="K52" i="16" s="1"/>
  <c r="K53" i="16" s="1"/>
  <c r="K54" i="16" s="1"/>
  <c r="K55" i="16" s="1"/>
  <c r="K56" i="16" s="1"/>
  <c r="K57" i="16" s="1"/>
  <c r="K58" i="16" s="1"/>
  <c r="K59" i="16" s="1"/>
  <c r="K60" i="16" s="1"/>
  <c r="K61" i="16" s="1"/>
  <c r="K62" i="16" s="1"/>
  <c r="K63" i="16" s="1"/>
  <c r="K64" i="16" s="1"/>
  <c r="K65" i="16" s="1"/>
  <c r="K66" i="16" s="1"/>
  <c r="K67" i="16" s="1"/>
  <c r="K67" i="15"/>
  <c r="K66" i="15"/>
  <c r="K65" i="15"/>
  <c r="K64" i="15"/>
  <c r="K63" i="15"/>
  <c r="K62" i="15"/>
  <c r="K61" i="15"/>
  <c r="K60" i="15"/>
  <c r="K59" i="15"/>
  <c r="K58" i="15"/>
  <c r="K57" i="15"/>
  <c r="K56" i="15"/>
  <c r="K55" i="15"/>
  <c r="K54" i="15"/>
  <c r="K53" i="15"/>
  <c r="K52" i="15"/>
  <c r="K51" i="15"/>
  <c r="K50" i="15"/>
  <c r="K49" i="15"/>
  <c r="G49" i="15"/>
  <c r="G50" i="15" s="1"/>
  <c r="G51" i="15" s="1"/>
  <c r="G52" i="15" s="1"/>
  <c r="G53" i="15" s="1"/>
  <c r="G54" i="15" s="1"/>
  <c r="G55" i="15" s="1"/>
  <c r="G56" i="15" s="1"/>
  <c r="G57" i="15" s="1"/>
  <c r="G58" i="15" s="1"/>
  <c r="G59" i="15" s="1"/>
  <c r="G60" i="15" s="1"/>
  <c r="G61" i="15" s="1"/>
  <c r="G62" i="15" s="1"/>
  <c r="G63" i="15" s="1"/>
  <c r="G64" i="15" s="1"/>
  <c r="G65" i="15" s="1"/>
  <c r="G66" i="15" s="1"/>
  <c r="G67" i="15" s="1"/>
  <c r="H75" i="15" s="1"/>
  <c r="H79" i="15" s="1"/>
  <c r="G8" i="54" s="1"/>
  <c r="M8" i="54" s="1"/>
  <c r="Q8" i="54" s="1"/>
  <c r="Q41" i="54" s="1"/>
  <c r="K48" i="15"/>
  <c r="G48" i="15"/>
  <c r="K26" i="15"/>
  <c r="K25" i="15"/>
  <c r="AR23" i="15"/>
  <c r="K24" i="15"/>
  <c r="K23" i="15"/>
  <c r="AY31" i="15"/>
  <c r="K22" i="15"/>
  <c r="K21" i="15"/>
  <c r="K20" i="15"/>
  <c r="K19" i="15"/>
  <c r="K18" i="15"/>
  <c r="K17" i="15"/>
  <c r="K16" i="15"/>
  <c r="K13" i="15"/>
  <c r="K12" i="15"/>
  <c r="K11" i="15"/>
  <c r="K10" i="15"/>
  <c r="K9" i="15"/>
  <c r="K8" i="15"/>
  <c r="G8" i="15"/>
  <c r="G9" i="15" s="1"/>
  <c r="G10" i="15" s="1"/>
  <c r="G11" i="15" s="1"/>
  <c r="G12" i="15" s="1"/>
  <c r="G13" i="15" s="1"/>
  <c r="K7" i="15"/>
  <c r="G7" i="15"/>
  <c r="L6" i="16" l="1"/>
  <c r="L7" i="16" s="1"/>
  <c r="L8" i="16" s="1"/>
  <c r="L9" i="16" s="1"/>
  <c r="L10" i="16" s="1"/>
  <c r="L11" i="16" s="1"/>
  <c r="L12" i="16" s="1"/>
  <c r="L13" i="16" s="1"/>
  <c r="L14" i="16" s="1"/>
  <c r="L15" i="16" s="1"/>
  <c r="L16" i="16" s="1"/>
  <c r="L17" i="16" s="1"/>
  <c r="L18" i="16" s="1"/>
  <c r="L19" i="16" s="1"/>
  <c r="L20" i="16" s="1"/>
  <c r="L21" i="16" s="1"/>
  <c r="L22" i="16" s="1"/>
  <c r="L23" i="16" s="1"/>
  <c r="L24" i="16" s="1"/>
  <c r="L25" i="16" s="1"/>
  <c r="L26" i="16" s="1"/>
  <c r="L47" i="16" s="1"/>
  <c r="L48" i="16" s="1"/>
  <c r="L49" i="16" s="1"/>
  <c r="L50" i="16" s="1"/>
  <c r="L51" i="16" s="1"/>
  <c r="L52" i="16" s="1"/>
  <c r="L53" i="16" s="1"/>
  <c r="L54" i="16" s="1"/>
  <c r="L55" i="16" s="1"/>
  <c r="L56" i="16" s="1"/>
  <c r="L57" i="16" s="1"/>
  <c r="L58" i="16" s="1"/>
  <c r="L59" i="16" s="1"/>
  <c r="L60" i="16" s="1"/>
  <c r="L61" i="16" s="1"/>
  <c r="L62" i="16" s="1"/>
  <c r="L63" i="16" s="1"/>
  <c r="L64" i="16" s="1"/>
  <c r="L65" i="16" s="1"/>
  <c r="L66" i="16" s="1"/>
  <c r="L67" i="16" s="1"/>
  <c r="G14" i="15"/>
  <c r="G15" i="15" s="1"/>
  <c r="G16" i="15" s="1"/>
  <c r="G17" i="15" s="1"/>
  <c r="G18" i="15" s="1"/>
  <c r="G19" i="15" s="1"/>
  <c r="G20" i="15" s="1"/>
  <c r="G21" i="15" s="1"/>
  <c r="G22" i="15" s="1"/>
  <c r="G23" i="15" s="1"/>
  <c r="G24" i="15" s="1"/>
  <c r="G25" i="15" s="1"/>
  <c r="G26" i="15" s="1"/>
  <c r="N7" i="15"/>
  <c r="N8" i="15" s="1"/>
  <c r="N9" i="15" s="1"/>
  <c r="N10" i="15" s="1"/>
  <c r="N11" i="15" s="1"/>
  <c r="N12" i="15" s="1"/>
  <c r="N13" i="15" s="1"/>
  <c r="N14" i="15" s="1"/>
  <c r="N15" i="15" s="1"/>
  <c r="N16" i="15" s="1"/>
  <c r="N17" i="15" s="1"/>
  <c r="N18" i="15" s="1"/>
  <c r="N19" i="15" s="1"/>
  <c r="N20" i="15" s="1"/>
  <c r="N21" i="15" s="1"/>
  <c r="N22" i="15" s="1"/>
  <c r="N23" i="15" s="1"/>
  <c r="N24" i="15" s="1"/>
  <c r="N25" i="15" s="1"/>
  <c r="N26" i="15" s="1"/>
  <c r="N47" i="15" s="1"/>
  <c r="N48" i="15" s="1"/>
  <c r="N49" i="15" s="1"/>
  <c r="N50" i="15" s="1"/>
  <c r="N51" i="15" s="1"/>
  <c r="N52" i="15" s="1"/>
  <c r="N53" i="15" s="1"/>
  <c r="N54" i="15" s="1"/>
  <c r="N55" i="15" s="1"/>
  <c r="N56" i="15" s="1"/>
  <c r="N57" i="15" s="1"/>
  <c r="N58" i="15" s="1"/>
  <c r="N59" i="15" s="1"/>
  <c r="N60" i="15" s="1"/>
  <c r="N61" i="15" s="1"/>
  <c r="N62" i="15" s="1"/>
  <c r="N63" i="15" s="1"/>
  <c r="N64" i="15" s="1"/>
  <c r="N65" i="15" s="1"/>
  <c r="N66" i="15" s="1"/>
  <c r="N67" i="15" s="1"/>
  <c r="P6" i="15" s="1"/>
  <c r="P7" i="15" s="1"/>
  <c r="P8" i="15" s="1"/>
  <c r="P9" i="15" s="1"/>
  <c r="P10" i="15" s="1"/>
  <c r="P11" i="15" s="1"/>
  <c r="P12" i="15" s="1"/>
  <c r="P13" i="15" s="1"/>
  <c r="P14" i="15" s="1"/>
  <c r="P15" i="15" s="1"/>
  <c r="P16" i="15" s="1"/>
  <c r="P17" i="15" s="1"/>
  <c r="P18" i="15" s="1"/>
  <c r="P19" i="15" s="1"/>
  <c r="P20" i="15" s="1"/>
  <c r="P21" i="15" s="1"/>
  <c r="P22" i="15" s="1"/>
  <c r="P23" i="15" s="1"/>
  <c r="P24" i="15" s="1"/>
  <c r="P25" i="15" s="1"/>
  <c r="P26" i="15" s="1"/>
  <c r="P47" i="15" s="1"/>
  <c r="P48" i="15" s="1"/>
  <c r="P49" i="15" s="1"/>
  <c r="P50" i="15" s="1"/>
  <c r="P51" i="15" s="1"/>
  <c r="P52" i="15" s="1"/>
  <c r="P53" i="15" s="1"/>
  <c r="P54" i="15" s="1"/>
  <c r="P55" i="15" s="1"/>
  <c r="P56" i="15" s="1"/>
  <c r="P57" i="15" s="1"/>
  <c r="P58" i="15" s="1"/>
  <c r="P59" i="15" s="1"/>
  <c r="P60" i="15" s="1"/>
  <c r="P61" i="15" s="1"/>
  <c r="P62" i="15" s="1"/>
  <c r="P63" i="15" s="1"/>
  <c r="P64" i="15" s="1"/>
  <c r="P65" i="15" s="1"/>
  <c r="P66" i="15" s="1"/>
  <c r="P67" i="15" s="1"/>
  <c r="R6" i="15" s="1"/>
  <c r="R7" i="15" s="1"/>
  <c r="R8" i="15" s="1"/>
  <c r="R9" i="15" s="1"/>
  <c r="R10" i="15" s="1"/>
  <c r="R11" i="15" s="1"/>
  <c r="R12" i="15" s="1"/>
  <c r="R13" i="15" s="1"/>
  <c r="R14" i="15" s="1"/>
  <c r="R15" i="15" s="1"/>
  <c r="R16" i="15" s="1"/>
  <c r="R17" i="15" s="1"/>
  <c r="R18" i="15" s="1"/>
  <c r="R19" i="15" s="1"/>
  <c r="R20" i="15" s="1"/>
  <c r="R21" i="15" s="1"/>
  <c r="R22" i="15" s="1"/>
  <c r="R23" i="15" s="1"/>
  <c r="R24" i="15" s="1"/>
  <c r="R25" i="15" s="1"/>
  <c r="R26" i="15" s="1"/>
  <c r="R47" i="15" s="1"/>
  <c r="R48" i="15" s="1"/>
  <c r="R49" i="15" s="1"/>
  <c r="R50" i="15" s="1"/>
  <c r="R51" i="15" s="1"/>
  <c r="R52" i="15" s="1"/>
  <c r="R53" i="15" s="1"/>
  <c r="R54" i="15" s="1"/>
  <c r="R55" i="15" s="1"/>
  <c r="R56" i="15" s="1"/>
  <c r="R57" i="15" s="1"/>
  <c r="R58" i="15" s="1"/>
  <c r="R59" i="15" s="1"/>
  <c r="R60" i="15" s="1"/>
  <c r="R61" i="15" s="1"/>
  <c r="R62" i="15" s="1"/>
  <c r="R63" i="15" s="1"/>
  <c r="R64" i="15" s="1"/>
  <c r="R65" i="15" s="1"/>
  <c r="R66" i="15" s="1"/>
  <c r="R67" i="15" s="1"/>
  <c r="T6" i="15" s="1"/>
  <c r="T7" i="15" s="1"/>
  <c r="T8" i="15" s="1"/>
  <c r="T9" i="15" s="1"/>
  <c r="T10" i="15" s="1"/>
  <c r="T11" i="15" s="1"/>
  <c r="T12" i="15" s="1"/>
  <c r="T13" i="15" s="1"/>
  <c r="T14" i="15" s="1"/>
  <c r="T15" i="15" s="1"/>
  <c r="T16" i="15" s="1"/>
  <c r="T17" i="15" s="1"/>
  <c r="T18" i="15" s="1"/>
  <c r="T19" i="15" s="1"/>
  <c r="T20" i="15" s="1"/>
  <c r="T21" i="15" s="1"/>
  <c r="T22" i="15" s="1"/>
  <c r="T23" i="15" s="1"/>
  <c r="T24" i="15" s="1"/>
  <c r="T25" i="15" s="1"/>
  <c r="T26" i="15" s="1"/>
  <c r="T47" i="15" s="1"/>
  <c r="T48" i="15" s="1"/>
  <c r="T49" i="15" s="1"/>
  <c r="T50" i="15" s="1"/>
  <c r="T51" i="15" s="1"/>
  <c r="T52" i="15" s="1"/>
  <c r="T53" i="15" s="1"/>
  <c r="T54" i="15" s="1"/>
  <c r="T55" i="15" s="1"/>
  <c r="T56" i="15" s="1"/>
  <c r="T57" i="15" s="1"/>
  <c r="T58" i="15" s="1"/>
  <c r="T59" i="15" s="1"/>
  <c r="T60" i="15" s="1"/>
  <c r="T61" i="15" s="1"/>
  <c r="T62" i="15" s="1"/>
  <c r="T63" i="15" s="1"/>
  <c r="T64" i="15" s="1"/>
  <c r="T65" i="15" s="1"/>
  <c r="T66" i="15" s="1"/>
  <c r="T67" i="15" s="1"/>
  <c r="V6" i="15" s="1"/>
  <c r="V7" i="15" s="1"/>
  <c r="V8" i="15" s="1"/>
  <c r="V9" i="15" s="1"/>
  <c r="V10" i="15" s="1"/>
  <c r="V11" i="15" s="1"/>
  <c r="V12" i="15" s="1"/>
  <c r="V13" i="15" s="1"/>
  <c r="V14" i="15" s="1"/>
  <c r="V15" i="15" s="1"/>
  <c r="V16" i="15" s="1"/>
  <c r="V17" i="15" s="1"/>
  <c r="V18" i="15" s="1"/>
  <c r="V19" i="15" s="1"/>
  <c r="V20" i="15" s="1"/>
  <c r="V21" i="15" s="1"/>
  <c r="V22" i="15" s="1"/>
  <c r="V23" i="15" s="1"/>
  <c r="V24" i="15" s="1"/>
  <c r="V25" i="15" s="1"/>
  <c r="V26" i="15" s="1"/>
  <c r="M7" i="15"/>
  <c r="M8" i="15" s="1"/>
  <c r="M9" i="15" s="1"/>
  <c r="M10" i="15" s="1"/>
  <c r="M11" i="15" s="1"/>
  <c r="M12" i="15" s="1"/>
  <c r="M13" i="15" s="1"/>
  <c r="M14" i="15" s="1"/>
  <c r="M15" i="15" s="1"/>
  <c r="M16" i="15" s="1"/>
  <c r="M17" i="15" s="1"/>
  <c r="M18" i="15" s="1"/>
  <c r="M19" i="15" s="1"/>
  <c r="M20" i="15" s="1"/>
  <c r="M21" i="15" s="1"/>
  <c r="M22" i="15" s="1"/>
  <c r="M23" i="15" s="1"/>
  <c r="M24" i="15" s="1"/>
  <c r="M25" i="15" s="1"/>
  <c r="M26" i="15" s="1"/>
  <c r="M47" i="15" s="1"/>
  <c r="M48" i="15" s="1"/>
  <c r="M49" i="15" s="1"/>
  <c r="M50" i="15" s="1"/>
  <c r="M51" i="15" s="1"/>
  <c r="M52" i="15" s="1"/>
  <c r="M53" i="15" s="1"/>
  <c r="M54" i="15" s="1"/>
  <c r="M55" i="15" s="1"/>
  <c r="M56" i="15" s="1"/>
  <c r="M57" i="15" s="1"/>
  <c r="M58" i="15" s="1"/>
  <c r="M59" i="15" s="1"/>
  <c r="M60" i="15" s="1"/>
  <c r="M61" i="15" s="1"/>
  <c r="M62" i="15" s="1"/>
  <c r="M63" i="15" s="1"/>
  <c r="M64" i="15" s="1"/>
  <c r="M65" i="15" s="1"/>
  <c r="M66" i="15" s="1"/>
  <c r="M67" i="15" s="1"/>
  <c r="O7" i="15" s="1"/>
  <c r="O8" i="15" s="1"/>
  <c r="O9" i="15" s="1"/>
  <c r="O10" i="15" s="1"/>
  <c r="O11" i="15" s="1"/>
  <c r="O12" i="15" s="1"/>
  <c r="O13" i="15" s="1"/>
  <c r="O14" i="15" s="1"/>
  <c r="O15" i="15" s="1"/>
  <c r="O16" i="15" s="1"/>
  <c r="O17" i="15" s="1"/>
  <c r="O18" i="15" s="1"/>
  <c r="O19" i="15" s="1"/>
  <c r="O20" i="15" s="1"/>
  <c r="O21" i="15" s="1"/>
  <c r="O22" i="15" s="1"/>
  <c r="O23" i="15" s="1"/>
  <c r="O24" i="15" s="1"/>
  <c r="O25" i="15" s="1"/>
  <c r="O26" i="15" s="1"/>
  <c r="O47" i="15" s="1"/>
  <c r="L7" i="15"/>
  <c r="L8" i="15" s="1"/>
  <c r="L9" i="15" s="1"/>
  <c r="L10" i="15" s="1"/>
  <c r="L11" i="15" s="1"/>
  <c r="L12" i="15" s="1"/>
  <c r="L13" i="15" s="1"/>
  <c r="AR21" i="15"/>
  <c r="AK31" i="15"/>
  <c r="AO31" i="15" s="1"/>
  <c r="L48" i="15"/>
  <c r="L49" i="15" s="1"/>
  <c r="L50" i="15" s="1"/>
  <c r="L51" i="15" s="1"/>
  <c r="L52" i="15" s="1"/>
  <c r="L53" i="15" s="1"/>
  <c r="L54" i="15" s="1"/>
  <c r="L55" i="15" s="1"/>
  <c r="L56" i="15" s="1"/>
  <c r="L57" i="15" s="1"/>
  <c r="L58" i="15" s="1"/>
  <c r="L59" i="15" s="1"/>
  <c r="L60" i="15" s="1"/>
  <c r="L61" i="15" s="1"/>
  <c r="L62" i="15" s="1"/>
  <c r="L63" i="15" s="1"/>
  <c r="L64" i="15" s="1"/>
  <c r="L65" i="15" s="1"/>
  <c r="L66" i="15" s="1"/>
  <c r="L67" i="15" s="1"/>
  <c r="M6" i="16" l="1"/>
  <c r="M7" i="16" s="1"/>
  <c r="M8" i="16" s="1"/>
  <c r="M9" i="16" s="1"/>
  <c r="M10" i="16" s="1"/>
  <c r="M11" i="16" s="1"/>
  <c r="M12" i="16" s="1"/>
  <c r="M13" i="16" s="1"/>
  <c r="M14" i="16" s="1"/>
  <c r="M15" i="16" s="1"/>
  <c r="M16" i="16" s="1"/>
  <c r="M17" i="16" s="1"/>
  <c r="M18" i="16" s="1"/>
  <c r="M19" i="16" s="1"/>
  <c r="M20" i="16" s="1"/>
  <c r="M21" i="16" s="1"/>
  <c r="M22" i="16" s="1"/>
  <c r="M23" i="16" s="1"/>
  <c r="M24" i="16" s="1"/>
  <c r="M25" i="16" s="1"/>
  <c r="M26" i="16" s="1"/>
  <c r="M47" i="16" s="1"/>
  <c r="M48" i="16" s="1"/>
  <c r="M49" i="16" s="1"/>
  <c r="M50" i="16" s="1"/>
  <c r="M51" i="16" s="1"/>
  <c r="M52" i="16" s="1"/>
  <c r="M53" i="16" s="1"/>
  <c r="M54" i="16" s="1"/>
  <c r="M55" i="16" s="1"/>
  <c r="M56" i="16" s="1"/>
  <c r="M57" i="16" s="1"/>
  <c r="M58" i="16" s="1"/>
  <c r="M59" i="16" s="1"/>
  <c r="M60" i="16" s="1"/>
  <c r="M61" i="16" s="1"/>
  <c r="M62" i="16" s="1"/>
  <c r="M63" i="16" s="1"/>
  <c r="M64" i="16" s="1"/>
  <c r="M65" i="16" s="1"/>
  <c r="M66" i="16" s="1"/>
  <c r="M67" i="16" s="1"/>
  <c r="O48" i="15"/>
  <c r="O49" i="15" s="1"/>
  <c r="O50" i="15" s="1"/>
  <c r="O51" i="15" s="1"/>
  <c r="O52" i="15" s="1"/>
  <c r="O53" i="15" s="1"/>
  <c r="O54" i="15" s="1"/>
  <c r="O55" i="15" s="1"/>
  <c r="O56" i="15" s="1"/>
  <c r="O57" i="15" s="1"/>
  <c r="O58" i="15" s="1"/>
  <c r="O59" i="15" s="1"/>
  <c r="O60" i="15" s="1"/>
  <c r="O61" i="15" s="1"/>
  <c r="O62" i="15" s="1"/>
  <c r="O63" i="15" s="1"/>
  <c r="O64" i="15" s="1"/>
  <c r="O65" i="15" s="1"/>
  <c r="O66" i="15" s="1"/>
  <c r="O67" i="15" s="1"/>
  <c r="Q6" i="15" s="1"/>
  <c r="Q7" i="15" s="1"/>
  <c r="V47" i="15"/>
  <c r="V48" i="15" s="1"/>
  <c r="V49" i="15" s="1"/>
  <c r="V50" i="15" s="1"/>
  <c r="V51" i="15" s="1"/>
  <c r="V52" i="15" s="1"/>
  <c r="V53" i="15" s="1"/>
  <c r="V54" i="15" s="1"/>
  <c r="V55" i="15" s="1"/>
  <c r="V56" i="15" s="1"/>
  <c r="V57" i="15" s="1"/>
  <c r="V58" i="15" s="1"/>
  <c r="V59" i="15" s="1"/>
  <c r="V60" i="15" s="1"/>
  <c r="V61" i="15" s="1"/>
  <c r="V62" i="15" s="1"/>
  <c r="V63" i="15" s="1"/>
  <c r="V64" i="15" s="1"/>
  <c r="V65" i="15" s="1"/>
  <c r="V66" i="15" s="1"/>
  <c r="V67" i="15" s="1"/>
  <c r="X6" i="15" s="1"/>
  <c r="X7" i="15" s="1"/>
  <c r="X8" i="15" s="1"/>
  <c r="X9" i="15" s="1"/>
  <c r="X10" i="15" s="1"/>
  <c r="X11" i="15" s="1"/>
  <c r="X12" i="15" s="1"/>
  <c r="X13" i="15" s="1"/>
  <c r="X14" i="15" s="1"/>
  <c r="X15" i="15" s="1"/>
  <c r="X16" i="15" s="1"/>
  <c r="X17" i="15" s="1"/>
  <c r="X18" i="15" s="1"/>
  <c r="X19" i="15" s="1"/>
  <c r="X20" i="15" s="1"/>
  <c r="X21" i="15" s="1"/>
  <c r="X22" i="15" s="1"/>
  <c r="X23" i="15" s="1"/>
  <c r="X24" i="15" s="1"/>
  <c r="X25" i="15" s="1"/>
  <c r="X26" i="15" s="1"/>
  <c r="X47" i="15" s="1"/>
  <c r="X48" i="15" s="1"/>
  <c r="X49" i="15" s="1"/>
  <c r="X50" i="15" s="1"/>
  <c r="X51" i="15" s="1"/>
  <c r="X52" i="15" s="1"/>
  <c r="X53" i="15" s="1"/>
  <c r="X54" i="15" s="1"/>
  <c r="X55" i="15" s="1"/>
  <c r="X56" i="15" s="1"/>
  <c r="X57" i="15" s="1"/>
  <c r="X58" i="15" s="1"/>
  <c r="X59" i="15" s="1"/>
  <c r="X60" i="15" s="1"/>
  <c r="X61" i="15" s="1"/>
  <c r="X62" i="15" s="1"/>
  <c r="X63" i="15" s="1"/>
  <c r="X64" i="15" s="1"/>
  <c r="X65" i="15" s="1"/>
  <c r="X66" i="15" s="1"/>
  <c r="X67" i="15" s="1"/>
  <c r="Z6" i="15" s="1"/>
  <c r="Z7" i="15" s="1"/>
  <c r="Z8" i="15" s="1"/>
  <c r="Z9" i="15" s="1"/>
  <c r="Z10" i="15" s="1"/>
  <c r="Z11" i="15" s="1"/>
  <c r="Z12" i="15" s="1"/>
  <c r="Z13" i="15" s="1"/>
  <c r="Z14" i="15" s="1"/>
  <c r="Z15" i="15" s="1"/>
  <c r="Z16" i="15" s="1"/>
  <c r="Z17" i="15" s="1"/>
  <c r="Z18" i="15" s="1"/>
  <c r="Z19" i="15" s="1"/>
  <c r="Z20" i="15" s="1"/>
  <c r="Z21" i="15" s="1"/>
  <c r="Z22" i="15" s="1"/>
  <c r="Z23" i="15" s="1"/>
  <c r="Z24" i="15" s="1"/>
  <c r="Z25" i="15" s="1"/>
  <c r="Z26" i="15" s="1"/>
  <c r="L14" i="15"/>
  <c r="L15" i="15" s="1"/>
  <c r="L16" i="15" s="1"/>
  <c r="L17" i="15" s="1"/>
  <c r="L18" i="15" s="1"/>
  <c r="L19" i="15" s="1"/>
  <c r="L20" i="15" s="1"/>
  <c r="L21" i="15" s="1"/>
  <c r="L22" i="15" s="1"/>
  <c r="L23" i="15" s="1"/>
  <c r="L24" i="15" s="1"/>
  <c r="L25" i="15" s="1"/>
  <c r="L26" i="15" s="1"/>
  <c r="K91" i="14"/>
  <c r="K90" i="14"/>
  <c r="K89" i="14"/>
  <c r="K88" i="14"/>
  <c r="K87" i="14"/>
  <c r="K86" i="14"/>
  <c r="K85" i="14"/>
  <c r="K84" i="14"/>
  <c r="K83" i="14"/>
  <c r="K82" i="14"/>
  <c r="K81" i="14"/>
  <c r="K80" i="14"/>
  <c r="K79" i="14"/>
  <c r="K78" i="14"/>
  <c r="K77" i="14"/>
  <c r="K76" i="14"/>
  <c r="K75" i="14"/>
  <c r="K74" i="14"/>
  <c r="K73" i="14"/>
  <c r="K72" i="14"/>
  <c r="K71" i="14"/>
  <c r="K70" i="14"/>
  <c r="K69" i="14"/>
  <c r="K68" i="14"/>
  <c r="K67" i="14"/>
  <c r="K66" i="14"/>
  <c r="K65" i="14"/>
  <c r="K64" i="14"/>
  <c r="K63" i="14"/>
  <c r="K62" i="14"/>
  <c r="K61" i="14"/>
  <c r="K60" i="14"/>
  <c r="G60" i="14"/>
  <c r="G61" i="14" s="1"/>
  <c r="G62" i="14" s="1"/>
  <c r="G63" i="14" s="1"/>
  <c r="G64" i="14" s="1"/>
  <c r="G65" i="14" s="1"/>
  <c r="G66" i="14" s="1"/>
  <c r="G67" i="14" s="1"/>
  <c r="G68" i="14" s="1"/>
  <c r="G69" i="14" s="1"/>
  <c r="G70" i="14" s="1"/>
  <c r="G71" i="14" s="1"/>
  <c r="G72" i="14" s="1"/>
  <c r="G73" i="14" s="1"/>
  <c r="G74" i="14" s="1"/>
  <c r="G75" i="14" s="1"/>
  <c r="G76" i="14" s="1"/>
  <c r="G77" i="14" s="1"/>
  <c r="G78" i="14" s="1"/>
  <c r="G79" i="14" s="1"/>
  <c r="G80" i="14" s="1"/>
  <c r="G81" i="14" s="1"/>
  <c r="G82" i="14" s="1"/>
  <c r="G83" i="14" s="1"/>
  <c r="G84" i="14" s="1"/>
  <c r="G85" i="14" s="1"/>
  <c r="G86" i="14" s="1"/>
  <c r="G87" i="14" s="1"/>
  <c r="G88" i="14" s="1"/>
  <c r="G89" i="14" s="1"/>
  <c r="G90" i="14" s="1"/>
  <c r="G91" i="14" s="1"/>
  <c r="K59" i="14"/>
  <c r="G59" i="14"/>
  <c r="K38" i="14"/>
  <c r="K37" i="14"/>
  <c r="K36" i="14"/>
  <c r="K35" i="14"/>
  <c r="K34" i="14"/>
  <c r="K33" i="14"/>
  <c r="K32" i="14"/>
  <c r="K31" i="14"/>
  <c r="K30" i="14"/>
  <c r="K29" i="14"/>
  <c r="K28" i="14"/>
  <c r="K27" i="14"/>
  <c r="K26" i="14"/>
  <c r="K25" i="14"/>
  <c r="K24" i="14"/>
  <c r="K23" i="14"/>
  <c r="K22" i="14"/>
  <c r="K21" i="14"/>
  <c r="K20" i="14"/>
  <c r="K19" i="14"/>
  <c r="K18" i="14"/>
  <c r="K17" i="14"/>
  <c r="K16" i="14"/>
  <c r="K15" i="14"/>
  <c r="K14" i="14"/>
  <c r="K13" i="14"/>
  <c r="K12" i="14"/>
  <c r="K11" i="14"/>
  <c r="K10" i="14"/>
  <c r="K9" i="14"/>
  <c r="K8" i="14"/>
  <c r="G8" i="14"/>
  <c r="G9" i="14" s="1"/>
  <c r="G10" i="14" s="1"/>
  <c r="G11" i="14" s="1"/>
  <c r="G12" i="14" s="1"/>
  <c r="G13" i="14" s="1"/>
  <c r="G14" i="14" s="1"/>
  <c r="G15" i="14" s="1"/>
  <c r="G16" i="14" s="1"/>
  <c r="G17" i="14" s="1"/>
  <c r="G18" i="14" s="1"/>
  <c r="G19" i="14" s="1"/>
  <c r="G20" i="14" s="1"/>
  <c r="G21" i="14" s="1"/>
  <c r="G22" i="14" s="1"/>
  <c r="G23" i="14" s="1"/>
  <c r="G24" i="14" s="1"/>
  <c r="G25" i="14" s="1"/>
  <c r="G26" i="14" s="1"/>
  <c r="G27" i="14" s="1"/>
  <c r="G28" i="14" s="1"/>
  <c r="G29" i="14" s="1"/>
  <c r="G30" i="14" s="1"/>
  <c r="G31" i="14" s="1"/>
  <c r="G32" i="14" s="1"/>
  <c r="G33" i="14" s="1"/>
  <c r="G34" i="14" s="1"/>
  <c r="G35" i="14" s="1"/>
  <c r="G36" i="14" s="1"/>
  <c r="G37" i="14" s="1"/>
  <c r="G38" i="14" s="1"/>
  <c r="K7" i="14"/>
  <c r="D94" i="14" l="1"/>
  <c r="D98" i="14" s="1"/>
  <c r="H10" i="54" s="1"/>
  <c r="N6" i="16"/>
  <c r="N7" i="16" s="1"/>
  <c r="N8" i="16" s="1"/>
  <c r="N9" i="16" s="1"/>
  <c r="N10" i="16" s="1"/>
  <c r="N11" i="16" s="1"/>
  <c r="N12" i="16" s="1"/>
  <c r="N13" i="16" s="1"/>
  <c r="N14" i="16" s="1"/>
  <c r="N15" i="16" s="1"/>
  <c r="N16" i="16" s="1"/>
  <c r="N17" i="16" s="1"/>
  <c r="N18" i="16" s="1"/>
  <c r="N19" i="16" s="1"/>
  <c r="N20" i="16" s="1"/>
  <c r="N21" i="16" s="1"/>
  <c r="N22" i="16" s="1"/>
  <c r="N23" i="16" s="1"/>
  <c r="N24" i="16" s="1"/>
  <c r="N25" i="16" s="1"/>
  <c r="N26" i="16" s="1"/>
  <c r="N47" i="16" s="1"/>
  <c r="N48" i="16" s="1"/>
  <c r="N49" i="16" s="1"/>
  <c r="N50" i="16" s="1"/>
  <c r="N51" i="16" s="1"/>
  <c r="N52" i="16" s="1"/>
  <c r="N53" i="16" s="1"/>
  <c r="N54" i="16" s="1"/>
  <c r="N55" i="16" s="1"/>
  <c r="N56" i="16" s="1"/>
  <c r="N57" i="16" s="1"/>
  <c r="N58" i="16" s="1"/>
  <c r="N59" i="16" s="1"/>
  <c r="N60" i="16" s="1"/>
  <c r="N61" i="16" s="1"/>
  <c r="N62" i="16" s="1"/>
  <c r="N63" i="16" s="1"/>
  <c r="N64" i="16" s="1"/>
  <c r="N65" i="16" s="1"/>
  <c r="N66" i="16" s="1"/>
  <c r="N67" i="16" s="1"/>
  <c r="O6" i="16" s="1"/>
  <c r="O7" i="16" s="1"/>
  <c r="O8" i="16" s="1"/>
  <c r="O9" i="16" s="1"/>
  <c r="O10" i="16" s="1"/>
  <c r="O11" i="16" s="1"/>
  <c r="O12" i="16" s="1"/>
  <c r="O13" i="16" s="1"/>
  <c r="O14" i="16" s="1"/>
  <c r="O15" i="16" s="1"/>
  <c r="O16" i="16" s="1"/>
  <c r="O17" i="16" s="1"/>
  <c r="O18" i="16" s="1"/>
  <c r="O19" i="16" s="1"/>
  <c r="O20" i="16" s="1"/>
  <c r="O21" i="16" s="1"/>
  <c r="O22" i="16" s="1"/>
  <c r="O23" i="16" s="1"/>
  <c r="O24" i="16" s="1"/>
  <c r="O25" i="16" s="1"/>
  <c r="O26" i="16" s="1"/>
  <c r="T7" i="14"/>
  <c r="T8" i="14" s="1"/>
  <c r="T9" i="14" s="1"/>
  <c r="T10" i="14" s="1"/>
  <c r="T11" i="14" s="1"/>
  <c r="T12" i="14" s="1"/>
  <c r="T13" i="14" s="1"/>
  <c r="T14" i="14" s="1"/>
  <c r="T15" i="14" s="1"/>
  <c r="T16" i="14" s="1"/>
  <c r="T17" i="14" s="1"/>
  <c r="T18" i="14" s="1"/>
  <c r="T19" i="14" s="1"/>
  <c r="T20" i="14" s="1"/>
  <c r="T21" i="14" s="1"/>
  <c r="T22" i="14" s="1"/>
  <c r="T23" i="14" s="1"/>
  <c r="T24" i="14" s="1"/>
  <c r="T25" i="14" s="1"/>
  <c r="T26" i="14" s="1"/>
  <c r="T27" i="14" s="1"/>
  <c r="T28" i="14" s="1"/>
  <c r="T29" i="14" s="1"/>
  <c r="T30" i="14" s="1"/>
  <c r="T31" i="14" s="1"/>
  <c r="T32" i="14" s="1"/>
  <c r="T33" i="14" s="1"/>
  <c r="T34" i="14" s="1"/>
  <c r="T35" i="14" s="1"/>
  <c r="T36" i="14" s="1"/>
  <c r="T37" i="14" s="1"/>
  <c r="T38" i="14" s="1"/>
  <c r="V7" i="14"/>
  <c r="V8" i="14" s="1"/>
  <c r="V9" i="14" s="1"/>
  <c r="V10" i="14" s="1"/>
  <c r="V11" i="14" s="1"/>
  <c r="V12" i="14" s="1"/>
  <c r="V13" i="14" s="1"/>
  <c r="V14" i="14" s="1"/>
  <c r="V15" i="14" s="1"/>
  <c r="V16" i="14" s="1"/>
  <c r="V17" i="14" s="1"/>
  <c r="V18" i="14" s="1"/>
  <c r="V19" i="14" s="1"/>
  <c r="V20" i="14" s="1"/>
  <c r="V21" i="14" s="1"/>
  <c r="V22" i="14" s="1"/>
  <c r="V23" i="14" s="1"/>
  <c r="V24" i="14" s="1"/>
  <c r="V25" i="14" s="1"/>
  <c r="V26" i="14" s="1"/>
  <c r="V27" i="14" s="1"/>
  <c r="V28" i="14" s="1"/>
  <c r="V29" i="14" s="1"/>
  <c r="V30" i="14" s="1"/>
  <c r="V31" i="14" s="1"/>
  <c r="V32" i="14" s="1"/>
  <c r="V33" i="14" s="1"/>
  <c r="V34" i="14" s="1"/>
  <c r="V35" i="14" s="1"/>
  <c r="V36" i="14" s="1"/>
  <c r="V37" i="14" s="1"/>
  <c r="V38" i="14" s="1"/>
  <c r="U7" i="14"/>
  <c r="U8" i="14" s="1"/>
  <c r="U9" i="14" s="1"/>
  <c r="U10" i="14" s="1"/>
  <c r="U11" i="14" s="1"/>
  <c r="U12" i="14" s="1"/>
  <c r="U13" i="14" s="1"/>
  <c r="U14" i="14" s="1"/>
  <c r="U15" i="14" s="1"/>
  <c r="U16" i="14" s="1"/>
  <c r="U17" i="14" s="1"/>
  <c r="U18" i="14" s="1"/>
  <c r="U19" i="14" s="1"/>
  <c r="U20" i="14" s="1"/>
  <c r="U21" i="14" s="1"/>
  <c r="U22" i="14" s="1"/>
  <c r="U23" i="14" s="1"/>
  <c r="U24" i="14" s="1"/>
  <c r="U25" i="14" s="1"/>
  <c r="U26" i="14" s="1"/>
  <c r="U27" i="14" s="1"/>
  <c r="U28" i="14" s="1"/>
  <c r="U29" i="14" s="1"/>
  <c r="U30" i="14" s="1"/>
  <c r="U31" i="14" s="1"/>
  <c r="U32" i="14" s="1"/>
  <c r="U33" i="14" s="1"/>
  <c r="U34" i="14" s="1"/>
  <c r="U35" i="14" s="1"/>
  <c r="U36" i="14" s="1"/>
  <c r="U37" i="14" s="1"/>
  <c r="U38" i="14" s="1"/>
  <c r="T59" i="14"/>
  <c r="T60" i="14" s="1"/>
  <c r="T61" i="14" s="1"/>
  <c r="T62" i="14" s="1"/>
  <c r="T63" i="14" s="1"/>
  <c r="T64" i="14" s="1"/>
  <c r="T65" i="14" s="1"/>
  <c r="T66" i="14" s="1"/>
  <c r="T67" i="14" s="1"/>
  <c r="T68" i="14" s="1"/>
  <c r="T69" i="14" s="1"/>
  <c r="T70" i="14" s="1"/>
  <c r="T71" i="14" s="1"/>
  <c r="T72" i="14" s="1"/>
  <c r="T73" i="14" s="1"/>
  <c r="T74" i="14" s="1"/>
  <c r="T75" i="14" s="1"/>
  <c r="T76" i="14" s="1"/>
  <c r="T77" i="14" s="1"/>
  <c r="T78" i="14" s="1"/>
  <c r="T79" i="14" s="1"/>
  <c r="T80" i="14" s="1"/>
  <c r="T81" i="14" s="1"/>
  <c r="T82" i="14" s="1"/>
  <c r="T83" i="14" s="1"/>
  <c r="T84" i="14" s="1"/>
  <c r="T85" i="14" s="1"/>
  <c r="T86" i="14" s="1"/>
  <c r="T87" i="14" s="1"/>
  <c r="T88" i="14" s="1"/>
  <c r="T89" i="14" s="1"/>
  <c r="T90" i="14" s="1"/>
  <c r="T91" i="14" s="1"/>
  <c r="U59" i="14"/>
  <c r="U60" i="14" s="1"/>
  <c r="U61" i="14" s="1"/>
  <c r="U62" i="14" s="1"/>
  <c r="U63" i="14" s="1"/>
  <c r="U64" i="14" s="1"/>
  <c r="U65" i="14" s="1"/>
  <c r="U66" i="14" s="1"/>
  <c r="U67" i="14" s="1"/>
  <c r="U68" i="14" s="1"/>
  <c r="U69" i="14" s="1"/>
  <c r="U70" i="14" s="1"/>
  <c r="U71" i="14" s="1"/>
  <c r="U72" i="14" s="1"/>
  <c r="U73" i="14" s="1"/>
  <c r="U74" i="14" s="1"/>
  <c r="U75" i="14" s="1"/>
  <c r="U76" i="14" s="1"/>
  <c r="U77" i="14" s="1"/>
  <c r="U78" i="14" s="1"/>
  <c r="U79" i="14" s="1"/>
  <c r="U80" i="14" s="1"/>
  <c r="U81" i="14" s="1"/>
  <c r="U82" i="14" s="1"/>
  <c r="U83" i="14" s="1"/>
  <c r="U84" i="14" s="1"/>
  <c r="U85" i="14" s="1"/>
  <c r="U86" i="14" s="1"/>
  <c r="U87" i="14" s="1"/>
  <c r="U88" i="14" s="1"/>
  <c r="U89" i="14" s="1"/>
  <c r="U90" i="14" s="1"/>
  <c r="U91" i="14" s="1"/>
  <c r="V59" i="14"/>
  <c r="V60" i="14" s="1"/>
  <c r="V61" i="14" s="1"/>
  <c r="V62" i="14" s="1"/>
  <c r="V63" i="14" s="1"/>
  <c r="V64" i="14" s="1"/>
  <c r="V65" i="14" s="1"/>
  <c r="V66" i="14" s="1"/>
  <c r="V67" i="14" s="1"/>
  <c r="V68" i="14" s="1"/>
  <c r="V69" i="14" s="1"/>
  <c r="V70" i="14" s="1"/>
  <c r="V71" i="14" s="1"/>
  <c r="V72" i="14" s="1"/>
  <c r="V73" i="14" s="1"/>
  <c r="V74" i="14" s="1"/>
  <c r="V75" i="14" s="1"/>
  <c r="V76" i="14" s="1"/>
  <c r="V77" i="14" s="1"/>
  <c r="V78" i="14" s="1"/>
  <c r="V79" i="14" s="1"/>
  <c r="V80" i="14" s="1"/>
  <c r="V81" i="14" s="1"/>
  <c r="V82" i="14" s="1"/>
  <c r="V83" i="14" s="1"/>
  <c r="V84" i="14" s="1"/>
  <c r="V85" i="14" s="1"/>
  <c r="V86" i="14" s="1"/>
  <c r="V87" i="14" s="1"/>
  <c r="V88" i="14" s="1"/>
  <c r="V89" i="14" s="1"/>
  <c r="V90" i="14" s="1"/>
  <c r="V91" i="14" s="1"/>
  <c r="P59" i="14"/>
  <c r="P60" i="14" s="1"/>
  <c r="P61" i="14" s="1"/>
  <c r="P62" i="14" s="1"/>
  <c r="P63" i="14" s="1"/>
  <c r="P64" i="14" s="1"/>
  <c r="P65" i="14" s="1"/>
  <c r="P66" i="14" s="1"/>
  <c r="P67" i="14" s="1"/>
  <c r="P68" i="14" s="1"/>
  <c r="P69" i="14" s="1"/>
  <c r="P70" i="14" s="1"/>
  <c r="P71" i="14" s="1"/>
  <c r="P72" i="14" s="1"/>
  <c r="P73" i="14" s="1"/>
  <c r="P74" i="14" s="1"/>
  <c r="P75" i="14" s="1"/>
  <c r="P76" i="14" s="1"/>
  <c r="P77" i="14" s="1"/>
  <c r="P78" i="14" s="1"/>
  <c r="P79" i="14" s="1"/>
  <c r="P80" i="14" s="1"/>
  <c r="P81" i="14" s="1"/>
  <c r="P82" i="14" s="1"/>
  <c r="P83" i="14" s="1"/>
  <c r="P84" i="14" s="1"/>
  <c r="P85" i="14" s="1"/>
  <c r="P86" i="14" s="1"/>
  <c r="P87" i="14" s="1"/>
  <c r="P88" i="14" s="1"/>
  <c r="P89" i="14" s="1"/>
  <c r="P90" i="14" s="1"/>
  <c r="P91" i="14" s="1"/>
  <c r="R59" i="14"/>
  <c r="R60" i="14" s="1"/>
  <c r="R61" i="14" s="1"/>
  <c r="R62" i="14" s="1"/>
  <c r="R63" i="14" s="1"/>
  <c r="R64" i="14" s="1"/>
  <c r="R65" i="14" s="1"/>
  <c r="R66" i="14" s="1"/>
  <c r="R67" i="14" s="1"/>
  <c r="R68" i="14" s="1"/>
  <c r="R69" i="14" s="1"/>
  <c r="R70" i="14" s="1"/>
  <c r="R71" i="14" s="1"/>
  <c r="R72" i="14" s="1"/>
  <c r="R73" i="14" s="1"/>
  <c r="R74" i="14" s="1"/>
  <c r="R75" i="14" s="1"/>
  <c r="R76" i="14" s="1"/>
  <c r="R77" i="14" s="1"/>
  <c r="R78" i="14" s="1"/>
  <c r="R79" i="14" s="1"/>
  <c r="R80" i="14" s="1"/>
  <c r="R81" i="14" s="1"/>
  <c r="R82" i="14" s="1"/>
  <c r="R83" i="14" s="1"/>
  <c r="R84" i="14" s="1"/>
  <c r="R85" i="14" s="1"/>
  <c r="R86" i="14" s="1"/>
  <c r="R87" i="14" s="1"/>
  <c r="R88" i="14" s="1"/>
  <c r="R89" i="14" s="1"/>
  <c r="R90" i="14" s="1"/>
  <c r="R91" i="14" s="1"/>
  <c r="P7" i="14"/>
  <c r="P8" i="14" s="1"/>
  <c r="P9" i="14" s="1"/>
  <c r="P10" i="14" s="1"/>
  <c r="P11" i="14" s="1"/>
  <c r="P12" i="14" s="1"/>
  <c r="P13" i="14" s="1"/>
  <c r="P14" i="14" s="1"/>
  <c r="P15" i="14" s="1"/>
  <c r="P16" i="14" s="1"/>
  <c r="P17" i="14" s="1"/>
  <c r="P18" i="14" s="1"/>
  <c r="P19" i="14" s="1"/>
  <c r="P20" i="14" s="1"/>
  <c r="P21" i="14" s="1"/>
  <c r="P22" i="14" s="1"/>
  <c r="P23" i="14" s="1"/>
  <c r="P24" i="14" s="1"/>
  <c r="P25" i="14" s="1"/>
  <c r="P26" i="14" s="1"/>
  <c r="P27" i="14" s="1"/>
  <c r="P28" i="14" s="1"/>
  <c r="P29" i="14" s="1"/>
  <c r="P30" i="14" s="1"/>
  <c r="P31" i="14" s="1"/>
  <c r="P32" i="14" s="1"/>
  <c r="P33" i="14" s="1"/>
  <c r="P34" i="14" s="1"/>
  <c r="P35" i="14" s="1"/>
  <c r="P36" i="14" s="1"/>
  <c r="P37" i="14" s="1"/>
  <c r="P38" i="14" s="1"/>
  <c r="R7" i="14"/>
  <c r="R8" i="14" s="1"/>
  <c r="R9" i="14" s="1"/>
  <c r="R10" i="14" s="1"/>
  <c r="R11" i="14" s="1"/>
  <c r="R12" i="14" s="1"/>
  <c r="R13" i="14" s="1"/>
  <c r="R14" i="14" s="1"/>
  <c r="R15" i="14" s="1"/>
  <c r="R16" i="14" s="1"/>
  <c r="R17" i="14" s="1"/>
  <c r="R18" i="14" s="1"/>
  <c r="R19" i="14" s="1"/>
  <c r="R20" i="14" s="1"/>
  <c r="R21" i="14" s="1"/>
  <c r="R22" i="14" s="1"/>
  <c r="R23" i="14" s="1"/>
  <c r="R24" i="14" s="1"/>
  <c r="R25" i="14" s="1"/>
  <c r="R26" i="14" s="1"/>
  <c r="R27" i="14" s="1"/>
  <c r="R28" i="14" s="1"/>
  <c r="R29" i="14" s="1"/>
  <c r="R30" i="14" s="1"/>
  <c r="R31" i="14" s="1"/>
  <c r="R32" i="14" s="1"/>
  <c r="R33" i="14" s="1"/>
  <c r="R34" i="14" s="1"/>
  <c r="R35" i="14" s="1"/>
  <c r="R36" i="14" s="1"/>
  <c r="R37" i="14" s="1"/>
  <c r="R38" i="14" s="1"/>
  <c r="Q59" i="14"/>
  <c r="Q60" i="14" s="1"/>
  <c r="Q61" i="14" s="1"/>
  <c r="Q62" i="14" s="1"/>
  <c r="Q63" i="14" s="1"/>
  <c r="Q64" i="14" s="1"/>
  <c r="Q65" i="14" s="1"/>
  <c r="Q66" i="14" s="1"/>
  <c r="Q67" i="14" s="1"/>
  <c r="Q68" i="14" s="1"/>
  <c r="Q69" i="14" s="1"/>
  <c r="Q70" i="14" s="1"/>
  <c r="Q71" i="14" s="1"/>
  <c r="Q72" i="14" s="1"/>
  <c r="Q73" i="14" s="1"/>
  <c r="Q74" i="14" s="1"/>
  <c r="Q75" i="14" s="1"/>
  <c r="Q76" i="14" s="1"/>
  <c r="Q77" i="14" s="1"/>
  <c r="Q78" i="14" s="1"/>
  <c r="Q79" i="14" s="1"/>
  <c r="Q80" i="14" s="1"/>
  <c r="Q81" i="14" s="1"/>
  <c r="Q82" i="14" s="1"/>
  <c r="Q83" i="14" s="1"/>
  <c r="Q84" i="14" s="1"/>
  <c r="Q85" i="14" s="1"/>
  <c r="Q86" i="14" s="1"/>
  <c r="Q87" i="14" s="1"/>
  <c r="Q88" i="14" s="1"/>
  <c r="Q89" i="14" s="1"/>
  <c r="Q90" i="14" s="1"/>
  <c r="Q91" i="14" s="1"/>
  <c r="N59" i="14"/>
  <c r="N60" i="14" s="1"/>
  <c r="N61" i="14" s="1"/>
  <c r="N62" i="14" s="1"/>
  <c r="N63" i="14" s="1"/>
  <c r="N64" i="14" s="1"/>
  <c r="N65" i="14" s="1"/>
  <c r="N66" i="14" s="1"/>
  <c r="N67" i="14" s="1"/>
  <c r="N68" i="14" s="1"/>
  <c r="N69" i="14" s="1"/>
  <c r="N70" i="14" s="1"/>
  <c r="N71" i="14" s="1"/>
  <c r="N72" i="14" s="1"/>
  <c r="N73" i="14" s="1"/>
  <c r="N74" i="14" s="1"/>
  <c r="N75" i="14" s="1"/>
  <c r="N76" i="14" s="1"/>
  <c r="N77" i="14" s="1"/>
  <c r="N78" i="14" s="1"/>
  <c r="N79" i="14" s="1"/>
  <c r="N80" i="14" s="1"/>
  <c r="N81" i="14" s="1"/>
  <c r="N82" i="14" s="1"/>
  <c r="N83" i="14" s="1"/>
  <c r="N84" i="14" s="1"/>
  <c r="N85" i="14" s="1"/>
  <c r="N86" i="14" s="1"/>
  <c r="N87" i="14" s="1"/>
  <c r="N88" i="14" s="1"/>
  <c r="N89" i="14" s="1"/>
  <c r="N90" i="14" s="1"/>
  <c r="N91" i="14" s="1"/>
  <c r="M7" i="14"/>
  <c r="M8" i="14" s="1"/>
  <c r="M9" i="14" s="1"/>
  <c r="M10" i="14" s="1"/>
  <c r="M11" i="14" s="1"/>
  <c r="M12" i="14" s="1"/>
  <c r="M13" i="14" s="1"/>
  <c r="M14" i="14" s="1"/>
  <c r="M15" i="14" s="1"/>
  <c r="M16" i="14" s="1"/>
  <c r="M17" i="14" s="1"/>
  <c r="M18" i="14" s="1"/>
  <c r="M19" i="14" s="1"/>
  <c r="M20" i="14" s="1"/>
  <c r="M21" i="14" s="1"/>
  <c r="M22" i="14" s="1"/>
  <c r="M23" i="14" s="1"/>
  <c r="M24" i="14" s="1"/>
  <c r="M25" i="14" s="1"/>
  <c r="M26" i="14" s="1"/>
  <c r="M27" i="14" s="1"/>
  <c r="M28" i="14" s="1"/>
  <c r="M29" i="14" s="1"/>
  <c r="M30" i="14" s="1"/>
  <c r="M31" i="14" s="1"/>
  <c r="M32" i="14" s="1"/>
  <c r="M33" i="14" s="1"/>
  <c r="M34" i="14" s="1"/>
  <c r="M35" i="14" s="1"/>
  <c r="M36" i="14" s="1"/>
  <c r="M37" i="14" s="1"/>
  <c r="M38" i="14" s="1"/>
  <c r="N7" i="14"/>
  <c r="N8" i="14" s="1"/>
  <c r="N9" i="14" s="1"/>
  <c r="N10" i="14" s="1"/>
  <c r="N11" i="14" s="1"/>
  <c r="N12" i="14" s="1"/>
  <c r="N13" i="14" s="1"/>
  <c r="N14" i="14" s="1"/>
  <c r="N15" i="14" s="1"/>
  <c r="N16" i="14" s="1"/>
  <c r="N17" i="14" s="1"/>
  <c r="N18" i="14" s="1"/>
  <c r="N19" i="14" s="1"/>
  <c r="N20" i="14" s="1"/>
  <c r="N21" i="14" s="1"/>
  <c r="N22" i="14" s="1"/>
  <c r="N23" i="14" s="1"/>
  <c r="N24" i="14" s="1"/>
  <c r="N25" i="14" s="1"/>
  <c r="N26" i="14" s="1"/>
  <c r="N27" i="14" s="1"/>
  <c r="N28" i="14" s="1"/>
  <c r="N29" i="14" s="1"/>
  <c r="N30" i="14" s="1"/>
  <c r="N31" i="14" s="1"/>
  <c r="N32" i="14" s="1"/>
  <c r="N33" i="14" s="1"/>
  <c r="N34" i="14" s="1"/>
  <c r="N35" i="14" s="1"/>
  <c r="N36" i="14" s="1"/>
  <c r="N37" i="14" s="1"/>
  <c r="N38" i="14" s="1"/>
  <c r="O7" i="14"/>
  <c r="O8" i="14" s="1"/>
  <c r="O9" i="14" s="1"/>
  <c r="O10" i="14" s="1"/>
  <c r="O11" i="14" s="1"/>
  <c r="O12" i="14" s="1"/>
  <c r="O13" i="14" s="1"/>
  <c r="O14" i="14" s="1"/>
  <c r="O15" i="14" s="1"/>
  <c r="O16" i="14" s="1"/>
  <c r="O17" i="14" s="1"/>
  <c r="O18" i="14" s="1"/>
  <c r="O19" i="14" s="1"/>
  <c r="O20" i="14" s="1"/>
  <c r="O21" i="14" s="1"/>
  <c r="O22" i="14" s="1"/>
  <c r="O23" i="14" s="1"/>
  <c r="O24" i="14" s="1"/>
  <c r="O25" i="14" s="1"/>
  <c r="O26" i="14" s="1"/>
  <c r="O27" i="14" s="1"/>
  <c r="O28" i="14" s="1"/>
  <c r="O29" i="14" s="1"/>
  <c r="O30" i="14" s="1"/>
  <c r="O31" i="14" s="1"/>
  <c r="O32" i="14" s="1"/>
  <c r="O33" i="14" s="1"/>
  <c r="O34" i="14" s="1"/>
  <c r="O35" i="14" s="1"/>
  <c r="O36" i="14" s="1"/>
  <c r="O37" i="14" s="1"/>
  <c r="O38" i="14" s="1"/>
  <c r="L7" i="14"/>
  <c r="L8" i="14" s="1"/>
  <c r="L9" i="14" s="1"/>
  <c r="L10" i="14" s="1"/>
  <c r="L11" i="14" s="1"/>
  <c r="L12" i="14" s="1"/>
  <c r="L13" i="14" s="1"/>
  <c r="L14" i="14" s="1"/>
  <c r="L15" i="14" s="1"/>
  <c r="L16" i="14" s="1"/>
  <c r="L17" i="14" s="1"/>
  <c r="L18" i="14" s="1"/>
  <c r="L19" i="14" s="1"/>
  <c r="L20" i="14" s="1"/>
  <c r="L21" i="14" s="1"/>
  <c r="L22" i="14" s="1"/>
  <c r="L23" i="14" s="1"/>
  <c r="L24" i="14" s="1"/>
  <c r="L25" i="14" s="1"/>
  <c r="L26" i="14" s="1"/>
  <c r="L27" i="14" s="1"/>
  <c r="L28" i="14" s="1"/>
  <c r="L29" i="14" s="1"/>
  <c r="L30" i="14" s="1"/>
  <c r="L31" i="14" s="1"/>
  <c r="L32" i="14" s="1"/>
  <c r="L33" i="14" s="1"/>
  <c r="L34" i="14" s="1"/>
  <c r="L35" i="14" s="1"/>
  <c r="L36" i="14" s="1"/>
  <c r="L37" i="14" s="1"/>
  <c r="L38" i="14" s="1"/>
  <c r="Q8" i="15"/>
  <c r="Q9" i="15" s="1"/>
  <c r="Q10" i="15" s="1"/>
  <c r="Q11" i="15" s="1"/>
  <c r="Q12" i="15" s="1"/>
  <c r="Q13" i="15" s="1"/>
  <c r="Q14" i="15" s="1"/>
  <c r="Q15" i="15" s="1"/>
  <c r="Q16" i="15" s="1"/>
  <c r="Q17" i="15" s="1"/>
  <c r="Q18" i="15" s="1"/>
  <c r="Q19" i="15" s="1"/>
  <c r="Q20" i="15" s="1"/>
  <c r="Q21" i="15" s="1"/>
  <c r="Q22" i="15" s="1"/>
  <c r="Q23" i="15" s="1"/>
  <c r="Q24" i="15" s="1"/>
  <c r="Q25" i="15" s="1"/>
  <c r="Q26" i="15" s="1"/>
  <c r="Q47" i="15" s="1"/>
  <c r="Q48" i="15" s="1"/>
  <c r="Q49" i="15" s="1"/>
  <c r="Q50" i="15" s="1"/>
  <c r="Q51" i="15" s="1"/>
  <c r="Q52" i="15" s="1"/>
  <c r="Q53" i="15" s="1"/>
  <c r="Q54" i="15" s="1"/>
  <c r="Q55" i="15" s="1"/>
  <c r="Q56" i="15" s="1"/>
  <c r="Q57" i="15" s="1"/>
  <c r="Q58" i="15" s="1"/>
  <c r="Q59" i="15" s="1"/>
  <c r="Q60" i="15" s="1"/>
  <c r="Q61" i="15" s="1"/>
  <c r="Q62" i="15" s="1"/>
  <c r="Q63" i="15" s="1"/>
  <c r="Q64" i="15" s="1"/>
  <c r="Q65" i="15" s="1"/>
  <c r="Q66" i="15" s="1"/>
  <c r="Q67" i="15" s="1"/>
  <c r="S6" i="15" s="1"/>
  <c r="S7" i="15" s="1"/>
  <c r="S8" i="15" s="1"/>
  <c r="S9" i="15" s="1"/>
  <c r="S10" i="15" s="1"/>
  <c r="S11" i="15" s="1"/>
  <c r="S12" i="15" s="1"/>
  <c r="S13" i="15" s="1"/>
  <c r="S14" i="15" s="1"/>
  <c r="S15" i="15" s="1"/>
  <c r="S16" i="15" s="1"/>
  <c r="S17" i="15" s="1"/>
  <c r="S18" i="15" s="1"/>
  <c r="S19" i="15" s="1"/>
  <c r="S20" i="15" s="1"/>
  <c r="S21" i="15" s="1"/>
  <c r="S22" i="15" s="1"/>
  <c r="S23" i="15" s="1"/>
  <c r="S24" i="15" s="1"/>
  <c r="S25" i="15" s="1"/>
  <c r="S26" i="15" s="1"/>
  <c r="S47" i="15" s="1"/>
  <c r="S48" i="15" s="1"/>
  <c r="S49" i="15" s="1"/>
  <c r="S50" i="15" s="1"/>
  <c r="S51" i="15" s="1"/>
  <c r="S52" i="15" s="1"/>
  <c r="S53" i="15" s="1"/>
  <c r="S54" i="15" s="1"/>
  <c r="S55" i="15" s="1"/>
  <c r="S56" i="15" s="1"/>
  <c r="S57" i="15" s="1"/>
  <c r="S58" i="15" s="1"/>
  <c r="S59" i="15" s="1"/>
  <c r="S60" i="15" s="1"/>
  <c r="S61" i="15" s="1"/>
  <c r="S62" i="15" s="1"/>
  <c r="S63" i="15" s="1"/>
  <c r="S64" i="15" s="1"/>
  <c r="S65" i="15" s="1"/>
  <c r="S66" i="15" s="1"/>
  <c r="S67" i="15" s="1"/>
  <c r="U6" i="15" s="1"/>
  <c r="U7" i="15" s="1"/>
  <c r="U8" i="15" s="1"/>
  <c r="U9" i="15" s="1"/>
  <c r="U10" i="15" s="1"/>
  <c r="U11" i="15" s="1"/>
  <c r="U12" i="15" s="1"/>
  <c r="U13" i="15" s="1"/>
  <c r="U14" i="15" s="1"/>
  <c r="U15" i="15" s="1"/>
  <c r="U16" i="15" s="1"/>
  <c r="U17" i="15" s="1"/>
  <c r="U18" i="15" s="1"/>
  <c r="U19" i="15" s="1"/>
  <c r="U20" i="15" s="1"/>
  <c r="U21" i="15" s="1"/>
  <c r="U22" i="15" s="1"/>
  <c r="U23" i="15" s="1"/>
  <c r="U24" i="15" s="1"/>
  <c r="U25" i="15" s="1"/>
  <c r="U26" i="15" s="1"/>
  <c r="U47" i="15" s="1"/>
  <c r="U48" i="15" s="1"/>
  <c r="U49" i="15" s="1"/>
  <c r="U50" i="15" s="1"/>
  <c r="U51" i="15" s="1"/>
  <c r="U52" i="15" s="1"/>
  <c r="U53" i="15" s="1"/>
  <c r="U54" i="15" s="1"/>
  <c r="U55" i="15" s="1"/>
  <c r="U56" i="15" s="1"/>
  <c r="U57" i="15" s="1"/>
  <c r="U58" i="15" s="1"/>
  <c r="U59" i="15" s="1"/>
  <c r="U60" i="15" s="1"/>
  <c r="U61" i="15" s="1"/>
  <c r="U62" i="15" s="1"/>
  <c r="U63" i="15" s="1"/>
  <c r="U64" i="15" s="1"/>
  <c r="U65" i="15" s="1"/>
  <c r="U66" i="15" s="1"/>
  <c r="U67" i="15" s="1"/>
  <c r="W6" i="15" s="1"/>
  <c r="W7" i="15" s="1"/>
  <c r="W8" i="15" s="1"/>
  <c r="W9" i="15" s="1"/>
  <c r="W10" i="15" s="1"/>
  <c r="W11" i="15" s="1"/>
  <c r="W12" i="15" s="1"/>
  <c r="W13" i="15" s="1"/>
  <c r="W14" i="15" s="1"/>
  <c r="W15" i="15" s="1"/>
  <c r="W16" i="15" s="1"/>
  <c r="W17" i="15" s="1"/>
  <c r="W18" i="15" s="1"/>
  <c r="W19" i="15" s="1"/>
  <c r="W20" i="15" s="1"/>
  <c r="W21" i="15" s="1"/>
  <c r="W22" i="15" s="1"/>
  <c r="W23" i="15" s="1"/>
  <c r="W24" i="15" s="1"/>
  <c r="W25" i="15" s="1"/>
  <c r="W26" i="15" s="1"/>
  <c r="W47" i="15" s="1"/>
  <c r="W48" i="15" s="1"/>
  <c r="W49" i="15" s="1"/>
  <c r="W50" i="15" s="1"/>
  <c r="W51" i="15" s="1"/>
  <c r="W52" i="15" s="1"/>
  <c r="W53" i="15" s="1"/>
  <c r="W54" i="15" s="1"/>
  <c r="W55" i="15" s="1"/>
  <c r="W56" i="15" s="1"/>
  <c r="W57" i="15" s="1"/>
  <c r="W58" i="15" s="1"/>
  <c r="W59" i="15" s="1"/>
  <c r="W60" i="15" s="1"/>
  <c r="W61" i="15" s="1"/>
  <c r="W62" i="15" s="1"/>
  <c r="W63" i="15" s="1"/>
  <c r="W64" i="15" s="1"/>
  <c r="W65" i="15" s="1"/>
  <c r="W66" i="15" s="1"/>
  <c r="W67" i="15" s="1"/>
  <c r="Y6" i="15" s="1"/>
  <c r="Y7" i="15" s="1"/>
  <c r="Y8" i="15" s="1"/>
  <c r="Y9" i="15" s="1"/>
  <c r="Y10" i="15" s="1"/>
  <c r="Y11" i="15" s="1"/>
  <c r="Y12" i="15" s="1"/>
  <c r="Y13" i="15" s="1"/>
  <c r="Y14" i="15" s="1"/>
  <c r="Y15" i="15" s="1"/>
  <c r="Y16" i="15" s="1"/>
  <c r="Y17" i="15" s="1"/>
  <c r="Y18" i="15" s="1"/>
  <c r="Y19" i="15" s="1"/>
  <c r="Y20" i="15" s="1"/>
  <c r="Y21" i="15" s="1"/>
  <c r="Y22" i="15" s="1"/>
  <c r="Y23" i="15" s="1"/>
  <c r="Y24" i="15" s="1"/>
  <c r="Y25" i="15" s="1"/>
  <c r="Y26" i="15" s="1"/>
  <c r="Y47" i="15" s="1"/>
  <c r="Y48" i="15" s="1"/>
  <c r="Y49" i="15" s="1"/>
  <c r="Y50" i="15" s="1"/>
  <c r="Y51" i="15" s="1"/>
  <c r="Y52" i="15" s="1"/>
  <c r="Y53" i="15" s="1"/>
  <c r="Y54" i="15" s="1"/>
  <c r="Y55" i="15" s="1"/>
  <c r="Y56" i="15" s="1"/>
  <c r="Y57" i="15" s="1"/>
  <c r="Y58" i="15" s="1"/>
  <c r="Y59" i="15" s="1"/>
  <c r="Y60" i="15" s="1"/>
  <c r="Y61" i="15" s="1"/>
  <c r="Y62" i="15" s="1"/>
  <c r="Y63" i="15" s="1"/>
  <c r="Y64" i="15" s="1"/>
  <c r="Y65" i="15" s="1"/>
  <c r="Y66" i="15" s="1"/>
  <c r="Y67" i="15" s="1"/>
  <c r="AA6" i="15" s="1"/>
  <c r="AA7" i="15" s="1"/>
  <c r="AA8" i="15" s="1"/>
  <c r="AA9" i="15" s="1"/>
  <c r="AA10" i="15" s="1"/>
  <c r="AA11" i="15" s="1"/>
  <c r="AA12" i="15" s="1"/>
  <c r="AA13" i="15" s="1"/>
  <c r="AA14" i="15" s="1"/>
  <c r="AA15" i="15" s="1"/>
  <c r="AA16" i="15" s="1"/>
  <c r="AA17" i="15" s="1"/>
  <c r="AA18" i="15" s="1"/>
  <c r="AA19" i="15" s="1"/>
  <c r="AA20" i="15" s="1"/>
  <c r="AA21" i="15" s="1"/>
  <c r="AA22" i="15" s="1"/>
  <c r="AA23" i="15" s="1"/>
  <c r="AA24" i="15" s="1"/>
  <c r="AA25" i="15" s="1"/>
  <c r="AA26" i="15" s="1"/>
  <c r="AA47" i="15" s="1"/>
  <c r="AA48" i="15" s="1"/>
  <c r="AA49" i="15" s="1"/>
  <c r="AA50" i="15" s="1"/>
  <c r="AA51" i="15" s="1"/>
  <c r="AA52" i="15" s="1"/>
  <c r="AA53" i="15" s="1"/>
  <c r="AA54" i="15" s="1"/>
  <c r="AA55" i="15" s="1"/>
  <c r="AA56" i="15" s="1"/>
  <c r="AA57" i="15" s="1"/>
  <c r="AA58" i="15" s="1"/>
  <c r="AA59" i="15" s="1"/>
  <c r="AA60" i="15" s="1"/>
  <c r="AA61" i="15" s="1"/>
  <c r="AA62" i="15" s="1"/>
  <c r="AA63" i="15" s="1"/>
  <c r="AA64" i="15" s="1"/>
  <c r="AA65" i="15" s="1"/>
  <c r="AA66" i="15" s="1"/>
  <c r="AA67" i="15" s="1"/>
  <c r="AC6" i="15" s="1"/>
  <c r="AC7" i="15" s="1"/>
  <c r="AC8" i="15" s="1"/>
  <c r="AC9" i="15" s="1"/>
  <c r="AC10" i="15" s="1"/>
  <c r="AC11" i="15" s="1"/>
  <c r="AC12" i="15" s="1"/>
  <c r="AC13" i="15" s="1"/>
  <c r="AC14" i="15" s="1"/>
  <c r="AC15" i="15" s="1"/>
  <c r="AC16" i="15" s="1"/>
  <c r="AC17" i="15" s="1"/>
  <c r="AC18" i="15" s="1"/>
  <c r="AC19" i="15" s="1"/>
  <c r="AC20" i="15" s="1"/>
  <c r="AC21" i="15" s="1"/>
  <c r="AC22" i="15" s="1"/>
  <c r="AC23" i="15" s="1"/>
  <c r="AC24" i="15" s="1"/>
  <c r="AC25" i="15" s="1"/>
  <c r="AC26" i="15" s="1"/>
  <c r="AC47" i="15" s="1"/>
  <c r="AC48" i="15" s="1"/>
  <c r="AC49" i="15" s="1"/>
  <c r="AC50" i="15" s="1"/>
  <c r="AC51" i="15" s="1"/>
  <c r="AC52" i="15" s="1"/>
  <c r="AC53" i="15" s="1"/>
  <c r="AC54" i="15" s="1"/>
  <c r="AC55" i="15" s="1"/>
  <c r="AC56" i="15" s="1"/>
  <c r="AC57" i="15" s="1"/>
  <c r="AC58" i="15" s="1"/>
  <c r="AC59" i="15" s="1"/>
  <c r="AC60" i="15" s="1"/>
  <c r="AC61" i="15" s="1"/>
  <c r="AC62" i="15" s="1"/>
  <c r="AC63" i="15" s="1"/>
  <c r="AC64" i="15" s="1"/>
  <c r="AC65" i="15" s="1"/>
  <c r="AC66" i="15" s="1"/>
  <c r="AC67" i="15" s="1"/>
  <c r="AE6" i="15" s="1"/>
  <c r="AE7" i="15" s="1"/>
  <c r="AE8" i="15" s="1"/>
  <c r="AE9" i="15" s="1"/>
  <c r="AE10" i="15" s="1"/>
  <c r="AE11" i="15" s="1"/>
  <c r="AE12" i="15" s="1"/>
  <c r="AE13" i="15" s="1"/>
  <c r="AE14" i="15" s="1"/>
  <c r="AE15" i="15" s="1"/>
  <c r="AE16" i="15" s="1"/>
  <c r="AE17" i="15" s="1"/>
  <c r="AE18" i="15" s="1"/>
  <c r="AE19" i="15" s="1"/>
  <c r="AE20" i="15" s="1"/>
  <c r="AE21" i="15" s="1"/>
  <c r="AE22" i="15" s="1"/>
  <c r="AE23" i="15" s="1"/>
  <c r="AE24" i="15" s="1"/>
  <c r="AE25" i="15" s="1"/>
  <c r="AE26" i="15" s="1"/>
  <c r="AE47" i="15" s="1"/>
  <c r="AE48" i="15" s="1"/>
  <c r="AE49" i="15" s="1"/>
  <c r="AE50" i="15" s="1"/>
  <c r="AE51" i="15" s="1"/>
  <c r="AE52" i="15" s="1"/>
  <c r="AE53" i="15" s="1"/>
  <c r="AE54" i="15" s="1"/>
  <c r="AE55" i="15" s="1"/>
  <c r="AE56" i="15" s="1"/>
  <c r="AE57" i="15" s="1"/>
  <c r="AE58" i="15" s="1"/>
  <c r="AE59" i="15" s="1"/>
  <c r="AE60" i="15" s="1"/>
  <c r="AE61" i="15" s="1"/>
  <c r="AE62" i="15" s="1"/>
  <c r="AE63" i="15" s="1"/>
  <c r="AE64" i="15" s="1"/>
  <c r="AE65" i="15" s="1"/>
  <c r="AE66" i="15" s="1"/>
  <c r="AE67" i="15" s="1"/>
  <c r="AG6" i="15" s="1"/>
  <c r="AG7" i="15" s="1"/>
  <c r="AG8" i="15" s="1"/>
  <c r="AG9" i="15" s="1"/>
  <c r="AG10" i="15" s="1"/>
  <c r="AG11" i="15" s="1"/>
  <c r="AG12" i="15" s="1"/>
  <c r="AG13" i="15" s="1"/>
  <c r="AG14" i="15" s="1"/>
  <c r="AG15" i="15" s="1"/>
  <c r="AG16" i="15" s="1"/>
  <c r="AG17" i="15" s="1"/>
  <c r="AG18" i="15" s="1"/>
  <c r="AG19" i="15" s="1"/>
  <c r="AG20" i="15" s="1"/>
  <c r="AG21" i="15" s="1"/>
  <c r="AG22" i="15" s="1"/>
  <c r="AG23" i="15" s="1"/>
  <c r="AG24" i="15" s="1"/>
  <c r="AG25" i="15" s="1"/>
  <c r="AG26" i="15" s="1"/>
  <c r="AG47" i="15" s="1"/>
  <c r="AG48" i="15" s="1"/>
  <c r="AG49" i="15" s="1"/>
  <c r="AG50" i="15" s="1"/>
  <c r="AG51" i="15" s="1"/>
  <c r="AG52" i="15" s="1"/>
  <c r="AG53" i="15" s="1"/>
  <c r="AG54" i="15" s="1"/>
  <c r="AG55" i="15" s="1"/>
  <c r="AG56" i="15" s="1"/>
  <c r="AG57" i="15" s="1"/>
  <c r="AG58" i="15" s="1"/>
  <c r="AG59" i="15" s="1"/>
  <c r="AG60" i="15" s="1"/>
  <c r="AG61" i="15" s="1"/>
  <c r="AG62" i="15" s="1"/>
  <c r="AG63" i="15" s="1"/>
  <c r="AG64" i="15" s="1"/>
  <c r="AG65" i="15" s="1"/>
  <c r="AG66" i="15" s="1"/>
  <c r="AG67" i="15" s="1"/>
  <c r="AI6" i="15" s="1"/>
  <c r="AI7" i="15" s="1"/>
  <c r="AI8" i="15" s="1"/>
  <c r="AI9" i="15" s="1"/>
  <c r="AI10" i="15" s="1"/>
  <c r="AI11" i="15" s="1"/>
  <c r="AI12" i="15" s="1"/>
  <c r="AI13" i="15" s="1"/>
  <c r="AI14" i="15" s="1"/>
  <c r="AI15" i="15" s="1"/>
  <c r="AI16" i="15" s="1"/>
  <c r="AI17" i="15" s="1"/>
  <c r="AI18" i="15" s="1"/>
  <c r="AI19" i="15" s="1"/>
  <c r="AI20" i="15" s="1"/>
  <c r="AI21" i="15" s="1"/>
  <c r="AI22" i="15" s="1"/>
  <c r="AI23" i="15" s="1"/>
  <c r="AI24" i="15" s="1"/>
  <c r="AI25" i="15" s="1"/>
  <c r="AI26" i="15" s="1"/>
  <c r="AI47" i="15" s="1"/>
  <c r="AI48" i="15" s="1"/>
  <c r="AI49" i="15" s="1"/>
  <c r="AI50" i="15" s="1"/>
  <c r="AI51" i="15" s="1"/>
  <c r="AI52" i="15" s="1"/>
  <c r="AI53" i="15" s="1"/>
  <c r="AI54" i="15" s="1"/>
  <c r="AI55" i="15" s="1"/>
  <c r="AI56" i="15" s="1"/>
  <c r="AI57" i="15" s="1"/>
  <c r="AI58" i="15" s="1"/>
  <c r="AI59" i="15" s="1"/>
  <c r="AI60" i="15" s="1"/>
  <c r="AI61" i="15" s="1"/>
  <c r="AI62" i="15" s="1"/>
  <c r="AI63" i="15" s="1"/>
  <c r="AI64" i="15" s="1"/>
  <c r="AI65" i="15" s="1"/>
  <c r="AI66" i="15" s="1"/>
  <c r="AI67" i="15" s="1"/>
  <c r="Z47" i="15"/>
  <c r="Z48" i="15" s="1"/>
  <c r="Z49" i="15" s="1"/>
  <c r="Z50" i="15" s="1"/>
  <c r="Z51" i="15" s="1"/>
  <c r="Z52" i="15" s="1"/>
  <c r="Z53" i="15" s="1"/>
  <c r="Z54" i="15" s="1"/>
  <c r="Z55" i="15" s="1"/>
  <c r="Z56" i="15" s="1"/>
  <c r="Z57" i="15" s="1"/>
  <c r="Z58" i="15" s="1"/>
  <c r="Z59" i="15" s="1"/>
  <c r="Z60" i="15" s="1"/>
  <c r="Z61" i="15" s="1"/>
  <c r="Z62" i="15" s="1"/>
  <c r="Z63" i="15" s="1"/>
  <c r="Z64" i="15" s="1"/>
  <c r="Z65" i="15" s="1"/>
  <c r="Z66" i="15" s="1"/>
  <c r="Z67" i="15" s="1"/>
  <c r="AB6" i="15" s="1"/>
  <c r="AB7" i="15" s="1"/>
  <c r="AB8" i="15" s="1"/>
  <c r="AB9" i="15" s="1"/>
  <c r="AB10" i="15" s="1"/>
  <c r="AB11" i="15" s="1"/>
  <c r="AB12" i="15" s="1"/>
  <c r="AB13" i="15" s="1"/>
  <c r="AB14" i="15" s="1"/>
  <c r="AB15" i="15" s="1"/>
  <c r="AB16" i="15" s="1"/>
  <c r="AB17" i="15" s="1"/>
  <c r="AB18" i="15" s="1"/>
  <c r="AB19" i="15" s="1"/>
  <c r="AB20" i="15" s="1"/>
  <c r="AB21" i="15" s="1"/>
  <c r="AB22" i="15" s="1"/>
  <c r="AB23" i="15" s="1"/>
  <c r="AB24" i="15" s="1"/>
  <c r="AB25" i="15" s="1"/>
  <c r="AB26" i="15" s="1"/>
  <c r="AB47" i="15" s="1"/>
  <c r="AB48" i="15" s="1"/>
  <c r="AB49" i="15" s="1"/>
  <c r="AB50" i="15" s="1"/>
  <c r="AB51" i="15" s="1"/>
  <c r="AB52" i="15" s="1"/>
  <c r="AB53" i="15" s="1"/>
  <c r="AB54" i="15" s="1"/>
  <c r="AB55" i="15" s="1"/>
  <c r="AB56" i="15" s="1"/>
  <c r="AB57" i="15" s="1"/>
  <c r="AB58" i="15" s="1"/>
  <c r="AB59" i="15" s="1"/>
  <c r="AB60" i="15" s="1"/>
  <c r="AB61" i="15" s="1"/>
  <c r="AB62" i="15" s="1"/>
  <c r="AB63" i="15" s="1"/>
  <c r="AB64" i="15" s="1"/>
  <c r="AB65" i="15" s="1"/>
  <c r="AB66" i="15" s="1"/>
  <c r="AB67" i="15" s="1"/>
  <c r="AD6" i="15" s="1"/>
  <c r="AD7" i="15" s="1"/>
  <c r="AD8" i="15" s="1"/>
  <c r="AD9" i="15" s="1"/>
  <c r="AD10" i="15" s="1"/>
  <c r="AD11" i="15" s="1"/>
  <c r="AD12" i="15" s="1"/>
  <c r="AD13" i="15" s="1"/>
  <c r="AD14" i="15" s="1"/>
  <c r="AD15" i="15" s="1"/>
  <c r="AD16" i="15" s="1"/>
  <c r="AD17" i="15" s="1"/>
  <c r="AD18" i="15" s="1"/>
  <c r="AD19" i="15" s="1"/>
  <c r="AD20" i="15" s="1"/>
  <c r="AD21" i="15" s="1"/>
  <c r="AD22" i="15" s="1"/>
  <c r="AD23" i="15" s="1"/>
  <c r="AD24" i="15" s="1"/>
  <c r="AD25" i="15" s="1"/>
  <c r="AD26" i="15" s="1"/>
  <c r="AD47" i="15" s="1"/>
  <c r="AD48" i="15" s="1"/>
  <c r="AD49" i="15" s="1"/>
  <c r="AD50" i="15" s="1"/>
  <c r="AD51" i="15" s="1"/>
  <c r="AD52" i="15" s="1"/>
  <c r="AD53" i="15" s="1"/>
  <c r="AD54" i="15" s="1"/>
  <c r="AD55" i="15" s="1"/>
  <c r="AD56" i="15" s="1"/>
  <c r="AD57" i="15" s="1"/>
  <c r="AD58" i="15" s="1"/>
  <c r="AD59" i="15" s="1"/>
  <c r="AD60" i="15" s="1"/>
  <c r="AD61" i="15" s="1"/>
  <c r="AD62" i="15" s="1"/>
  <c r="AD63" i="15" s="1"/>
  <c r="AD64" i="15" s="1"/>
  <c r="AD65" i="15" s="1"/>
  <c r="AD66" i="15" s="1"/>
  <c r="AD67" i="15" s="1"/>
  <c r="AF6" i="15" s="1"/>
  <c r="AF7" i="15" s="1"/>
  <c r="AF8" i="15" s="1"/>
  <c r="AF9" i="15" s="1"/>
  <c r="AF10" i="15" s="1"/>
  <c r="AF11" i="15" s="1"/>
  <c r="AF12" i="15" s="1"/>
  <c r="AF13" i="15" s="1"/>
  <c r="AF14" i="15" s="1"/>
  <c r="AF15" i="15" s="1"/>
  <c r="AF16" i="15" s="1"/>
  <c r="AF17" i="15" s="1"/>
  <c r="AF18" i="15" s="1"/>
  <c r="AF19" i="15" s="1"/>
  <c r="AF20" i="15" s="1"/>
  <c r="AF21" i="15" s="1"/>
  <c r="AF22" i="15" s="1"/>
  <c r="AF23" i="15" s="1"/>
  <c r="AF24" i="15" s="1"/>
  <c r="AF25" i="15" s="1"/>
  <c r="AF26" i="15" s="1"/>
  <c r="AF47" i="15" s="1"/>
  <c r="AF48" i="15" s="1"/>
  <c r="AF49" i="15" s="1"/>
  <c r="AF50" i="15" s="1"/>
  <c r="AF51" i="15" s="1"/>
  <c r="AF52" i="15" s="1"/>
  <c r="AF53" i="15" s="1"/>
  <c r="AF54" i="15" s="1"/>
  <c r="AF55" i="15" s="1"/>
  <c r="AF56" i="15" s="1"/>
  <c r="AF57" i="15" s="1"/>
  <c r="AF58" i="15" s="1"/>
  <c r="AF59" i="15" s="1"/>
  <c r="AF60" i="15" s="1"/>
  <c r="AF61" i="15" s="1"/>
  <c r="AF62" i="15" s="1"/>
  <c r="AF63" i="15" s="1"/>
  <c r="AF64" i="15" s="1"/>
  <c r="AF65" i="15" s="1"/>
  <c r="AF66" i="15" s="1"/>
  <c r="AF67" i="15" s="1"/>
  <c r="AH6" i="15" s="1"/>
  <c r="AH7" i="15" s="1"/>
  <c r="AH8" i="15" s="1"/>
  <c r="AH9" i="15" s="1"/>
  <c r="AH10" i="15" s="1"/>
  <c r="AH11" i="15" s="1"/>
  <c r="AH12" i="15" s="1"/>
  <c r="AH13" i="15" s="1"/>
  <c r="AH14" i="15" s="1"/>
  <c r="AH15" i="15" s="1"/>
  <c r="AH16" i="15" s="1"/>
  <c r="AH17" i="15" s="1"/>
  <c r="AH18" i="15" s="1"/>
  <c r="AH19" i="15" s="1"/>
  <c r="AH20" i="15" s="1"/>
  <c r="AH21" i="15" s="1"/>
  <c r="AH22" i="15" s="1"/>
  <c r="AH23" i="15" s="1"/>
  <c r="AH24" i="15" s="1"/>
  <c r="AH25" i="15" s="1"/>
  <c r="AH26" i="15" s="1"/>
  <c r="AH47" i="15" s="1"/>
  <c r="AH48" i="15" s="1"/>
  <c r="AH49" i="15" s="1"/>
  <c r="AH50" i="15" s="1"/>
  <c r="AH51" i="15" s="1"/>
  <c r="AH52" i="15" s="1"/>
  <c r="AH53" i="15" s="1"/>
  <c r="AH54" i="15" s="1"/>
  <c r="AH55" i="15" s="1"/>
  <c r="AH56" i="15" s="1"/>
  <c r="AH57" i="15" s="1"/>
  <c r="AH58" i="15" s="1"/>
  <c r="AH59" i="15" s="1"/>
  <c r="AH60" i="15" s="1"/>
  <c r="AH61" i="15" s="1"/>
  <c r="AH62" i="15" s="1"/>
  <c r="AH63" i="15" s="1"/>
  <c r="AH64" i="15" s="1"/>
  <c r="AH65" i="15" s="1"/>
  <c r="AH66" i="15" s="1"/>
  <c r="AH67" i="15" s="1"/>
  <c r="AJ6" i="15" s="1"/>
  <c r="AJ7" i="15" s="1"/>
  <c r="AJ8" i="15" s="1"/>
  <c r="AJ9" i="15" s="1"/>
  <c r="AJ10" i="15" s="1"/>
  <c r="AJ11" i="15" s="1"/>
  <c r="AJ12" i="15" s="1"/>
  <c r="AJ13" i="15" s="1"/>
  <c r="AJ14" i="15" s="1"/>
  <c r="AJ15" i="15" s="1"/>
  <c r="AJ16" i="15" s="1"/>
  <c r="AJ17" i="15" s="1"/>
  <c r="AJ18" i="15" s="1"/>
  <c r="AJ19" i="15" s="1"/>
  <c r="AJ20" i="15" s="1"/>
  <c r="AJ21" i="15" s="1"/>
  <c r="AJ22" i="15" s="1"/>
  <c r="AJ23" i="15" s="1"/>
  <c r="AJ24" i="15" s="1"/>
  <c r="AJ25" i="15" s="1"/>
  <c r="AJ26" i="15" s="1"/>
  <c r="AJ47" i="15" s="1"/>
  <c r="AJ48" i="15" s="1"/>
  <c r="AJ49" i="15" s="1"/>
  <c r="AJ50" i="15" s="1"/>
  <c r="AJ51" i="15" s="1"/>
  <c r="AJ52" i="15" s="1"/>
  <c r="AJ53" i="15" s="1"/>
  <c r="AJ54" i="15" s="1"/>
  <c r="AJ55" i="15" s="1"/>
  <c r="AJ56" i="15" s="1"/>
  <c r="AJ57" i="15" s="1"/>
  <c r="AJ58" i="15" s="1"/>
  <c r="AJ59" i="15" s="1"/>
  <c r="AJ60" i="15" s="1"/>
  <c r="AJ61" i="15" s="1"/>
  <c r="AJ62" i="15" s="1"/>
  <c r="AJ63" i="15" s="1"/>
  <c r="AJ64" i="15" s="1"/>
  <c r="AJ65" i="15" s="1"/>
  <c r="AJ66" i="15" s="1"/>
  <c r="AJ67" i="15" s="1"/>
  <c r="S7" i="14"/>
  <c r="S8" i="14" s="1"/>
  <c r="S9" i="14" s="1"/>
  <c r="S10" i="14" s="1"/>
  <c r="S11" i="14" s="1"/>
  <c r="S12" i="14" s="1"/>
  <c r="S13" i="14" s="1"/>
  <c r="S14" i="14" s="1"/>
  <c r="S15" i="14" s="1"/>
  <c r="S16" i="14" s="1"/>
  <c r="S17" i="14" s="1"/>
  <c r="S18" i="14" s="1"/>
  <c r="S19" i="14" s="1"/>
  <c r="S20" i="14" s="1"/>
  <c r="S21" i="14" s="1"/>
  <c r="S22" i="14" s="1"/>
  <c r="S23" i="14" s="1"/>
  <c r="S24" i="14" s="1"/>
  <c r="S25" i="14" s="1"/>
  <c r="S26" i="14" s="1"/>
  <c r="S27" i="14" s="1"/>
  <c r="S28" i="14" s="1"/>
  <c r="S29" i="14" s="1"/>
  <c r="S30" i="14" s="1"/>
  <c r="S31" i="14" s="1"/>
  <c r="S32" i="14" s="1"/>
  <c r="S33" i="14" s="1"/>
  <c r="S34" i="14" s="1"/>
  <c r="S35" i="14" s="1"/>
  <c r="S36" i="14" s="1"/>
  <c r="S37" i="14" s="1"/>
  <c r="S38" i="14" s="1"/>
  <c r="Q7" i="14"/>
  <c r="Q8" i="14" s="1"/>
  <c r="Q9" i="14" s="1"/>
  <c r="Q10" i="14" s="1"/>
  <c r="Q11" i="14" s="1"/>
  <c r="Q12" i="14" s="1"/>
  <c r="Q13" i="14" s="1"/>
  <c r="Q14" i="14" s="1"/>
  <c r="Q15" i="14" s="1"/>
  <c r="Q16" i="14" s="1"/>
  <c r="Q17" i="14" s="1"/>
  <c r="Q18" i="14" s="1"/>
  <c r="Q19" i="14" s="1"/>
  <c r="Q20" i="14" s="1"/>
  <c r="Q21" i="14" s="1"/>
  <c r="Q22" i="14" s="1"/>
  <c r="Q23" i="14" s="1"/>
  <c r="Q24" i="14" s="1"/>
  <c r="Q25" i="14" s="1"/>
  <c r="Q26" i="14" s="1"/>
  <c r="Q27" i="14" s="1"/>
  <c r="Q28" i="14" s="1"/>
  <c r="Q29" i="14" s="1"/>
  <c r="Q30" i="14" s="1"/>
  <c r="Q31" i="14" s="1"/>
  <c r="Q32" i="14" s="1"/>
  <c r="Q33" i="14" s="1"/>
  <c r="Q34" i="14" s="1"/>
  <c r="Q35" i="14" s="1"/>
  <c r="Q36" i="14" s="1"/>
  <c r="Q37" i="14" s="1"/>
  <c r="Q38" i="14" s="1"/>
  <c r="O59" i="14"/>
  <c r="O60" i="14" s="1"/>
  <c r="O61" i="14" s="1"/>
  <c r="O62" i="14" s="1"/>
  <c r="O63" i="14" s="1"/>
  <c r="O64" i="14" s="1"/>
  <c r="O65" i="14" s="1"/>
  <c r="O66" i="14" s="1"/>
  <c r="O67" i="14" s="1"/>
  <c r="O68" i="14" s="1"/>
  <c r="O69" i="14" s="1"/>
  <c r="O70" i="14" s="1"/>
  <c r="O71" i="14" s="1"/>
  <c r="O72" i="14" s="1"/>
  <c r="O73" i="14" s="1"/>
  <c r="O74" i="14" s="1"/>
  <c r="O75" i="14" s="1"/>
  <c r="O76" i="14" s="1"/>
  <c r="O77" i="14" s="1"/>
  <c r="O78" i="14" s="1"/>
  <c r="O79" i="14" s="1"/>
  <c r="O80" i="14" s="1"/>
  <c r="O81" i="14" s="1"/>
  <c r="O82" i="14" s="1"/>
  <c r="O83" i="14" s="1"/>
  <c r="O84" i="14" s="1"/>
  <c r="O85" i="14" s="1"/>
  <c r="O86" i="14" s="1"/>
  <c r="O87" i="14" s="1"/>
  <c r="O88" i="14" s="1"/>
  <c r="O89" i="14" s="1"/>
  <c r="O90" i="14" s="1"/>
  <c r="O91" i="14" s="1"/>
  <c r="M59" i="14"/>
  <c r="M60" i="14" s="1"/>
  <c r="M61" i="14" s="1"/>
  <c r="M62" i="14" s="1"/>
  <c r="M63" i="14" s="1"/>
  <c r="M64" i="14" s="1"/>
  <c r="M65" i="14" s="1"/>
  <c r="M66" i="14" s="1"/>
  <c r="M67" i="14" s="1"/>
  <c r="M68" i="14" s="1"/>
  <c r="M69" i="14" s="1"/>
  <c r="M70" i="14" s="1"/>
  <c r="M71" i="14" s="1"/>
  <c r="M72" i="14" s="1"/>
  <c r="M73" i="14" s="1"/>
  <c r="M74" i="14" s="1"/>
  <c r="M75" i="14" s="1"/>
  <c r="M76" i="14" s="1"/>
  <c r="M77" i="14" s="1"/>
  <c r="M78" i="14" s="1"/>
  <c r="M79" i="14" s="1"/>
  <c r="M80" i="14" s="1"/>
  <c r="M81" i="14" s="1"/>
  <c r="M82" i="14" s="1"/>
  <c r="M83" i="14" s="1"/>
  <c r="M84" i="14" s="1"/>
  <c r="M85" i="14" s="1"/>
  <c r="M86" i="14" s="1"/>
  <c r="M87" i="14" s="1"/>
  <c r="M88" i="14" s="1"/>
  <c r="M89" i="14" s="1"/>
  <c r="M90" i="14" s="1"/>
  <c r="M91" i="14" s="1"/>
  <c r="S59" i="14"/>
  <c r="S60" i="14" s="1"/>
  <c r="S61" i="14" s="1"/>
  <c r="S62" i="14" s="1"/>
  <c r="S63" i="14" s="1"/>
  <c r="S64" i="14" s="1"/>
  <c r="S65" i="14" s="1"/>
  <c r="S66" i="14" s="1"/>
  <c r="S67" i="14" s="1"/>
  <c r="S68" i="14" s="1"/>
  <c r="S69" i="14" s="1"/>
  <c r="S70" i="14" s="1"/>
  <c r="S71" i="14" s="1"/>
  <c r="S72" i="14" s="1"/>
  <c r="S73" i="14" s="1"/>
  <c r="S74" i="14" s="1"/>
  <c r="S75" i="14" s="1"/>
  <c r="S76" i="14" s="1"/>
  <c r="S77" i="14" s="1"/>
  <c r="S78" i="14" s="1"/>
  <c r="S79" i="14" s="1"/>
  <c r="S80" i="14" s="1"/>
  <c r="S81" i="14" s="1"/>
  <c r="S82" i="14" s="1"/>
  <c r="S83" i="14" s="1"/>
  <c r="S84" i="14" s="1"/>
  <c r="S85" i="14" s="1"/>
  <c r="S86" i="14" s="1"/>
  <c r="S87" i="14" s="1"/>
  <c r="S88" i="14" s="1"/>
  <c r="S89" i="14" s="1"/>
  <c r="S90" i="14" s="1"/>
  <c r="S91" i="14" s="1"/>
  <c r="L59" i="14"/>
  <c r="L60" i="14" s="1"/>
  <c r="L61" i="14" s="1"/>
  <c r="L62" i="14" s="1"/>
  <c r="L63" i="14" s="1"/>
  <c r="L64" i="14" s="1"/>
  <c r="L65" i="14" s="1"/>
  <c r="L66" i="14" s="1"/>
  <c r="L67" i="14" s="1"/>
  <c r="L68" i="14" s="1"/>
  <c r="L69" i="14" s="1"/>
  <c r="L70" i="14" s="1"/>
  <c r="L71" i="14" s="1"/>
  <c r="L72" i="14" s="1"/>
  <c r="L73" i="14" s="1"/>
  <c r="L74" i="14" s="1"/>
  <c r="L75" i="14" s="1"/>
  <c r="L76" i="14" s="1"/>
  <c r="L77" i="14" s="1"/>
  <c r="L78" i="14" s="1"/>
  <c r="L79" i="14" s="1"/>
  <c r="L80" i="14" s="1"/>
  <c r="L81" i="14" s="1"/>
  <c r="L82" i="14" s="1"/>
  <c r="L83" i="14" s="1"/>
  <c r="L84" i="14" s="1"/>
  <c r="L85" i="14" s="1"/>
  <c r="L86" i="14" s="1"/>
  <c r="L87" i="14" s="1"/>
  <c r="L88" i="14" s="1"/>
  <c r="L89" i="14" s="1"/>
  <c r="L90" i="14" s="1"/>
  <c r="L91" i="14" s="1"/>
  <c r="O47" i="16" l="1"/>
  <c r="O48" i="16" s="1"/>
  <c r="O49" i="16" s="1"/>
  <c r="O50" i="16" s="1"/>
  <c r="O51" i="16" s="1"/>
  <c r="O52" i="16" s="1"/>
  <c r="O53" i="16" s="1"/>
  <c r="O54" i="16" s="1"/>
  <c r="O55" i="16" s="1"/>
  <c r="O56" i="16" s="1"/>
  <c r="O57" i="16" s="1"/>
  <c r="O58" i="16" s="1"/>
  <c r="O59" i="16" s="1"/>
  <c r="O60" i="16" s="1"/>
  <c r="O61" i="16" s="1"/>
  <c r="O62" i="16" s="1"/>
  <c r="O63" i="16" s="1"/>
  <c r="O64" i="16" s="1"/>
  <c r="O65" i="16" s="1"/>
  <c r="O66" i="16" s="1"/>
  <c r="O67" i="16" s="1"/>
  <c r="K91" i="12"/>
  <c r="K90" i="12"/>
  <c r="K89" i="12"/>
  <c r="K88" i="12"/>
  <c r="K87" i="12"/>
  <c r="K86" i="12"/>
  <c r="K85" i="12"/>
  <c r="K84" i="12"/>
  <c r="K83" i="12"/>
  <c r="K82" i="12"/>
  <c r="K81" i="12"/>
  <c r="K80" i="12"/>
  <c r="K79" i="12"/>
  <c r="K78" i="12"/>
  <c r="K77" i="12"/>
  <c r="K76" i="12"/>
  <c r="K75" i="12"/>
  <c r="K74" i="12"/>
  <c r="K73" i="12"/>
  <c r="K72" i="12"/>
  <c r="K71" i="12"/>
  <c r="K70" i="12"/>
  <c r="K69" i="12"/>
  <c r="K68" i="12"/>
  <c r="K67" i="12"/>
  <c r="K66" i="12"/>
  <c r="K65" i="12"/>
  <c r="K64" i="12"/>
  <c r="K63" i="12"/>
  <c r="K62" i="12"/>
  <c r="K61" i="12"/>
  <c r="K60" i="12"/>
  <c r="G60" i="12"/>
  <c r="G61" i="12" s="1"/>
  <c r="G62" i="12" s="1"/>
  <c r="G63" i="12" s="1"/>
  <c r="G64" i="12" s="1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 s="1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K59" i="12"/>
  <c r="G59" i="12"/>
  <c r="P6" i="16" l="1"/>
  <c r="P7" i="16" s="1"/>
  <c r="P8" i="16" s="1"/>
  <c r="P9" i="16" s="1"/>
  <c r="P10" i="16" s="1"/>
  <c r="P11" i="16" s="1"/>
  <c r="P12" i="16" s="1"/>
  <c r="P13" i="16" s="1"/>
  <c r="P14" i="16" s="1"/>
  <c r="P15" i="16" s="1"/>
  <c r="P16" i="16" s="1"/>
  <c r="P17" i="16" s="1"/>
  <c r="P18" i="16" s="1"/>
  <c r="P19" i="16" s="1"/>
  <c r="P20" i="16" s="1"/>
  <c r="P21" i="16" s="1"/>
  <c r="P22" i="16" s="1"/>
  <c r="P23" i="16" s="1"/>
  <c r="P24" i="16" s="1"/>
  <c r="P25" i="16" s="1"/>
  <c r="P26" i="16" s="1"/>
  <c r="P47" i="16" s="1"/>
  <c r="P48" i="16" s="1"/>
  <c r="P49" i="16" s="1"/>
  <c r="P50" i="16" s="1"/>
  <c r="P51" i="16" s="1"/>
  <c r="P52" i="16" s="1"/>
  <c r="P53" i="16" s="1"/>
  <c r="P54" i="16" s="1"/>
  <c r="P55" i="16" s="1"/>
  <c r="P56" i="16" s="1"/>
  <c r="P57" i="16" s="1"/>
  <c r="P58" i="16" s="1"/>
  <c r="P59" i="16" s="1"/>
  <c r="P60" i="16" s="1"/>
  <c r="P61" i="16" s="1"/>
  <c r="P62" i="16" s="1"/>
  <c r="P63" i="16" s="1"/>
  <c r="P64" i="16" s="1"/>
  <c r="P65" i="16" s="1"/>
  <c r="P66" i="16" s="1"/>
  <c r="P67" i="16" s="1"/>
  <c r="V59" i="12"/>
  <c r="V60" i="12" s="1"/>
  <c r="V61" i="12" s="1"/>
  <c r="V62" i="12" s="1"/>
  <c r="V63" i="12" s="1"/>
  <c r="V64" i="12" s="1"/>
  <c r="V65" i="12" s="1"/>
  <c r="V66" i="12" s="1"/>
  <c r="V67" i="12" s="1"/>
  <c r="V68" i="12" s="1"/>
  <c r="V69" i="12" s="1"/>
  <c r="V70" i="12" s="1"/>
  <c r="V71" i="12" s="1"/>
  <c r="V72" i="12" s="1"/>
  <c r="V73" i="12" s="1"/>
  <c r="V74" i="12" s="1"/>
  <c r="V75" i="12" s="1"/>
  <c r="V76" i="12" s="1"/>
  <c r="V77" i="12" s="1"/>
  <c r="V78" i="12" s="1"/>
  <c r="V79" i="12" s="1"/>
  <c r="V80" i="12" s="1"/>
  <c r="V81" i="12" s="1"/>
  <c r="V82" i="12" s="1"/>
  <c r="V83" i="12" s="1"/>
  <c r="V84" i="12" s="1"/>
  <c r="V85" i="12" s="1"/>
  <c r="V86" i="12" s="1"/>
  <c r="V87" i="12" s="1"/>
  <c r="V88" i="12" s="1"/>
  <c r="V89" i="12" s="1"/>
  <c r="V90" i="12" s="1"/>
  <c r="V91" i="12" s="1"/>
  <c r="X59" i="12"/>
  <c r="X60" i="12" s="1"/>
  <c r="X61" i="12" s="1"/>
  <c r="X62" i="12" s="1"/>
  <c r="X63" i="12" s="1"/>
  <c r="X64" i="12" s="1"/>
  <c r="X65" i="12" s="1"/>
  <c r="X66" i="12" s="1"/>
  <c r="X67" i="12" s="1"/>
  <c r="X68" i="12" s="1"/>
  <c r="X69" i="12" s="1"/>
  <c r="X70" i="12" s="1"/>
  <c r="X71" i="12" s="1"/>
  <c r="X72" i="12" s="1"/>
  <c r="X73" i="12" s="1"/>
  <c r="X74" i="12" s="1"/>
  <c r="X75" i="12" s="1"/>
  <c r="X76" i="12" s="1"/>
  <c r="X77" i="12" s="1"/>
  <c r="X78" i="12" s="1"/>
  <c r="X79" i="12" s="1"/>
  <c r="X80" i="12" s="1"/>
  <c r="X81" i="12" s="1"/>
  <c r="X82" i="12" s="1"/>
  <c r="X83" i="12" s="1"/>
  <c r="X84" i="12" s="1"/>
  <c r="X85" i="12" s="1"/>
  <c r="X86" i="12" s="1"/>
  <c r="X87" i="12" s="1"/>
  <c r="X88" i="12" s="1"/>
  <c r="X89" i="12" s="1"/>
  <c r="X90" i="12" s="1"/>
  <c r="X91" i="12" s="1"/>
  <c r="R59" i="12"/>
  <c r="R60" i="12" s="1"/>
  <c r="R61" i="12" s="1"/>
  <c r="R62" i="12" s="1"/>
  <c r="R63" i="12" s="1"/>
  <c r="R64" i="12" s="1"/>
  <c r="R65" i="12" s="1"/>
  <c r="R66" i="12" s="1"/>
  <c r="R67" i="12" s="1"/>
  <c r="R68" i="12" s="1"/>
  <c r="R69" i="12" s="1"/>
  <c r="R70" i="12" s="1"/>
  <c r="R71" i="12" s="1"/>
  <c r="R72" i="12" s="1"/>
  <c r="R73" i="12" s="1"/>
  <c r="R74" i="12" s="1"/>
  <c r="R75" i="12" s="1"/>
  <c r="R76" i="12" s="1"/>
  <c r="R77" i="12" s="1"/>
  <c r="R78" i="12" s="1"/>
  <c r="R79" i="12" s="1"/>
  <c r="R80" i="12" s="1"/>
  <c r="R81" i="12" s="1"/>
  <c r="R82" i="12" s="1"/>
  <c r="R83" i="12" s="1"/>
  <c r="R84" i="12" s="1"/>
  <c r="R85" i="12" s="1"/>
  <c r="R86" i="12" s="1"/>
  <c r="R87" i="12" s="1"/>
  <c r="R88" i="12" s="1"/>
  <c r="R89" i="12" s="1"/>
  <c r="R90" i="12" s="1"/>
  <c r="R91" i="12" s="1"/>
  <c r="T59" i="12"/>
  <c r="T60" i="12" s="1"/>
  <c r="T61" i="12" s="1"/>
  <c r="T62" i="12" s="1"/>
  <c r="T63" i="12" s="1"/>
  <c r="T64" i="12" s="1"/>
  <c r="T65" i="12" s="1"/>
  <c r="T66" i="12" s="1"/>
  <c r="T67" i="12" s="1"/>
  <c r="T68" i="12" s="1"/>
  <c r="T69" i="12" s="1"/>
  <c r="T70" i="12" s="1"/>
  <c r="T71" i="12" s="1"/>
  <c r="T72" i="12" s="1"/>
  <c r="T73" i="12" s="1"/>
  <c r="T74" i="12" s="1"/>
  <c r="T75" i="12" s="1"/>
  <c r="T76" i="12" s="1"/>
  <c r="T77" i="12" s="1"/>
  <c r="T78" i="12" s="1"/>
  <c r="T79" i="12" s="1"/>
  <c r="T80" i="12" s="1"/>
  <c r="T81" i="12" s="1"/>
  <c r="T82" i="12" s="1"/>
  <c r="T83" i="12" s="1"/>
  <c r="T84" i="12" s="1"/>
  <c r="T85" i="12" s="1"/>
  <c r="T86" i="12" s="1"/>
  <c r="T87" i="12" s="1"/>
  <c r="T88" i="12" s="1"/>
  <c r="T89" i="12" s="1"/>
  <c r="T90" i="12" s="1"/>
  <c r="T91" i="12" s="1"/>
  <c r="N59" i="12"/>
  <c r="N60" i="12" s="1"/>
  <c r="N61" i="12" s="1"/>
  <c r="N62" i="12" s="1"/>
  <c r="N63" i="12" s="1"/>
  <c r="N64" i="12" s="1"/>
  <c r="N65" i="12" s="1"/>
  <c r="N66" i="12" s="1"/>
  <c r="N67" i="12" s="1"/>
  <c r="N68" i="12" s="1"/>
  <c r="N69" i="12" s="1"/>
  <c r="N70" i="12" s="1"/>
  <c r="N71" i="12" s="1"/>
  <c r="N72" i="12" s="1"/>
  <c r="N73" i="12" s="1"/>
  <c r="N74" i="12" s="1"/>
  <c r="N75" i="12" s="1"/>
  <c r="N76" i="12" s="1"/>
  <c r="N77" i="12" s="1"/>
  <c r="N78" i="12" s="1"/>
  <c r="N79" i="12" s="1"/>
  <c r="N80" i="12" s="1"/>
  <c r="N81" i="12" s="1"/>
  <c r="N82" i="12" s="1"/>
  <c r="N83" i="12" s="1"/>
  <c r="N84" i="12" s="1"/>
  <c r="N85" i="12" s="1"/>
  <c r="N86" i="12" s="1"/>
  <c r="N87" i="12" s="1"/>
  <c r="N88" i="12" s="1"/>
  <c r="N89" i="12" s="1"/>
  <c r="N90" i="12" s="1"/>
  <c r="N91" i="12" s="1"/>
  <c r="P59" i="12"/>
  <c r="P60" i="12" s="1"/>
  <c r="P61" i="12" s="1"/>
  <c r="P62" i="12" s="1"/>
  <c r="P63" i="12" s="1"/>
  <c r="P64" i="12" s="1"/>
  <c r="P65" i="12" s="1"/>
  <c r="P66" i="12" s="1"/>
  <c r="P67" i="12" s="1"/>
  <c r="P68" i="12" s="1"/>
  <c r="P69" i="12" s="1"/>
  <c r="P70" i="12" s="1"/>
  <c r="P71" i="12" s="1"/>
  <c r="P72" i="12" s="1"/>
  <c r="P73" i="12" s="1"/>
  <c r="P74" i="12" s="1"/>
  <c r="P75" i="12" s="1"/>
  <c r="P76" i="12" s="1"/>
  <c r="P77" i="12" s="1"/>
  <c r="P78" i="12" s="1"/>
  <c r="P79" i="12" s="1"/>
  <c r="P80" i="12" s="1"/>
  <c r="P81" i="12" s="1"/>
  <c r="P82" i="12" s="1"/>
  <c r="P83" i="12" s="1"/>
  <c r="P84" i="12" s="1"/>
  <c r="P85" i="12" s="1"/>
  <c r="P86" i="12" s="1"/>
  <c r="P87" i="12" s="1"/>
  <c r="P88" i="12" s="1"/>
  <c r="P89" i="12" s="1"/>
  <c r="P90" i="12" s="1"/>
  <c r="P91" i="12" s="1"/>
  <c r="U59" i="12"/>
  <c r="U60" i="12" s="1"/>
  <c r="U61" i="12" s="1"/>
  <c r="U62" i="12" s="1"/>
  <c r="U63" i="12" s="1"/>
  <c r="U64" i="12" s="1"/>
  <c r="U65" i="12" s="1"/>
  <c r="U66" i="12" s="1"/>
  <c r="U67" i="12" s="1"/>
  <c r="U68" i="12" s="1"/>
  <c r="U69" i="12" s="1"/>
  <c r="U70" i="12" s="1"/>
  <c r="U71" i="12" s="1"/>
  <c r="U72" i="12" s="1"/>
  <c r="U73" i="12" s="1"/>
  <c r="U74" i="12" s="1"/>
  <c r="U75" i="12" s="1"/>
  <c r="U76" i="12" s="1"/>
  <c r="U77" i="12" s="1"/>
  <c r="U78" i="12" s="1"/>
  <c r="U79" i="12" s="1"/>
  <c r="U80" i="12" s="1"/>
  <c r="U81" i="12" s="1"/>
  <c r="U82" i="12" s="1"/>
  <c r="U83" i="12" s="1"/>
  <c r="U84" i="12" s="1"/>
  <c r="U85" i="12" s="1"/>
  <c r="U86" i="12" s="1"/>
  <c r="U87" i="12" s="1"/>
  <c r="U88" i="12" s="1"/>
  <c r="U89" i="12" s="1"/>
  <c r="U90" i="12" s="1"/>
  <c r="U91" i="12" s="1"/>
  <c r="W59" i="12"/>
  <c r="W60" i="12" s="1"/>
  <c r="W61" i="12" s="1"/>
  <c r="W62" i="12" s="1"/>
  <c r="W63" i="12" s="1"/>
  <c r="W64" i="12" s="1"/>
  <c r="W65" i="12" s="1"/>
  <c r="W66" i="12" s="1"/>
  <c r="W67" i="12" s="1"/>
  <c r="W68" i="12" s="1"/>
  <c r="W69" i="12" s="1"/>
  <c r="W70" i="12" s="1"/>
  <c r="W71" i="12" s="1"/>
  <c r="W72" i="12" s="1"/>
  <c r="W73" i="12" s="1"/>
  <c r="W74" i="12" s="1"/>
  <c r="W75" i="12" s="1"/>
  <c r="W76" i="12" s="1"/>
  <c r="W77" i="12" s="1"/>
  <c r="W78" i="12" s="1"/>
  <c r="W79" i="12" s="1"/>
  <c r="W80" i="12" s="1"/>
  <c r="W81" i="12" s="1"/>
  <c r="W82" i="12" s="1"/>
  <c r="W83" i="12" s="1"/>
  <c r="W84" i="12" s="1"/>
  <c r="W85" i="12" s="1"/>
  <c r="W86" i="12" s="1"/>
  <c r="W87" i="12" s="1"/>
  <c r="W88" i="12" s="1"/>
  <c r="W89" i="12" s="1"/>
  <c r="W90" i="12" s="1"/>
  <c r="W91" i="12" s="1"/>
  <c r="M59" i="12"/>
  <c r="M60" i="12" s="1"/>
  <c r="M61" i="12" s="1"/>
  <c r="M62" i="12" s="1"/>
  <c r="M63" i="12" s="1"/>
  <c r="M64" i="12" s="1"/>
  <c r="M65" i="12" s="1"/>
  <c r="M66" i="12" s="1"/>
  <c r="M67" i="12" s="1"/>
  <c r="M68" i="12" s="1"/>
  <c r="M69" i="12" s="1"/>
  <c r="M70" i="12" s="1"/>
  <c r="M71" i="12" s="1"/>
  <c r="M72" i="12" s="1"/>
  <c r="M73" i="12" s="1"/>
  <c r="M74" i="12" s="1"/>
  <c r="M75" i="12" s="1"/>
  <c r="M76" i="12" s="1"/>
  <c r="M77" i="12" s="1"/>
  <c r="M78" i="12" s="1"/>
  <c r="M79" i="12" s="1"/>
  <c r="M80" i="12" s="1"/>
  <c r="M81" i="12" s="1"/>
  <c r="M82" i="12" s="1"/>
  <c r="M83" i="12" s="1"/>
  <c r="M84" i="12" s="1"/>
  <c r="M85" i="12" s="1"/>
  <c r="M86" i="12" s="1"/>
  <c r="M87" i="12" s="1"/>
  <c r="M88" i="12" s="1"/>
  <c r="M89" i="12" s="1"/>
  <c r="M90" i="12" s="1"/>
  <c r="M91" i="12" s="1"/>
  <c r="O59" i="12"/>
  <c r="O60" i="12" s="1"/>
  <c r="O61" i="12" s="1"/>
  <c r="O62" i="12" s="1"/>
  <c r="O63" i="12" s="1"/>
  <c r="O64" i="12" s="1"/>
  <c r="O65" i="12" s="1"/>
  <c r="O66" i="12" s="1"/>
  <c r="O67" i="12" s="1"/>
  <c r="O68" i="12" s="1"/>
  <c r="O69" i="12" s="1"/>
  <c r="O70" i="12" s="1"/>
  <c r="O71" i="12" s="1"/>
  <c r="O72" i="12" s="1"/>
  <c r="O73" i="12" s="1"/>
  <c r="O74" i="12" s="1"/>
  <c r="O75" i="12" s="1"/>
  <c r="O76" i="12" s="1"/>
  <c r="O77" i="12" s="1"/>
  <c r="O78" i="12" s="1"/>
  <c r="O79" i="12" s="1"/>
  <c r="O80" i="12" s="1"/>
  <c r="O81" i="12" s="1"/>
  <c r="O82" i="12" s="1"/>
  <c r="O83" i="12" s="1"/>
  <c r="O84" i="12" s="1"/>
  <c r="O85" i="12" s="1"/>
  <c r="O86" i="12" s="1"/>
  <c r="O87" i="12" s="1"/>
  <c r="O88" i="12" s="1"/>
  <c r="O89" i="12" s="1"/>
  <c r="O90" i="12" s="1"/>
  <c r="O91" i="12" s="1"/>
  <c r="Q59" i="12"/>
  <c r="Q60" i="12" s="1"/>
  <c r="Q61" i="12" s="1"/>
  <c r="Q62" i="12" s="1"/>
  <c r="Q63" i="12" s="1"/>
  <c r="Q64" i="12" s="1"/>
  <c r="Q65" i="12" s="1"/>
  <c r="Q66" i="12" s="1"/>
  <c r="Q67" i="12" s="1"/>
  <c r="Q68" i="12" s="1"/>
  <c r="Q69" i="12" s="1"/>
  <c r="Q70" i="12" s="1"/>
  <c r="Q71" i="12" s="1"/>
  <c r="Q72" i="12" s="1"/>
  <c r="Q73" i="12" s="1"/>
  <c r="Q74" i="12" s="1"/>
  <c r="Q75" i="12" s="1"/>
  <c r="Q76" i="12" s="1"/>
  <c r="Q77" i="12" s="1"/>
  <c r="Q78" i="12" s="1"/>
  <c r="Q79" i="12" s="1"/>
  <c r="Q80" i="12" s="1"/>
  <c r="Q81" i="12" s="1"/>
  <c r="Q82" i="12" s="1"/>
  <c r="Q83" i="12" s="1"/>
  <c r="Q84" i="12" s="1"/>
  <c r="Q85" i="12" s="1"/>
  <c r="Q86" i="12" s="1"/>
  <c r="Q87" i="12" s="1"/>
  <c r="Q88" i="12" s="1"/>
  <c r="Q89" i="12" s="1"/>
  <c r="Q90" i="12" s="1"/>
  <c r="Q91" i="12" s="1"/>
  <c r="L59" i="12"/>
  <c r="L60" i="12" s="1"/>
  <c r="L61" i="12" s="1"/>
  <c r="L62" i="12" s="1"/>
  <c r="L63" i="12" s="1"/>
  <c r="L64" i="12" s="1"/>
  <c r="L65" i="12" s="1"/>
  <c r="L66" i="12" s="1"/>
  <c r="L67" i="12" s="1"/>
  <c r="L68" i="12" s="1"/>
  <c r="L69" i="12" s="1"/>
  <c r="L70" i="12" s="1"/>
  <c r="L71" i="12" s="1"/>
  <c r="L72" i="12" s="1"/>
  <c r="L73" i="12" s="1"/>
  <c r="L74" i="12" s="1"/>
  <c r="L75" i="12" s="1"/>
  <c r="L76" i="12" s="1"/>
  <c r="L77" i="12" s="1"/>
  <c r="L78" i="12" s="1"/>
  <c r="L79" i="12" s="1"/>
  <c r="L80" i="12" s="1"/>
  <c r="L81" i="12" s="1"/>
  <c r="L82" i="12" s="1"/>
  <c r="L83" i="12" s="1"/>
  <c r="L84" i="12" s="1"/>
  <c r="L85" i="12" s="1"/>
  <c r="L86" i="12" s="1"/>
  <c r="L87" i="12" s="1"/>
  <c r="L88" i="12" s="1"/>
  <c r="L89" i="12" s="1"/>
  <c r="L90" i="12" s="1"/>
  <c r="L91" i="12" s="1"/>
  <c r="S59" i="12"/>
  <c r="S60" i="12" s="1"/>
  <c r="S61" i="12" s="1"/>
  <c r="S62" i="12" s="1"/>
  <c r="S63" i="12" s="1"/>
  <c r="S64" i="12" s="1"/>
  <c r="S65" i="12" s="1"/>
  <c r="S66" i="12" s="1"/>
  <c r="S67" i="12" s="1"/>
  <c r="S68" i="12" s="1"/>
  <c r="S69" i="12" s="1"/>
  <c r="S70" i="12" s="1"/>
  <c r="S71" i="12" s="1"/>
  <c r="S72" i="12" s="1"/>
  <c r="S73" i="12" s="1"/>
  <c r="S74" i="12" s="1"/>
  <c r="S75" i="12" s="1"/>
  <c r="S76" i="12" s="1"/>
  <c r="S77" i="12" s="1"/>
  <c r="S78" i="12" s="1"/>
  <c r="S79" i="12" s="1"/>
  <c r="S80" i="12" s="1"/>
  <c r="S81" i="12" s="1"/>
  <c r="S82" i="12" s="1"/>
  <c r="S83" i="12" s="1"/>
  <c r="S84" i="12" s="1"/>
  <c r="S85" i="12" s="1"/>
  <c r="S86" i="12" s="1"/>
  <c r="S87" i="12" s="1"/>
  <c r="S88" i="12" s="1"/>
  <c r="S89" i="12" s="1"/>
  <c r="S90" i="12" s="1"/>
  <c r="S91" i="12" s="1"/>
  <c r="Y59" i="12"/>
  <c r="Y60" i="12" s="1"/>
  <c r="Y61" i="12" s="1"/>
  <c r="Y62" i="12" s="1"/>
  <c r="Y63" i="12" s="1"/>
  <c r="Y64" i="12" s="1"/>
  <c r="Y65" i="12" s="1"/>
  <c r="Y66" i="12" s="1"/>
  <c r="Y67" i="12" s="1"/>
  <c r="Y68" i="12" s="1"/>
  <c r="Y69" i="12" s="1"/>
  <c r="Y70" i="12" s="1"/>
  <c r="Y71" i="12" s="1"/>
  <c r="Y72" i="12" s="1"/>
  <c r="Y73" i="12" s="1"/>
  <c r="Y74" i="12" s="1"/>
  <c r="Y75" i="12" s="1"/>
  <c r="Y76" i="12" s="1"/>
  <c r="Y77" i="12" s="1"/>
  <c r="Y78" i="12" s="1"/>
  <c r="Y79" i="12" s="1"/>
  <c r="Y80" i="12" s="1"/>
  <c r="Y81" i="12" s="1"/>
  <c r="Y82" i="12" s="1"/>
  <c r="Y83" i="12" s="1"/>
  <c r="Y84" i="12" s="1"/>
  <c r="Y85" i="12" s="1"/>
  <c r="Y86" i="12" s="1"/>
  <c r="Y87" i="12" s="1"/>
  <c r="Y88" i="12" s="1"/>
  <c r="Y89" i="12" s="1"/>
  <c r="Y90" i="12" s="1"/>
  <c r="Y91" i="12" s="1"/>
  <c r="K27" i="12"/>
  <c r="K28" i="12"/>
  <c r="K29" i="12"/>
  <c r="K30" i="12"/>
  <c r="K31" i="12"/>
  <c r="K32" i="12"/>
  <c r="K33" i="12"/>
  <c r="K34" i="12"/>
  <c r="K35" i="12"/>
  <c r="K36" i="12"/>
  <c r="K37" i="12"/>
  <c r="K38" i="12"/>
  <c r="Q6" i="16" l="1"/>
  <c r="Q7" i="16" s="1"/>
  <c r="Q8" i="16" s="1"/>
  <c r="Q9" i="16" s="1"/>
  <c r="Q10" i="16" s="1"/>
  <c r="Q11" i="16" s="1"/>
  <c r="Q12" i="16" s="1"/>
  <c r="Q13" i="16" s="1"/>
  <c r="Q14" i="16" s="1"/>
  <c r="Q15" i="16" s="1"/>
  <c r="Q16" i="16" s="1"/>
  <c r="Q17" i="16" s="1"/>
  <c r="Q18" i="16" s="1"/>
  <c r="Q19" i="16" s="1"/>
  <c r="Q20" i="16" s="1"/>
  <c r="Q21" i="16" s="1"/>
  <c r="Q22" i="16" s="1"/>
  <c r="Q23" i="16" s="1"/>
  <c r="Q24" i="16" s="1"/>
  <c r="Q25" i="16" s="1"/>
  <c r="Q26" i="16" s="1"/>
  <c r="Q47" i="16" s="1"/>
  <c r="Q48" i="16" s="1"/>
  <c r="Q49" i="16" s="1"/>
  <c r="Q50" i="16" s="1"/>
  <c r="Q51" i="16" s="1"/>
  <c r="Q52" i="16" s="1"/>
  <c r="Q53" i="16" s="1"/>
  <c r="Q54" i="16" s="1"/>
  <c r="Q55" i="16" s="1"/>
  <c r="Q56" i="16" s="1"/>
  <c r="Q57" i="16" s="1"/>
  <c r="Q58" i="16" s="1"/>
  <c r="Q59" i="16" s="1"/>
  <c r="Q60" i="16" s="1"/>
  <c r="Q61" i="16" s="1"/>
  <c r="Q62" i="16" s="1"/>
  <c r="Q63" i="16" s="1"/>
  <c r="Q64" i="16" s="1"/>
  <c r="Q65" i="16" s="1"/>
  <c r="Q66" i="16" s="1"/>
  <c r="Q67" i="16" s="1"/>
  <c r="K65" i="13"/>
  <c r="K64" i="13"/>
  <c r="K63" i="13"/>
  <c r="K62" i="13"/>
  <c r="K61" i="13"/>
  <c r="K60" i="13"/>
  <c r="K59" i="13"/>
  <c r="K58" i="13"/>
  <c r="K57" i="13"/>
  <c r="K56" i="13"/>
  <c r="K55" i="13"/>
  <c r="K54" i="13"/>
  <c r="K52" i="13"/>
  <c r="K51" i="13"/>
  <c r="K50" i="13"/>
  <c r="K49" i="13"/>
  <c r="K48" i="13"/>
  <c r="K47" i="13"/>
  <c r="K46" i="13"/>
  <c r="K45" i="13"/>
  <c r="K44" i="13"/>
  <c r="K43" i="13"/>
  <c r="G43" i="13"/>
  <c r="G44" i="13" s="1"/>
  <c r="G45" i="13" s="1"/>
  <c r="G46" i="13" s="1"/>
  <c r="G47" i="13" s="1"/>
  <c r="G48" i="13" s="1"/>
  <c r="G49" i="13" s="1"/>
  <c r="G50" i="13" s="1"/>
  <c r="G51" i="13" s="1"/>
  <c r="G52" i="13" s="1"/>
  <c r="G53" i="13" s="1"/>
  <c r="G54" i="13" s="1"/>
  <c r="G55" i="13" s="1"/>
  <c r="G56" i="13" s="1"/>
  <c r="G57" i="13" s="1"/>
  <c r="G58" i="13" s="1"/>
  <c r="G59" i="13" s="1"/>
  <c r="G60" i="13" s="1"/>
  <c r="G61" i="13" s="1"/>
  <c r="G62" i="13" s="1"/>
  <c r="G63" i="13" s="1"/>
  <c r="G64" i="13" s="1"/>
  <c r="G65" i="13" s="1"/>
  <c r="K42" i="13"/>
  <c r="Q42" i="13" s="1"/>
  <c r="G42" i="13"/>
  <c r="K29" i="13"/>
  <c r="K28" i="13"/>
  <c r="K27" i="13"/>
  <c r="K26" i="13"/>
  <c r="K25" i="13"/>
  <c r="K24" i="13"/>
  <c r="K23" i="13"/>
  <c r="K22" i="13"/>
  <c r="K21" i="13"/>
  <c r="K20" i="13"/>
  <c r="K19" i="13"/>
  <c r="K18" i="13"/>
  <c r="K16" i="13"/>
  <c r="K15" i="13"/>
  <c r="K14" i="13"/>
  <c r="K13" i="13"/>
  <c r="K12" i="13"/>
  <c r="K11" i="13"/>
  <c r="K10" i="13"/>
  <c r="K9" i="13"/>
  <c r="K8" i="13"/>
  <c r="G8" i="13"/>
  <c r="G9" i="13" s="1"/>
  <c r="G10" i="13" s="1"/>
  <c r="G11" i="13" s="1"/>
  <c r="G12" i="13" s="1"/>
  <c r="G13" i="13" s="1"/>
  <c r="G14" i="13" s="1"/>
  <c r="G15" i="13" s="1"/>
  <c r="G16" i="13" s="1"/>
  <c r="G17" i="13" s="1"/>
  <c r="G18" i="13" s="1"/>
  <c r="G19" i="13" s="1"/>
  <c r="G20" i="13" s="1"/>
  <c r="G21" i="13" s="1"/>
  <c r="G22" i="13" s="1"/>
  <c r="G23" i="13" s="1"/>
  <c r="G24" i="13" s="1"/>
  <c r="G25" i="13" s="1"/>
  <c r="G26" i="13" s="1"/>
  <c r="G27" i="13" s="1"/>
  <c r="G28" i="13" s="1"/>
  <c r="G29" i="13" s="1"/>
  <c r="K7" i="13"/>
  <c r="U7" i="13" s="1"/>
  <c r="G7" i="13"/>
  <c r="K26" i="12"/>
  <c r="K25" i="12"/>
  <c r="K24" i="12"/>
  <c r="K23" i="12"/>
  <c r="K22" i="12"/>
  <c r="K21" i="12"/>
  <c r="K20" i="12"/>
  <c r="K19" i="12"/>
  <c r="K18" i="12"/>
  <c r="K17" i="12"/>
  <c r="K16" i="12"/>
  <c r="K15" i="12"/>
  <c r="K14" i="12"/>
  <c r="K13" i="12"/>
  <c r="K12" i="12"/>
  <c r="K11" i="12"/>
  <c r="K10" i="12"/>
  <c r="K9" i="12"/>
  <c r="K8" i="12"/>
  <c r="G8" i="12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 s="1"/>
  <c r="G36" i="12" s="1"/>
  <c r="G37" i="12" s="1"/>
  <c r="G38" i="12" s="1"/>
  <c r="D96" i="12" s="1"/>
  <c r="D100" i="12" s="1"/>
  <c r="G10" i="54" s="1"/>
  <c r="M10" i="54" s="1"/>
  <c r="K7" i="12"/>
  <c r="X7" i="12" s="1"/>
  <c r="G7" i="12"/>
  <c r="X34" i="13" l="1"/>
  <c r="X33" i="13" s="1"/>
  <c r="AA33" i="13" s="1"/>
  <c r="N31" i="13"/>
  <c r="N33" i="13" s="1"/>
  <c r="G21" i="54" s="1"/>
  <c r="M21" i="54" s="1"/>
  <c r="Q43" i="13"/>
  <c r="Q44" i="13" s="1"/>
  <c r="Q45" i="13" s="1"/>
  <c r="Q46" i="13" s="1"/>
  <c r="Q47" i="13" s="1"/>
  <c r="Q48" i="13" s="1"/>
  <c r="Q49" i="13" s="1"/>
  <c r="Q50" i="13" s="1"/>
  <c r="Q51" i="13" s="1"/>
  <c r="Q52" i="13" s="1"/>
  <c r="Q53" i="13" s="1"/>
  <c r="Q54" i="13" s="1"/>
  <c r="Q55" i="13" s="1"/>
  <c r="Q56" i="13" s="1"/>
  <c r="Q57" i="13" s="1"/>
  <c r="Q58" i="13" s="1"/>
  <c r="Q59" i="13" s="1"/>
  <c r="Q60" i="13" s="1"/>
  <c r="Q61" i="13" s="1"/>
  <c r="Q62" i="13" s="1"/>
  <c r="Q63" i="13" s="1"/>
  <c r="Q64" i="13" s="1"/>
  <c r="Q65" i="13" s="1"/>
  <c r="X8" i="12"/>
  <c r="X9" i="12" s="1"/>
  <c r="X10" i="12" s="1"/>
  <c r="X11" i="12" s="1"/>
  <c r="X12" i="12" s="1"/>
  <c r="X13" i="12" s="1"/>
  <c r="X14" i="12" s="1"/>
  <c r="X15" i="12" s="1"/>
  <c r="X16" i="12" s="1"/>
  <c r="X17" i="12" s="1"/>
  <c r="X18" i="12" s="1"/>
  <c r="X19" i="12" s="1"/>
  <c r="X20" i="12" s="1"/>
  <c r="X21" i="12" s="1"/>
  <c r="X22" i="12" s="1"/>
  <c r="X23" i="12" s="1"/>
  <c r="X24" i="12" s="1"/>
  <c r="X25" i="12" s="1"/>
  <c r="X26" i="12" s="1"/>
  <c r="X27" i="12" s="1"/>
  <c r="X28" i="12" s="1"/>
  <c r="X29" i="12" s="1"/>
  <c r="X30" i="12" s="1"/>
  <c r="X31" i="12" s="1"/>
  <c r="X32" i="12" s="1"/>
  <c r="X33" i="12" s="1"/>
  <c r="X34" i="12" s="1"/>
  <c r="X35" i="12" s="1"/>
  <c r="X36" i="12" s="1"/>
  <c r="X37" i="12" s="1"/>
  <c r="X38" i="12" s="1"/>
  <c r="R6" i="16"/>
  <c r="R7" i="16" s="1"/>
  <c r="R8" i="16" s="1"/>
  <c r="R9" i="16" s="1"/>
  <c r="R10" i="16" s="1"/>
  <c r="R11" i="16" s="1"/>
  <c r="R12" i="16" s="1"/>
  <c r="R13" i="16" s="1"/>
  <c r="R14" i="16" s="1"/>
  <c r="R15" i="16" s="1"/>
  <c r="R16" i="16" s="1"/>
  <c r="R17" i="16" s="1"/>
  <c r="R18" i="16" s="1"/>
  <c r="R19" i="16" s="1"/>
  <c r="R20" i="16" s="1"/>
  <c r="R21" i="16" s="1"/>
  <c r="R22" i="16" s="1"/>
  <c r="R23" i="16" s="1"/>
  <c r="R24" i="16" s="1"/>
  <c r="R25" i="16" s="1"/>
  <c r="R26" i="16" s="1"/>
  <c r="R47" i="16" s="1"/>
  <c r="R48" i="16" s="1"/>
  <c r="R49" i="16" s="1"/>
  <c r="R50" i="16" s="1"/>
  <c r="R51" i="16" s="1"/>
  <c r="R52" i="16" s="1"/>
  <c r="R53" i="16" s="1"/>
  <c r="R54" i="16" s="1"/>
  <c r="R55" i="16" s="1"/>
  <c r="R56" i="16" s="1"/>
  <c r="R57" i="16" s="1"/>
  <c r="R58" i="16" s="1"/>
  <c r="R59" i="16" s="1"/>
  <c r="R60" i="16" s="1"/>
  <c r="R61" i="16" s="1"/>
  <c r="R62" i="16" s="1"/>
  <c r="R63" i="16" s="1"/>
  <c r="R64" i="16" s="1"/>
  <c r="R65" i="16" s="1"/>
  <c r="R66" i="16" s="1"/>
  <c r="R67" i="16" s="1"/>
  <c r="S42" i="13"/>
  <c r="S43" i="13" s="1"/>
  <c r="S44" i="13" s="1"/>
  <c r="S45" i="13" s="1"/>
  <c r="S46" i="13" s="1"/>
  <c r="S47" i="13" s="1"/>
  <c r="S48" i="13" s="1"/>
  <c r="S49" i="13" s="1"/>
  <c r="S50" i="13" s="1"/>
  <c r="S51" i="13" s="1"/>
  <c r="S52" i="13" s="1"/>
  <c r="S53" i="13" s="1"/>
  <c r="S54" i="13" s="1"/>
  <c r="S55" i="13" s="1"/>
  <c r="S56" i="13" s="1"/>
  <c r="S57" i="13" s="1"/>
  <c r="S58" i="13" s="1"/>
  <c r="S59" i="13" s="1"/>
  <c r="S60" i="13" s="1"/>
  <c r="S61" i="13" s="1"/>
  <c r="S62" i="13" s="1"/>
  <c r="S63" i="13" s="1"/>
  <c r="S64" i="13" s="1"/>
  <c r="S65" i="13" s="1"/>
  <c r="T7" i="12"/>
  <c r="T8" i="12" s="1"/>
  <c r="T9" i="12" s="1"/>
  <c r="T10" i="12" s="1"/>
  <c r="T11" i="12" s="1"/>
  <c r="T12" i="12" s="1"/>
  <c r="T13" i="12" s="1"/>
  <c r="T14" i="12" s="1"/>
  <c r="T15" i="12" s="1"/>
  <c r="T16" i="12" s="1"/>
  <c r="T17" i="12" s="1"/>
  <c r="T18" i="12" s="1"/>
  <c r="T19" i="12" s="1"/>
  <c r="T20" i="12" s="1"/>
  <c r="T21" i="12" s="1"/>
  <c r="T22" i="12" s="1"/>
  <c r="T23" i="12" s="1"/>
  <c r="T24" i="12" s="1"/>
  <c r="T25" i="12" s="1"/>
  <c r="T26" i="12" s="1"/>
  <c r="T27" i="12" s="1"/>
  <c r="T28" i="12" s="1"/>
  <c r="T29" i="12" s="1"/>
  <c r="T30" i="12" s="1"/>
  <c r="T31" i="12" s="1"/>
  <c r="T32" i="12" s="1"/>
  <c r="T33" i="12" s="1"/>
  <c r="T34" i="12" s="1"/>
  <c r="T35" i="12" s="1"/>
  <c r="T36" i="12" s="1"/>
  <c r="T37" i="12" s="1"/>
  <c r="T38" i="12" s="1"/>
  <c r="V7" i="12"/>
  <c r="V8" i="12" s="1"/>
  <c r="V9" i="12" s="1"/>
  <c r="V10" i="12" s="1"/>
  <c r="V11" i="12" s="1"/>
  <c r="V12" i="12" s="1"/>
  <c r="V13" i="12" s="1"/>
  <c r="V14" i="12" s="1"/>
  <c r="V15" i="12" s="1"/>
  <c r="V16" i="12" s="1"/>
  <c r="V17" i="12" s="1"/>
  <c r="V18" i="12" s="1"/>
  <c r="V19" i="12" s="1"/>
  <c r="V20" i="12" s="1"/>
  <c r="V21" i="12" s="1"/>
  <c r="V22" i="12" s="1"/>
  <c r="V23" i="12" s="1"/>
  <c r="V24" i="12" s="1"/>
  <c r="V25" i="12" s="1"/>
  <c r="V26" i="12" s="1"/>
  <c r="V27" i="12" s="1"/>
  <c r="V28" i="12" s="1"/>
  <c r="V29" i="12" s="1"/>
  <c r="V30" i="12" s="1"/>
  <c r="V31" i="12" s="1"/>
  <c r="V32" i="12" s="1"/>
  <c r="V33" i="12" s="1"/>
  <c r="V34" i="12" s="1"/>
  <c r="V35" i="12" s="1"/>
  <c r="V36" i="12" s="1"/>
  <c r="V37" i="12" s="1"/>
  <c r="V38" i="12" s="1"/>
  <c r="P7" i="12"/>
  <c r="P8" i="12" s="1"/>
  <c r="P9" i="12" s="1"/>
  <c r="P10" i="12" s="1"/>
  <c r="P11" i="12" s="1"/>
  <c r="P12" i="12" s="1"/>
  <c r="P13" i="12" s="1"/>
  <c r="P14" i="12" s="1"/>
  <c r="P15" i="12" s="1"/>
  <c r="P16" i="12" s="1"/>
  <c r="P17" i="12" s="1"/>
  <c r="P18" i="12" s="1"/>
  <c r="P19" i="12" s="1"/>
  <c r="P20" i="12" s="1"/>
  <c r="P21" i="12" s="1"/>
  <c r="P22" i="12" s="1"/>
  <c r="P23" i="12" s="1"/>
  <c r="P24" i="12" s="1"/>
  <c r="P25" i="12" s="1"/>
  <c r="P26" i="12" s="1"/>
  <c r="P27" i="12" s="1"/>
  <c r="P28" i="12" s="1"/>
  <c r="P29" i="12" s="1"/>
  <c r="P30" i="12" s="1"/>
  <c r="P31" i="12" s="1"/>
  <c r="P32" i="12" s="1"/>
  <c r="P33" i="12" s="1"/>
  <c r="P34" i="12" s="1"/>
  <c r="P35" i="12" s="1"/>
  <c r="P36" i="12" s="1"/>
  <c r="P37" i="12" s="1"/>
  <c r="P38" i="12" s="1"/>
  <c r="R7" i="12"/>
  <c r="R8" i="12" s="1"/>
  <c r="R9" i="12" s="1"/>
  <c r="R10" i="12" s="1"/>
  <c r="R11" i="12" s="1"/>
  <c r="R12" i="12" s="1"/>
  <c r="R13" i="12" s="1"/>
  <c r="R14" i="12" s="1"/>
  <c r="R15" i="12" s="1"/>
  <c r="R16" i="12" s="1"/>
  <c r="R17" i="12" s="1"/>
  <c r="R18" i="12" s="1"/>
  <c r="R19" i="12" s="1"/>
  <c r="R20" i="12" s="1"/>
  <c r="R21" i="12" s="1"/>
  <c r="R22" i="12" s="1"/>
  <c r="R23" i="12" s="1"/>
  <c r="R24" i="12" s="1"/>
  <c r="R25" i="12" s="1"/>
  <c r="R26" i="12" s="1"/>
  <c r="R27" i="12" s="1"/>
  <c r="R28" i="12" s="1"/>
  <c r="R29" i="12" s="1"/>
  <c r="R30" i="12" s="1"/>
  <c r="R31" i="12" s="1"/>
  <c r="R32" i="12" s="1"/>
  <c r="R33" i="12" s="1"/>
  <c r="R34" i="12" s="1"/>
  <c r="R35" i="12" s="1"/>
  <c r="R36" i="12" s="1"/>
  <c r="R37" i="12" s="1"/>
  <c r="R38" i="12" s="1"/>
  <c r="U7" i="12"/>
  <c r="U8" i="12" s="1"/>
  <c r="U9" i="12" s="1"/>
  <c r="U10" i="12" s="1"/>
  <c r="U11" i="12" s="1"/>
  <c r="U12" i="12" s="1"/>
  <c r="U13" i="12" s="1"/>
  <c r="U14" i="12" s="1"/>
  <c r="U15" i="12" s="1"/>
  <c r="U16" i="12" s="1"/>
  <c r="U17" i="12" s="1"/>
  <c r="U18" i="12" s="1"/>
  <c r="U19" i="12" s="1"/>
  <c r="U20" i="12" s="1"/>
  <c r="U21" i="12" s="1"/>
  <c r="U22" i="12" s="1"/>
  <c r="U23" i="12" s="1"/>
  <c r="U24" i="12" s="1"/>
  <c r="U25" i="12" s="1"/>
  <c r="U26" i="12" s="1"/>
  <c r="U27" i="12" s="1"/>
  <c r="U28" i="12" s="1"/>
  <c r="U29" i="12" s="1"/>
  <c r="U30" i="12" s="1"/>
  <c r="U31" i="12" s="1"/>
  <c r="U32" i="12" s="1"/>
  <c r="U33" i="12" s="1"/>
  <c r="U34" i="12" s="1"/>
  <c r="U35" i="12" s="1"/>
  <c r="U36" i="12" s="1"/>
  <c r="U37" i="12" s="1"/>
  <c r="U38" i="12" s="1"/>
  <c r="N7" i="12"/>
  <c r="N8" i="12" s="1"/>
  <c r="N9" i="12" s="1"/>
  <c r="N10" i="12" s="1"/>
  <c r="N11" i="12" s="1"/>
  <c r="N12" i="12" s="1"/>
  <c r="N13" i="12" s="1"/>
  <c r="N14" i="12" s="1"/>
  <c r="N15" i="12" s="1"/>
  <c r="N16" i="12" s="1"/>
  <c r="N17" i="12" s="1"/>
  <c r="N18" i="12" s="1"/>
  <c r="N19" i="12" s="1"/>
  <c r="N20" i="12" s="1"/>
  <c r="N21" i="12" s="1"/>
  <c r="N22" i="12" s="1"/>
  <c r="N23" i="12" s="1"/>
  <c r="N24" i="12" s="1"/>
  <c r="N25" i="12" s="1"/>
  <c r="N26" i="12" s="1"/>
  <c r="N27" i="12" s="1"/>
  <c r="N28" i="12" s="1"/>
  <c r="N29" i="12" s="1"/>
  <c r="N30" i="12" s="1"/>
  <c r="N31" i="12" s="1"/>
  <c r="N32" i="12" s="1"/>
  <c r="N33" i="12" s="1"/>
  <c r="N34" i="12" s="1"/>
  <c r="N35" i="12" s="1"/>
  <c r="N36" i="12" s="1"/>
  <c r="N37" i="12" s="1"/>
  <c r="N38" i="12" s="1"/>
  <c r="P42" i="13"/>
  <c r="P43" i="13" s="1"/>
  <c r="P44" i="13" s="1"/>
  <c r="P45" i="13" s="1"/>
  <c r="P46" i="13" s="1"/>
  <c r="P47" i="13" s="1"/>
  <c r="P48" i="13" s="1"/>
  <c r="P49" i="13" s="1"/>
  <c r="P50" i="13" s="1"/>
  <c r="P51" i="13" s="1"/>
  <c r="P52" i="13" s="1"/>
  <c r="P53" i="13" s="1"/>
  <c r="P54" i="13" s="1"/>
  <c r="P55" i="13" s="1"/>
  <c r="P56" i="13" s="1"/>
  <c r="P57" i="13" s="1"/>
  <c r="P58" i="13" s="1"/>
  <c r="P59" i="13" s="1"/>
  <c r="P60" i="13" s="1"/>
  <c r="P61" i="13" s="1"/>
  <c r="P62" i="13" s="1"/>
  <c r="P63" i="13" s="1"/>
  <c r="P64" i="13" s="1"/>
  <c r="P65" i="13" s="1"/>
  <c r="T42" i="13"/>
  <c r="T43" i="13" s="1"/>
  <c r="T44" i="13" s="1"/>
  <c r="T45" i="13" s="1"/>
  <c r="T46" i="13" s="1"/>
  <c r="T47" i="13" s="1"/>
  <c r="T48" i="13" s="1"/>
  <c r="T49" i="13" s="1"/>
  <c r="T50" i="13" s="1"/>
  <c r="T51" i="13" s="1"/>
  <c r="T52" i="13" s="1"/>
  <c r="T53" i="13" s="1"/>
  <c r="T54" i="13" s="1"/>
  <c r="T55" i="13" s="1"/>
  <c r="T56" i="13" s="1"/>
  <c r="T57" i="13" s="1"/>
  <c r="T58" i="13" s="1"/>
  <c r="T59" i="13" s="1"/>
  <c r="T60" i="13" s="1"/>
  <c r="T61" i="13" s="1"/>
  <c r="T62" i="13" s="1"/>
  <c r="T63" i="13" s="1"/>
  <c r="T64" i="13" s="1"/>
  <c r="T65" i="13" s="1"/>
  <c r="X42" i="13"/>
  <c r="X43" i="13" s="1"/>
  <c r="X44" i="13" s="1"/>
  <c r="X45" i="13" s="1"/>
  <c r="X46" i="13" s="1"/>
  <c r="X47" i="13" s="1"/>
  <c r="X48" i="13" s="1"/>
  <c r="X49" i="13" s="1"/>
  <c r="X50" i="13" s="1"/>
  <c r="X51" i="13" s="1"/>
  <c r="X52" i="13" s="1"/>
  <c r="X53" i="13" s="1"/>
  <c r="X54" i="13" s="1"/>
  <c r="X55" i="13" s="1"/>
  <c r="X56" i="13" s="1"/>
  <c r="X57" i="13" s="1"/>
  <c r="X58" i="13" s="1"/>
  <c r="X59" i="13" s="1"/>
  <c r="X60" i="13" s="1"/>
  <c r="X61" i="13" s="1"/>
  <c r="X62" i="13" s="1"/>
  <c r="X63" i="13" s="1"/>
  <c r="X64" i="13" s="1"/>
  <c r="X65" i="13" s="1"/>
  <c r="W42" i="13"/>
  <c r="W43" i="13" s="1"/>
  <c r="W44" i="13" s="1"/>
  <c r="W45" i="13" s="1"/>
  <c r="W46" i="13" s="1"/>
  <c r="W47" i="13" s="1"/>
  <c r="W48" i="13" s="1"/>
  <c r="W49" i="13" s="1"/>
  <c r="W50" i="13" s="1"/>
  <c r="W51" i="13" s="1"/>
  <c r="W52" i="13" s="1"/>
  <c r="W53" i="13" s="1"/>
  <c r="W54" i="13" s="1"/>
  <c r="W55" i="13" s="1"/>
  <c r="W56" i="13" s="1"/>
  <c r="W57" i="13" s="1"/>
  <c r="W58" i="13" s="1"/>
  <c r="W59" i="13" s="1"/>
  <c r="W60" i="13" s="1"/>
  <c r="W61" i="13" s="1"/>
  <c r="W62" i="13" s="1"/>
  <c r="W63" i="13" s="1"/>
  <c r="W64" i="13" s="1"/>
  <c r="W65" i="13" s="1"/>
  <c r="O42" i="13"/>
  <c r="O43" i="13" s="1"/>
  <c r="O44" i="13" s="1"/>
  <c r="O45" i="13" s="1"/>
  <c r="O46" i="13" s="1"/>
  <c r="O47" i="13" s="1"/>
  <c r="O48" i="13" s="1"/>
  <c r="O49" i="13" s="1"/>
  <c r="O50" i="13" s="1"/>
  <c r="O51" i="13" s="1"/>
  <c r="O52" i="13" s="1"/>
  <c r="O53" i="13" s="1"/>
  <c r="O54" i="13" s="1"/>
  <c r="O55" i="13" s="1"/>
  <c r="O56" i="13" s="1"/>
  <c r="O57" i="13" s="1"/>
  <c r="O58" i="13" s="1"/>
  <c r="O59" i="13" s="1"/>
  <c r="O60" i="13" s="1"/>
  <c r="O61" i="13" s="1"/>
  <c r="O62" i="13" s="1"/>
  <c r="O63" i="13" s="1"/>
  <c r="O64" i="13" s="1"/>
  <c r="O65" i="13" s="1"/>
  <c r="Z42" i="13"/>
  <c r="Z43" i="13" s="1"/>
  <c r="Z44" i="13" s="1"/>
  <c r="Z45" i="13" s="1"/>
  <c r="Z46" i="13" s="1"/>
  <c r="Z47" i="13" s="1"/>
  <c r="Z48" i="13" s="1"/>
  <c r="Z49" i="13" s="1"/>
  <c r="Z50" i="13" s="1"/>
  <c r="Z51" i="13" s="1"/>
  <c r="Z52" i="13" s="1"/>
  <c r="Z53" i="13" s="1"/>
  <c r="Z54" i="13" s="1"/>
  <c r="Z55" i="13" s="1"/>
  <c r="Z56" i="13" s="1"/>
  <c r="Z57" i="13" s="1"/>
  <c r="Z58" i="13" s="1"/>
  <c r="Z59" i="13" s="1"/>
  <c r="Z60" i="13" s="1"/>
  <c r="Z61" i="13" s="1"/>
  <c r="Z62" i="13" s="1"/>
  <c r="Z63" i="13" s="1"/>
  <c r="Z64" i="13" s="1"/>
  <c r="Z65" i="13" s="1"/>
  <c r="V42" i="13"/>
  <c r="V43" i="13" s="1"/>
  <c r="V44" i="13" s="1"/>
  <c r="V45" i="13" s="1"/>
  <c r="V46" i="13" s="1"/>
  <c r="V47" i="13" s="1"/>
  <c r="V48" i="13" s="1"/>
  <c r="V49" i="13" s="1"/>
  <c r="V50" i="13" s="1"/>
  <c r="V51" i="13" s="1"/>
  <c r="V52" i="13" s="1"/>
  <c r="V53" i="13" s="1"/>
  <c r="V54" i="13" s="1"/>
  <c r="V55" i="13" s="1"/>
  <c r="V56" i="13" s="1"/>
  <c r="V57" i="13" s="1"/>
  <c r="V58" i="13" s="1"/>
  <c r="V59" i="13" s="1"/>
  <c r="V60" i="13" s="1"/>
  <c r="V61" i="13" s="1"/>
  <c r="V62" i="13" s="1"/>
  <c r="V63" i="13" s="1"/>
  <c r="V64" i="13" s="1"/>
  <c r="V65" i="13" s="1"/>
  <c r="R42" i="13"/>
  <c r="R43" i="13" s="1"/>
  <c r="R44" i="13" s="1"/>
  <c r="R45" i="13" s="1"/>
  <c r="R46" i="13" s="1"/>
  <c r="R47" i="13" s="1"/>
  <c r="R48" i="13" s="1"/>
  <c r="R49" i="13" s="1"/>
  <c r="R50" i="13" s="1"/>
  <c r="R51" i="13" s="1"/>
  <c r="R52" i="13" s="1"/>
  <c r="R53" i="13" s="1"/>
  <c r="R54" i="13" s="1"/>
  <c r="R55" i="13" s="1"/>
  <c r="R56" i="13" s="1"/>
  <c r="R57" i="13" s="1"/>
  <c r="R58" i="13" s="1"/>
  <c r="R59" i="13" s="1"/>
  <c r="R60" i="13" s="1"/>
  <c r="R61" i="13" s="1"/>
  <c r="R62" i="13" s="1"/>
  <c r="R63" i="13" s="1"/>
  <c r="R64" i="13" s="1"/>
  <c r="R65" i="13" s="1"/>
  <c r="N42" i="13"/>
  <c r="N43" i="13" s="1"/>
  <c r="N44" i="13" s="1"/>
  <c r="N45" i="13" s="1"/>
  <c r="N46" i="13" s="1"/>
  <c r="N47" i="13" s="1"/>
  <c r="N48" i="13" s="1"/>
  <c r="N49" i="13" s="1"/>
  <c r="N50" i="13" s="1"/>
  <c r="N51" i="13" s="1"/>
  <c r="N52" i="13" s="1"/>
  <c r="N53" i="13" s="1"/>
  <c r="N54" i="13" s="1"/>
  <c r="N55" i="13" s="1"/>
  <c r="N56" i="13" s="1"/>
  <c r="N57" i="13" s="1"/>
  <c r="N58" i="13" s="1"/>
  <c r="N59" i="13" s="1"/>
  <c r="N60" i="13" s="1"/>
  <c r="N61" i="13" s="1"/>
  <c r="N62" i="13" s="1"/>
  <c r="N63" i="13" s="1"/>
  <c r="N64" i="13" s="1"/>
  <c r="N65" i="13" s="1"/>
  <c r="Y42" i="13"/>
  <c r="Y43" i="13" s="1"/>
  <c r="Y44" i="13" s="1"/>
  <c r="Y45" i="13" s="1"/>
  <c r="Y46" i="13" s="1"/>
  <c r="Y47" i="13" s="1"/>
  <c r="Y48" i="13" s="1"/>
  <c r="Y49" i="13" s="1"/>
  <c r="Y50" i="13" s="1"/>
  <c r="Y51" i="13" s="1"/>
  <c r="Y52" i="13" s="1"/>
  <c r="Y53" i="13" s="1"/>
  <c r="Y54" i="13" s="1"/>
  <c r="Y55" i="13" s="1"/>
  <c r="Y56" i="13" s="1"/>
  <c r="Y57" i="13" s="1"/>
  <c r="Y58" i="13" s="1"/>
  <c r="Y59" i="13" s="1"/>
  <c r="Y60" i="13" s="1"/>
  <c r="Y61" i="13" s="1"/>
  <c r="Y62" i="13" s="1"/>
  <c r="Y63" i="13" s="1"/>
  <c r="Y64" i="13" s="1"/>
  <c r="Y65" i="13" s="1"/>
  <c r="U42" i="13"/>
  <c r="U43" i="13" s="1"/>
  <c r="U44" i="13" s="1"/>
  <c r="U45" i="13" s="1"/>
  <c r="U46" i="13" s="1"/>
  <c r="U47" i="13" s="1"/>
  <c r="U48" i="13" s="1"/>
  <c r="U49" i="13" s="1"/>
  <c r="U50" i="13" s="1"/>
  <c r="U51" i="13" s="1"/>
  <c r="U52" i="13" s="1"/>
  <c r="U53" i="13" s="1"/>
  <c r="U54" i="13" s="1"/>
  <c r="U55" i="13" s="1"/>
  <c r="U56" i="13" s="1"/>
  <c r="U57" i="13" s="1"/>
  <c r="U58" i="13" s="1"/>
  <c r="U59" i="13" s="1"/>
  <c r="U60" i="13" s="1"/>
  <c r="U61" i="13" s="1"/>
  <c r="U62" i="13" s="1"/>
  <c r="U63" i="13" s="1"/>
  <c r="U64" i="13" s="1"/>
  <c r="U65" i="13" s="1"/>
  <c r="W7" i="13"/>
  <c r="W8" i="13" s="1"/>
  <c r="W9" i="13" s="1"/>
  <c r="W10" i="13" s="1"/>
  <c r="W11" i="13" s="1"/>
  <c r="W12" i="13" s="1"/>
  <c r="W13" i="13" s="1"/>
  <c r="W14" i="13" s="1"/>
  <c r="W15" i="13" s="1"/>
  <c r="W16" i="13" s="1"/>
  <c r="S7" i="13"/>
  <c r="S8" i="13" s="1"/>
  <c r="S9" i="13" s="1"/>
  <c r="S10" i="13" s="1"/>
  <c r="S11" i="13" s="1"/>
  <c r="S12" i="13" s="1"/>
  <c r="S13" i="13" s="1"/>
  <c r="S14" i="13" s="1"/>
  <c r="S15" i="13" s="1"/>
  <c r="S16" i="13" s="1"/>
  <c r="U8" i="13"/>
  <c r="U9" i="13" s="1"/>
  <c r="U10" i="13" s="1"/>
  <c r="U11" i="13" s="1"/>
  <c r="U12" i="13" s="1"/>
  <c r="U13" i="13" s="1"/>
  <c r="U14" i="13" s="1"/>
  <c r="U15" i="13" s="1"/>
  <c r="U16" i="13" s="1"/>
  <c r="X7" i="13"/>
  <c r="X8" i="13" s="1"/>
  <c r="X9" i="13" s="1"/>
  <c r="X10" i="13" s="1"/>
  <c r="X11" i="13" s="1"/>
  <c r="X12" i="13" s="1"/>
  <c r="X13" i="13" s="1"/>
  <c r="X14" i="13" s="1"/>
  <c r="X15" i="13" s="1"/>
  <c r="X16" i="13" s="1"/>
  <c r="T7" i="13"/>
  <c r="T8" i="13" s="1"/>
  <c r="T9" i="13" s="1"/>
  <c r="T10" i="13" s="1"/>
  <c r="T11" i="13" s="1"/>
  <c r="T12" i="13" s="1"/>
  <c r="T13" i="13" s="1"/>
  <c r="T14" i="13" s="1"/>
  <c r="T15" i="13" s="1"/>
  <c r="T16" i="13" s="1"/>
  <c r="N7" i="13"/>
  <c r="N8" i="13" s="1"/>
  <c r="N9" i="13" s="1"/>
  <c r="N10" i="13" s="1"/>
  <c r="N11" i="13" s="1"/>
  <c r="N12" i="13" s="1"/>
  <c r="N13" i="13" s="1"/>
  <c r="N14" i="13" s="1"/>
  <c r="N15" i="13" s="1"/>
  <c r="N16" i="13" s="1"/>
  <c r="P7" i="13"/>
  <c r="P8" i="13" s="1"/>
  <c r="P9" i="13" s="1"/>
  <c r="P10" i="13" s="1"/>
  <c r="P11" i="13" s="1"/>
  <c r="P12" i="13" s="1"/>
  <c r="P13" i="13" s="1"/>
  <c r="P14" i="13" s="1"/>
  <c r="P15" i="13" s="1"/>
  <c r="P16" i="13" s="1"/>
  <c r="Z7" i="13"/>
  <c r="Z8" i="13" s="1"/>
  <c r="Z9" i="13" s="1"/>
  <c r="Z10" i="13" s="1"/>
  <c r="Z11" i="13" s="1"/>
  <c r="Z12" i="13" s="1"/>
  <c r="Z13" i="13" s="1"/>
  <c r="Z14" i="13" s="1"/>
  <c r="Z15" i="13" s="1"/>
  <c r="Z16" i="13" s="1"/>
  <c r="V7" i="13"/>
  <c r="V8" i="13" s="1"/>
  <c r="V9" i="13" s="1"/>
  <c r="V10" i="13" s="1"/>
  <c r="V11" i="13" s="1"/>
  <c r="V12" i="13" s="1"/>
  <c r="V13" i="13" s="1"/>
  <c r="V14" i="13" s="1"/>
  <c r="V15" i="13" s="1"/>
  <c r="V16" i="13" s="1"/>
  <c r="R7" i="13"/>
  <c r="R8" i="13" s="1"/>
  <c r="R9" i="13" s="1"/>
  <c r="R10" i="13" s="1"/>
  <c r="R11" i="13" s="1"/>
  <c r="R12" i="13" s="1"/>
  <c r="R13" i="13" s="1"/>
  <c r="R14" i="13" s="1"/>
  <c r="R15" i="13" s="1"/>
  <c r="R16" i="13" s="1"/>
  <c r="Y7" i="13"/>
  <c r="Y8" i="13" s="1"/>
  <c r="Y9" i="13" s="1"/>
  <c r="Y10" i="13" s="1"/>
  <c r="Y11" i="13" s="1"/>
  <c r="Y12" i="13" s="1"/>
  <c r="Y13" i="13" s="1"/>
  <c r="Y14" i="13" s="1"/>
  <c r="Y15" i="13" s="1"/>
  <c r="Y16" i="13" s="1"/>
  <c r="O7" i="13"/>
  <c r="O8" i="13" s="1"/>
  <c r="O9" i="13" s="1"/>
  <c r="O10" i="13" s="1"/>
  <c r="O11" i="13" s="1"/>
  <c r="O12" i="13" s="1"/>
  <c r="O13" i="13" s="1"/>
  <c r="O14" i="13" s="1"/>
  <c r="O15" i="13" s="1"/>
  <c r="O16" i="13" s="1"/>
  <c r="M42" i="13"/>
  <c r="M43" i="13" s="1"/>
  <c r="M44" i="13" s="1"/>
  <c r="M45" i="13" s="1"/>
  <c r="M46" i="13" s="1"/>
  <c r="M47" i="13" s="1"/>
  <c r="M48" i="13" s="1"/>
  <c r="M49" i="13" s="1"/>
  <c r="M50" i="13" s="1"/>
  <c r="M51" i="13" s="1"/>
  <c r="M52" i="13" s="1"/>
  <c r="M53" i="13" s="1"/>
  <c r="M54" i="13" s="1"/>
  <c r="M55" i="13" s="1"/>
  <c r="M56" i="13" s="1"/>
  <c r="M57" i="13" s="1"/>
  <c r="M58" i="13" s="1"/>
  <c r="M59" i="13" s="1"/>
  <c r="M60" i="13" s="1"/>
  <c r="M61" i="13" s="1"/>
  <c r="M62" i="13" s="1"/>
  <c r="M63" i="13" s="1"/>
  <c r="M64" i="13" s="1"/>
  <c r="M65" i="13" s="1"/>
  <c r="M7" i="13"/>
  <c r="M8" i="13" s="1"/>
  <c r="M9" i="13" s="1"/>
  <c r="M10" i="13" s="1"/>
  <c r="M11" i="13" s="1"/>
  <c r="M12" i="13" s="1"/>
  <c r="M13" i="13" s="1"/>
  <c r="M14" i="13" s="1"/>
  <c r="M15" i="13" s="1"/>
  <c r="M16" i="13" s="1"/>
  <c r="L42" i="13"/>
  <c r="L43" i="13" s="1"/>
  <c r="L44" i="13" s="1"/>
  <c r="L45" i="13" s="1"/>
  <c r="L46" i="13" s="1"/>
  <c r="L47" i="13" s="1"/>
  <c r="L48" i="13" s="1"/>
  <c r="L49" i="13" s="1"/>
  <c r="L50" i="13" s="1"/>
  <c r="L51" i="13" s="1"/>
  <c r="L52" i="13" s="1"/>
  <c r="L53" i="13" s="1"/>
  <c r="L54" i="13" s="1"/>
  <c r="L55" i="13" s="1"/>
  <c r="L56" i="13" s="1"/>
  <c r="L57" i="13" s="1"/>
  <c r="L58" i="13" s="1"/>
  <c r="L59" i="13" s="1"/>
  <c r="L60" i="13" s="1"/>
  <c r="L61" i="13" s="1"/>
  <c r="L62" i="13" s="1"/>
  <c r="L63" i="13" s="1"/>
  <c r="L64" i="13" s="1"/>
  <c r="L65" i="13" s="1"/>
  <c r="L7" i="13"/>
  <c r="L8" i="13" s="1"/>
  <c r="L9" i="13" s="1"/>
  <c r="L10" i="13" s="1"/>
  <c r="L11" i="13" s="1"/>
  <c r="L12" i="13" s="1"/>
  <c r="L13" i="13" s="1"/>
  <c r="L14" i="13" s="1"/>
  <c r="L15" i="13" s="1"/>
  <c r="L16" i="13" s="1"/>
  <c r="Q7" i="13"/>
  <c r="Q8" i="13" s="1"/>
  <c r="Q9" i="13" s="1"/>
  <c r="Q10" i="13" s="1"/>
  <c r="Q11" i="13" s="1"/>
  <c r="Q12" i="13" s="1"/>
  <c r="Q13" i="13" s="1"/>
  <c r="Q14" i="13" s="1"/>
  <c r="Q15" i="13" s="1"/>
  <c r="Q16" i="13" s="1"/>
  <c r="S7" i="12"/>
  <c r="S8" i="12" s="1"/>
  <c r="S9" i="12" s="1"/>
  <c r="S10" i="12" s="1"/>
  <c r="S11" i="12" s="1"/>
  <c r="S12" i="12" s="1"/>
  <c r="S13" i="12" s="1"/>
  <c r="S14" i="12" s="1"/>
  <c r="S15" i="12" s="1"/>
  <c r="S16" i="12" s="1"/>
  <c r="S17" i="12" s="1"/>
  <c r="S18" i="12" s="1"/>
  <c r="S19" i="12" s="1"/>
  <c r="S20" i="12" s="1"/>
  <c r="S21" i="12" s="1"/>
  <c r="S22" i="12" s="1"/>
  <c r="S23" i="12" s="1"/>
  <c r="S24" i="12" s="1"/>
  <c r="S25" i="12" s="1"/>
  <c r="S26" i="12" s="1"/>
  <c r="S27" i="12" s="1"/>
  <c r="S28" i="12" s="1"/>
  <c r="S29" i="12" s="1"/>
  <c r="S30" i="12" s="1"/>
  <c r="S31" i="12" s="1"/>
  <c r="S32" i="12" s="1"/>
  <c r="S33" i="12" s="1"/>
  <c r="S34" i="12" s="1"/>
  <c r="S35" i="12" s="1"/>
  <c r="S36" i="12" s="1"/>
  <c r="S37" i="12" s="1"/>
  <c r="S38" i="12" s="1"/>
  <c r="AO23" i="12"/>
  <c r="Y7" i="12"/>
  <c r="Y8" i="12" s="1"/>
  <c r="Y9" i="12" s="1"/>
  <c r="Y10" i="12" s="1"/>
  <c r="Y11" i="12" s="1"/>
  <c r="Y12" i="12" s="1"/>
  <c r="Y13" i="12" s="1"/>
  <c r="Y14" i="12" s="1"/>
  <c r="Y15" i="12" s="1"/>
  <c r="Y16" i="12" s="1"/>
  <c r="Y17" i="12" s="1"/>
  <c r="Y18" i="12" s="1"/>
  <c r="Y19" i="12" s="1"/>
  <c r="Y20" i="12" s="1"/>
  <c r="Y21" i="12" s="1"/>
  <c r="Y22" i="12" s="1"/>
  <c r="Y23" i="12" s="1"/>
  <c r="Y24" i="12" s="1"/>
  <c r="Y25" i="12" s="1"/>
  <c r="Y26" i="12" s="1"/>
  <c r="Y27" i="12" s="1"/>
  <c r="Y28" i="12" s="1"/>
  <c r="Y29" i="12" s="1"/>
  <c r="Y30" i="12" s="1"/>
  <c r="Y31" i="12" s="1"/>
  <c r="Y32" i="12" s="1"/>
  <c r="Y33" i="12" s="1"/>
  <c r="Y34" i="12" s="1"/>
  <c r="Y35" i="12" s="1"/>
  <c r="Y36" i="12" s="1"/>
  <c r="Y37" i="12" s="1"/>
  <c r="Q7" i="12"/>
  <c r="Q8" i="12" s="1"/>
  <c r="Q9" i="12" s="1"/>
  <c r="Q10" i="12" s="1"/>
  <c r="Q11" i="12" s="1"/>
  <c r="Q12" i="12" s="1"/>
  <c r="Q13" i="12" s="1"/>
  <c r="Q14" i="12" s="1"/>
  <c r="Q15" i="12" s="1"/>
  <c r="Q16" i="12" s="1"/>
  <c r="Q17" i="12" s="1"/>
  <c r="Q18" i="12" s="1"/>
  <c r="Q19" i="12" s="1"/>
  <c r="Q20" i="12" s="1"/>
  <c r="Q21" i="12" s="1"/>
  <c r="Q22" i="12" s="1"/>
  <c r="Q23" i="12" s="1"/>
  <c r="Q24" i="12" s="1"/>
  <c r="Q25" i="12" s="1"/>
  <c r="Q26" i="12" s="1"/>
  <c r="Q27" i="12" s="1"/>
  <c r="Q28" i="12" s="1"/>
  <c r="Q29" i="12" s="1"/>
  <c r="Q30" i="12" s="1"/>
  <c r="Q31" i="12" s="1"/>
  <c r="Q32" i="12" s="1"/>
  <c r="Q33" i="12" s="1"/>
  <c r="Q34" i="12" s="1"/>
  <c r="Q35" i="12" s="1"/>
  <c r="Q36" i="12" s="1"/>
  <c r="Q37" i="12" s="1"/>
  <c r="Q38" i="12" s="1"/>
  <c r="W7" i="12"/>
  <c r="W8" i="12" s="1"/>
  <c r="W9" i="12" s="1"/>
  <c r="W10" i="12" s="1"/>
  <c r="W11" i="12" s="1"/>
  <c r="W12" i="12" s="1"/>
  <c r="W13" i="12" s="1"/>
  <c r="W14" i="12" s="1"/>
  <c r="W15" i="12" s="1"/>
  <c r="W16" i="12" s="1"/>
  <c r="W17" i="12" s="1"/>
  <c r="W18" i="12" s="1"/>
  <c r="W19" i="12" s="1"/>
  <c r="W20" i="12" s="1"/>
  <c r="W21" i="12" s="1"/>
  <c r="W22" i="12" s="1"/>
  <c r="W23" i="12" s="1"/>
  <c r="W24" i="12" s="1"/>
  <c r="W25" i="12" s="1"/>
  <c r="W26" i="12" s="1"/>
  <c r="W27" i="12" s="1"/>
  <c r="W28" i="12" s="1"/>
  <c r="W29" i="12" s="1"/>
  <c r="W30" i="12" s="1"/>
  <c r="W31" i="12" s="1"/>
  <c r="W32" i="12" s="1"/>
  <c r="W33" i="12" s="1"/>
  <c r="W34" i="12" s="1"/>
  <c r="W35" i="12" s="1"/>
  <c r="W36" i="12" s="1"/>
  <c r="W37" i="12" s="1"/>
  <c r="O7" i="12"/>
  <c r="O8" i="12" s="1"/>
  <c r="O9" i="12" s="1"/>
  <c r="O10" i="12" s="1"/>
  <c r="O11" i="12" s="1"/>
  <c r="O12" i="12" s="1"/>
  <c r="O13" i="12" s="1"/>
  <c r="O14" i="12" s="1"/>
  <c r="O15" i="12" s="1"/>
  <c r="O16" i="12" s="1"/>
  <c r="O17" i="12" s="1"/>
  <c r="O18" i="12" s="1"/>
  <c r="O19" i="12" s="1"/>
  <c r="O20" i="12" s="1"/>
  <c r="O21" i="12" s="1"/>
  <c r="O22" i="12" s="1"/>
  <c r="O23" i="12" s="1"/>
  <c r="O24" i="12" s="1"/>
  <c r="O25" i="12" s="1"/>
  <c r="O26" i="12" s="1"/>
  <c r="O27" i="12" s="1"/>
  <c r="O28" i="12" s="1"/>
  <c r="O29" i="12" s="1"/>
  <c r="O30" i="12" s="1"/>
  <c r="O31" i="12" s="1"/>
  <c r="O32" i="12" s="1"/>
  <c r="O33" i="12" s="1"/>
  <c r="O34" i="12" s="1"/>
  <c r="O35" i="12" s="1"/>
  <c r="O36" i="12" s="1"/>
  <c r="O37" i="12" s="1"/>
  <c r="O38" i="12" s="1"/>
  <c r="L7" i="12"/>
  <c r="L8" i="12" s="1"/>
  <c r="L9" i="12" s="1"/>
  <c r="L10" i="12" s="1"/>
  <c r="L11" i="12" s="1"/>
  <c r="L12" i="12" s="1"/>
  <c r="L13" i="12" s="1"/>
  <c r="L14" i="12" s="1"/>
  <c r="L15" i="12" s="1"/>
  <c r="L16" i="12" s="1"/>
  <c r="L17" i="12" s="1"/>
  <c r="L18" i="12" s="1"/>
  <c r="L19" i="12" s="1"/>
  <c r="L20" i="12" s="1"/>
  <c r="L21" i="12" s="1"/>
  <c r="L22" i="12" s="1"/>
  <c r="L23" i="12" s="1"/>
  <c r="L24" i="12" s="1"/>
  <c r="L25" i="12" s="1"/>
  <c r="L26" i="12" s="1"/>
  <c r="L27" i="12" s="1"/>
  <c r="L28" i="12" s="1"/>
  <c r="L29" i="12" s="1"/>
  <c r="L30" i="12" s="1"/>
  <c r="L31" i="12" s="1"/>
  <c r="L32" i="12" s="1"/>
  <c r="L33" i="12" s="1"/>
  <c r="L34" i="12" s="1"/>
  <c r="L35" i="12" s="1"/>
  <c r="L36" i="12" s="1"/>
  <c r="L37" i="12" s="1"/>
  <c r="L38" i="12" s="1"/>
  <c r="M7" i="12"/>
  <c r="M8" i="12" s="1"/>
  <c r="M9" i="12" s="1"/>
  <c r="M10" i="12" s="1"/>
  <c r="M11" i="12" s="1"/>
  <c r="M12" i="12" s="1"/>
  <c r="M13" i="12" s="1"/>
  <c r="M14" i="12" s="1"/>
  <c r="M15" i="12" s="1"/>
  <c r="M16" i="12" s="1"/>
  <c r="M17" i="12" s="1"/>
  <c r="M18" i="12" s="1"/>
  <c r="M19" i="12" s="1"/>
  <c r="M20" i="12" s="1"/>
  <c r="M21" i="12" s="1"/>
  <c r="M22" i="12" s="1"/>
  <c r="M23" i="12" s="1"/>
  <c r="M24" i="12" s="1"/>
  <c r="M25" i="12" s="1"/>
  <c r="M26" i="12" s="1"/>
  <c r="M27" i="12" s="1"/>
  <c r="M28" i="12" s="1"/>
  <c r="M29" i="12" s="1"/>
  <c r="M30" i="12" s="1"/>
  <c r="M31" i="12" s="1"/>
  <c r="M32" i="12" s="1"/>
  <c r="M33" i="12" s="1"/>
  <c r="M34" i="12" s="1"/>
  <c r="M35" i="12" s="1"/>
  <c r="M36" i="12" s="1"/>
  <c r="M37" i="12" s="1"/>
  <c r="M38" i="12" s="1"/>
  <c r="O21" i="54" l="1"/>
  <c r="AA35" i="13"/>
  <c r="Y17" i="13"/>
  <c r="Y18" i="13" s="1"/>
  <c r="Y19" i="13" s="1"/>
  <c r="Y20" i="13" s="1"/>
  <c r="Y21" i="13" s="1"/>
  <c r="Y22" i="13" s="1"/>
  <c r="Y23" i="13" s="1"/>
  <c r="Y24" i="13" s="1"/>
  <c r="Y25" i="13" s="1"/>
  <c r="Y26" i="13" s="1"/>
  <c r="Y27" i="13" s="1"/>
  <c r="Y28" i="13" s="1"/>
  <c r="Y29" i="13" s="1"/>
  <c r="L17" i="13"/>
  <c r="L18" i="13" s="1"/>
  <c r="L19" i="13" s="1"/>
  <c r="L20" i="13" s="1"/>
  <c r="L21" i="13" s="1"/>
  <c r="L22" i="13" s="1"/>
  <c r="L23" i="13" s="1"/>
  <c r="L24" i="13" s="1"/>
  <c r="L25" i="13" s="1"/>
  <c r="L26" i="13" s="1"/>
  <c r="L27" i="13" s="1"/>
  <c r="L28" i="13" s="1"/>
  <c r="L29" i="13" s="1"/>
  <c r="O17" i="13"/>
  <c r="O18" i="13" s="1"/>
  <c r="O19" i="13" s="1"/>
  <c r="O20" i="13" s="1"/>
  <c r="O21" i="13" s="1"/>
  <c r="O22" i="13" s="1"/>
  <c r="O23" i="13" s="1"/>
  <c r="O24" i="13" s="1"/>
  <c r="O25" i="13" s="1"/>
  <c r="O26" i="13" s="1"/>
  <c r="O27" i="13" s="1"/>
  <c r="O28" i="13" s="1"/>
  <c r="O29" i="13" s="1"/>
  <c r="Z17" i="13"/>
  <c r="Z18" i="13" s="1"/>
  <c r="Z19" i="13" s="1"/>
  <c r="Z20" i="13" s="1"/>
  <c r="Z21" i="13" s="1"/>
  <c r="Z22" i="13" s="1"/>
  <c r="Z23" i="13" s="1"/>
  <c r="Z24" i="13" s="1"/>
  <c r="Z25" i="13" s="1"/>
  <c r="Z26" i="13" s="1"/>
  <c r="Z27" i="13" s="1"/>
  <c r="Z28" i="13" s="1"/>
  <c r="Z29" i="13" s="1"/>
  <c r="X17" i="13"/>
  <c r="X18" i="13" s="1"/>
  <c r="X19" i="13" s="1"/>
  <c r="X20" i="13" s="1"/>
  <c r="X21" i="13" s="1"/>
  <c r="X22" i="13" s="1"/>
  <c r="X23" i="13" s="1"/>
  <c r="X24" i="13" s="1"/>
  <c r="X25" i="13" s="1"/>
  <c r="X26" i="13" s="1"/>
  <c r="X27" i="13" s="1"/>
  <c r="X28" i="13" s="1"/>
  <c r="X29" i="13" s="1"/>
  <c r="P17" i="13"/>
  <c r="P18" i="13" s="1"/>
  <c r="P19" i="13" s="1"/>
  <c r="P20" i="13" s="1"/>
  <c r="P21" i="13" s="1"/>
  <c r="P22" i="13" s="1"/>
  <c r="P23" i="13" s="1"/>
  <c r="P24" i="13" s="1"/>
  <c r="P25" i="13" s="1"/>
  <c r="P26" i="13" s="1"/>
  <c r="P27" i="13" s="1"/>
  <c r="P28" i="13" s="1"/>
  <c r="P29" i="13" s="1"/>
  <c r="R17" i="13"/>
  <c r="R18" i="13" s="1"/>
  <c r="R19" i="13" s="1"/>
  <c r="R20" i="13" s="1"/>
  <c r="R21" i="13" s="1"/>
  <c r="R22" i="13" s="1"/>
  <c r="R23" i="13" s="1"/>
  <c r="R24" i="13" s="1"/>
  <c r="R25" i="13" s="1"/>
  <c r="R26" i="13" s="1"/>
  <c r="R27" i="13" s="1"/>
  <c r="R28" i="13" s="1"/>
  <c r="R29" i="13" s="1"/>
  <c r="N17" i="13"/>
  <c r="N18" i="13" s="1"/>
  <c r="N19" i="13" s="1"/>
  <c r="N20" i="13" s="1"/>
  <c r="N21" i="13" s="1"/>
  <c r="N22" i="13" s="1"/>
  <c r="N23" i="13" s="1"/>
  <c r="N24" i="13" s="1"/>
  <c r="N25" i="13" s="1"/>
  <c r="N26" i="13" s="1"/>
  <c r="N27" i="13" s="1"/>
  <c r="N28" i="13" s="1"/>
  <c r="N29" i="13" s="1"/>
  <c r="S17" i="13"/>
  <c r="S18" i="13" s="1"/>
  <c r="S19" i="13" s="1"/>
  <c r="S20" i="13" s="1"/>
  <c r="S21" i="13" s="1"/>
  <c r="S22" i="13" s="1"/>
  <c r="S23" i="13" s="1"/>
  <c r="S24" i="13" s="1"/>
  <c r="S25" i="13" s="1"/>
  <c r="S26" i="13" s="1"/>
  <c r="S27" i="13" s="1"/>
  <c r="S28" i="13" s="1"/>
  <c r="S29" i="13" s="1"/>
  <c r="U17" i="13"/>
  <c r="U18" i="13" s="1"/>
  <c r="U19" i="13" s="1"/>
  <c r="U20" i="13" s="1"/>
  <c r="U21" i="13" s="1"/>
  <c r="U22" i="13" s="1"/>
  <c r="U23" i="13" s="1"/>
  <c r="U24" i="13" s="1"/>
  <c r="U25" i="13" s="1"/>
  <c r="U26" i="13" s="1"/>
  <c r="U27" i="13" s="1"/>
  <c r="U28" i="13" s="1"/>
  <c r="U29" i="13" s="1"/>
  <c r="M17" i="13"/>
  <c r="M18" i="13" s="1"/>
  <c r="M19" i="13" s="1"/>
  <c r="M20" i="13" s="1"/>
  <c r="M21" i="13" s="1"/>
  <c r="M22" i="13" s="1"/>
  <c r="M23" i="13" s="1"/>
  <c r="M24" i="13" s="1"/>
  <c r="M25" i="13" s="1"/>
  <c r="M26" i="13" s="1"/>
  <c r="M27" i="13" s="1"/>
  <c r="M28" i="13" s="1"/>
  <c r="M29" i="13" s="1"/>
  <c r="Q17" i="13"/>
  <c r="Q18" i="13" s="1"/>
  <c r="Q19" i="13" s="1"/>
  <c r="Q20" i="13" s="1"/>
  <c r="Q21" i="13" s="1"/>
  <c r="Q22" i="13" s="1"/>
  <c r="Q23" i="13" s="1"/>
  <c r="Q24" i="13" s="1"/>
  <c r="Q25" i="13" s="1"/>
  <c r="Q26" i="13" s="1"/>
  <c r="Q27" i="13" s="1"/>
  <c r="Q28" i="13" s="1"/>
  <c r="Q29" i="13" s="1"/>
  <c r="V17" i="13"/>
  <c r="V18" i="13" s="1"/>
  <c r="V19" i="13" s="1"/>
  <c r="V20" i="13" s="1"/>
  <c r="V21" i="13" s="1"/>
  <c r="V22" i="13" s="1"/>
  <c r="V23" i="13" s="1"/>
  <c r="V24" i="13" s="1"/>
  <c r="V25" i="13" s="1"/>
  <c r="V26" i="13" s="1"/>
  <c r="V27" i="13" s="1"/>
  <c r="V28" i="13" s="1"/>
  <c r="V29" i="13" s="1"/>
  <c r="T17" i="13"/>
  <c r="T18" i="13" s="1"/>
  <c r="T19" i="13" s="1"/>
  <c r="T20" i="13" s="1"/>
  <c r="T21" i="13" s="1"/>
  <c r="T22" i="13" s="1"/>
  <c r="T23" i="13" s="1"/>
  <c r="T24" i="13" s="1"/>
  <c r="T25" i="13" s="1"/>
  <c r="T26" i="13" s="1"/>
  <c r="T27" i="13" s="1"/>
  <c r="T28" i="13" s="1"/>
  <c r="T29" i="13" s="1"/>
  <c r="W17" i="13"/>
  <c r="W18" i="13" s="1"/>
  <c r="W19" i="13" s="1"/>
  <c r="W20" i="13" s="1"/>
  <c r="W21" i="13" s="1"/>
  <c r="W22" i="13" s="1"/>
  <c r="W23" i="13" s="1"/>
  <c r="W24" i="13" s="1"/>
  <c r="W25" i="13" s="1"/>
  <c r="W26" i="13" s="1"/>
  <c r="W27" i="13" s="1"/>
  <c r="W28" i="13" s="1"/>
  <c r="W29" i="13" s="1"/>
  <c r="S6" i="16"/>
  <c r="S7" i="16" s="1"/>
  <c r="S8" i="16" s="1"/>
  <c r="S9" i="16" s="1"/>
  <c r="S10" i="16" s="1"/>
  <c r="S11" i="16" s="1"/>
  <c r="S12" i="16" s="1"/>
  <c r="S13" i="16" s="1"/>
  <c r="S14" i="16" s="1"/>
  <c r="S15" i="16" s="1"/>
  <c r="S16" i="16" s="1"/>
  <c r="S17" i="16" s="1"/>
  <c r="S18" i="16" s="1"/>
  <c r="S19" i="16" s="1"/>
  <c r="S20" i="16" s="1"/>
  <c r="S21" i="16" s="1"/>
  <c r="S22" i="16" s="1"/>
  <c r="S23" i="16" s="1"/>
  <c r="S24" i="16" s="1"/>
  <c r="S25" i="16" s="1"/>
  <c r="S26" i="16" s="1"/>
  <c r="S47" i="16" s="1"/>
  <c r="S48" i="16" s="1"/>
  <c r="S49" i="16" s="1"/>
  <c r="S50" i="16" s="1"/>
  <c r="S51" i="16" s="1"/>
  <c r="S52" i="16" s="1"/>
  <c r="S53" i="16" s="1"/>
  <c r="S54" i="16" s="1"/>
  <c r="S55" i="16" s="1"/>
  <c r="S56" i="16" s="1"/>
  <c r="S57" i="16" s="1"/>
  <c r="S58" i="16" s="1"/>
  <c r="S59" i="16" s="1"/>
  <c r="S60" i="16" s="1"/>
  <c r="S61" i="16" s="1"/>
  <c r="S62" i="16" s="1"/>
  <c r="S63" i="16" s="1"/>
  <c r="S64" i="16" s="1"/>
  <c r="S65" i="16" s="1"/>
  <c r="S66" i="16" s="1"/>
  <c r="S67" i="16" s="1"/>
  <c r="W38" i="12"/>
  <c r="Y38" i="12"/>
  <c r="K25" i="6"/>
  <c r="K30" i="9"/>
  <c r="K29" i="9"/>
  <c r="K28" i="9"/>
  <c r="K27" i="9"/>
  <c r="K26" i="9"/>
  <c r="K25" i="9"/>
  <c r="K24" i="9"/>
  <c r="K23" i="9"/>
  <c r="K22" i="9"/>
  <c r="K21" i="9"/>
  <c r="K20" i="9"/>
  <c r="K19" i="9"/>
  <c r="K18" i="9"/>
  <c r="K17" i="9"/>
  <c r="K16" i="9"/>
  <c r="K15" i="9"/>
  <c r="K14" i="9"/>
  <c r="K13" i="9"/>
  <c r="K12" i="9"/>
  <c r="K11" i="9"/>
  <c r="K10" i="9"/>
  <c r="K9" i="9"/>
  <c r="K8" i="9"/>
  <c r="K7" i="9"/>
  <c r="W7" i="9" s="1"/>
  <c r="G7" i="9"/>
  <c r="G8" i="9" s="1"/>
  <c r="G9" i="9" s="1"/>
  <c r="G10" i="9" s="1"/>
  <c r="G11" i="9" s="1"/>
  <c r="G12" i="9" s="1"/>
  <c r="G13" i="9" s="1"/>
  <c r="G14" i="9" s="1"/>
  <c r="G15" i="9" s="1"/>
  <c r="G16" i="9" s="1"/>
  <c r="G17" i="9" s="1"/>
  <c r="G18" i="9" s="1"/>
  <c r="G19" i="9" s="1"/>
  <c r="G20" i="9" s="1"/>
  <c r="G21" i="9" s="1"/>
  <c r="G22" i="9" s="1"/>
  <c r="G23" i="9" s="1"/>
  <c r="G24" i="9" s="1"/>
  <c r="G25" i="9" s="1"/>
  <c r="G26" i="9" s="1"/>
  <c r="G27" i="9" s="1"/>
  <c r="G28" i="9" s="1"/>
  <c r="G29" i="9" s="1"/>
  <c r="G30" i="9" s="1"/>
  <c r="AA3" i="9" s="1"/>
  <c r="AA7" i="9" s="1"/>
  <c r="H35" i="54" s="1"/>
  <c r="T6" i="16" l="1"/>
  <c r="T7" i="16" s="1"/>
  <c r="T8" i="16" s="1"/>
  <c r="T9" i="16" s="1"/>
  <c r="T10" i="16" s="1"/>
  <c r="T11" i="16" s="1"/>
  <c r="T12" i="16" s="1"/>
  <c r="T13" i="16" s="1"/>
  <c r="T14" i="16" s="1"/>
  <c r="T15" i="16" s="1"/>
  <c r="T16" i="16" s="1"/>
  <c r="T17" i="16" s="1"/>
  <c r="T18" i="16" s="1"/>
  <c r="T19" i="16" s="1"/>
  <c r="T20" i="16" s="1"/>
  <c r="T21" i="16" s="1"/>
  <c r="T22" i="16" s="1"/>
  <c r="T23" i="16" s="1"/>
  <c r="T24" i="16" s="1"/>
  <c r="T25" i="16" s="1"/>
  <c r="T26" i="16" s="1"/>
  <c r="T47" i="16" s="1"/>
  <c r="T48" i="16" s="1"/>
  <c r="T49" i="16" s="1"/>
  <c r="T50" i="16" s="1"/>
  <c r="T51" i="16" s="1"/>
  <c r="T52" i="16" s="1"/>
  <c r="T53" i="16" s="1"/>
  <c r="T54" i="16" s="1"/>
  <c r="T55" i="16" s="1"/>
  <c r="T56" i="16" s="1"/>
  <c r="T57" i="16" s="1"/>
  <c r="T58" i="16" s="1"/>
  <c r="T59" i="16" s="1"/>
  <c r="T60" i="16" s="1"/>
  <c r="T61" i="16" s="1"/>
  <c r="T62" i="16" s="1"/>
  <c r="T63" i="16" s="1"/>
  <c r="T64" i="16" s="1"/>
  <c r="T65" i="16" s="1"/>
  <c r="T66" i="16" s="1"/>
  <c r="T67" i="16" s="1"/>
  <c r="U6" i="16" s="1"/>
  <c r="W8" i="9"/>
  <c r="W9" i="9" s="1"/>
  <c r="W10" i="9" s="1"/>
  <c r="W11" i="9" s="1"/>
  <c r="W12" i="9" s="1"/>
  <c r="W13" i="9" s="1"/>
  <c r="W14" i="9" s="1"/>
  <c r="W15" i="9" s="1"/>
  <c r="W16" i="9" s="1"/>
  <c r="W17" i="9" s="1"/>
  <c r="W18" i="9" s="1"/>
  <c r="W19" i="9" s="1"/>
  <c r="W20" i="9" s="1"/>
  <c r="W21" i="9" s="1"/>
  <c r="W22" i="9" s="1"/>
  <c r="W23" i="9" s="1"/>
  <c r="W24" i="9" s="1"/>
  <c r="W25" i="9" s="1"/>
  <c r="W26" i="9" s="1"/>
  <c r="W27" i="9" s="1"/>
  <c r="W28" i="9" s="1"/>
  <c r="W29" i="9" s="1"/>
  <c r="W30" i="9" s="1"/>
  <c r="O7" i="9"/>
  <c r="O8" i="9" s="1"/>
  <c r="O9" i="9" s="1"/>
  <c r="O10" i="9" s="1"/>
  <c r="O11" i="9" s="1"/>
  <c r="O12" i="9" s="1"/>
  <c r="O13" i="9" s="1"/>
  <c r="O14" i="9" s="1"/>
  <c r="O15" i="9" s="1"/>
  <c r="O16" i="9" s="1"/>
  <c r="O17" i="9" s="1"/>
  <c r="O18" i="9" s="1"/>
  <c r="O19" i="9" s="1"/>
  <c r="O20" i="9" s="1"/>
  <c r="O21" i="9" s="1"/>
  <c r="O22" i="9" s="1"/>
  <c r="O23" i="9" s="1"/>
  <c r="O24" i="9" s="1"/>
  <c r="O25" i="9" s="1"/>
  <c r="O26" i="9" s="1"/>
  <c r="O27" i="9" s="1"/>
  <c r="O28" i="9" s="1"/>
  <c r="O29" i="9" s="1"/>
  <c r="O30" i="9" s="1"/>
  <c r="M7" i="9"/>
  <c r="M8" i="9" s="1"/>
  <c r="M9" i="9" s="1"/>
  <c r="M10" i="9" s="1"/>
  <c r="M11" i="9" s="1"/>
  <c r="M12" i="9" s="1"/>
  <c r="M13" i="9" s="1"/>
  <c r="M14" i="9" s="1"/>
  <c r="M15" i="9" s="1"/>
  <c r="M16" i="9" s="1"/>
  <c r="M17" i="9" s="1"/>
  <c r="M18" i="9" s="1"/>
  <c r="M19" i="9" s="1"/>
  <c r="M20" i="9" s="1"/>
  <c r="M21" i="9" s="1"/>
  <c r="M22" i="9" s="1"/>
  <c r="M23" i="9" s="1"/>
  <c r="M24" i="9" s="1"/>
  <c r="M25" i="9" s="1"/>
  <c r="M26" i="9" s="1"/>
  <c r="M27" i="9" s="1"/>
  <c r="M28" i="9" s="1"/>
  <c r="M29" i="9" s="1"/>
  <c r="M30" i="9" s="1"/>
  <c r="T7" i="9"/>
  <c r="T8" i="9" s="1"/>
  <c r="T9" i="9" s="1"/>
  <c r="T10" i="9" s="1"/>
  <c r="T11" i="9" s="1"/>
  <c r="T12" i="9" s="1"/>
  <c r="T13" i="9" s="1"/>
  <c r="T14" i="9" s="1"/>
  <c r="T15" i="9" s="1"/>
  <c r="T16" i="9" s="1"/>
  <c r="T17" i="9" s="1"/>
  <c r="T18" i="9" s="1"/>
  <c r="T19" i="9" s="1"/>
  <c r="T20" i="9" s="1"/>
  <c r="T21" i="9" s="1"/>
  <c r="T22" i="9" s="1"/>
  <c r="T23" i="9" s="1"/>
  <c r="T24" i="9" s="1"/>
  <c r="T25" i="9" s="1"/>
  <c r="T26" i="9" s="1"/>
  <c r="T27" i="9" s="1"/>
  <c r="T28" i="9" s="1"/>
  <c r="T29" i="9" s="1"/>
  <c r="T30" i="9" s="1"/>
  <c r="P7" i="9"/>
  <c r="P8" i="9" s="1"/>
  <c r="P9" i="9" s="1"/>
  <c r="P10" i="9" s="1"/>
  <c r="P11" i="9" s="1"/>
  <c r="P12" i="9" s="1"/>
  <c r="P13" i="9" s="1"/>
  <c r="P14" i="9" s="1"/>
  <c r="P15" i="9" s="1"/>
  <c r="P16" i="9" s="1"/>
  <c r="P17" i="9" s="1"/>
  <c r="P18" i="9" s="1"/>
  <c r="P19" i="9" s="1"/>
  <c r="P20" i="9" s="1"/>
  <c r="P21" i="9" s="1"/>
  <c r="P22" i="9" s="1"/>
  <c r="P23" i="9" s="1"/>
  <c r="P24" i="9" s="1"/>
  <c r="P25" i="9" s="1"/>
  <c r="P26" i="9" s="1"/>
  <c r="P27" i="9" s="1"/>
  <c r="P28" i="9" s="1"/>
  <c r="P29" i="9" s="1"/>
  <c r="P30" i="9" s="1"/>
  <c r="L7" i="9"/>
  <c r="L8" i="9" s="1"/>
  <c r="L9" i="9" s="1"/>
  <c r="L10" i="9" s="1"/>
  <c r="L11" i="9" s="1"/>
  <c r="L12" i="9" s="1"/>
  <c r="L13" i="9" s="1"/>
  <c r="L14" i="9" s="1"/>
  <c r="L15" i="9" s="1"/>
  <c r="L16" i="9" s="1"/>
  <c r="L17" i="9" s="1"/>
  <c r="L18" i="9" s="1"/>
  <c r="L19" i="9" s="1"/>
  <c r="L20" i="9" s="1"/>
  <c r="L21" i="9" s="1"/>
  <c r="L22" i="9" s="1"/>
  <c r="L23" i="9" s="1"/>
  <c r="L24" i="9" s="1"/>
  <c r="L25" i="9" s="1"/>
  <c r="L26" i="9" s="1"/>
  <c r="L27" i="9" s="1"/>
  <c r="L28" i="9" s="1"/>
  <c r="L29" i="9" s="1"/>
  <c r="L30" i="9" s="1"/>
  <c r="V7" i="9"/>
  <c r="V8" i="9" s="1"/>
  <c r="V9" i="9" s="1"/>
  <c r="V10" i="9" s="1"/>
  <c r="V11" i="9" s="1"/>
  <c r="V12" i="9" s="1"/>
  <c r="V13" i="9" s="1"/>
  <c r="V14" i="9" s="1"/>
  <c r="V15" i="9" s="1"/>
  <c r="V16" i="9" s="1"/>
  <c r="V17" i="9" s="1"/>
  <c r="V18" i="9" s="1"/>
  <c r="V19" i="9" s="1"/>
  <c r="V20" i="9" s="1"/>
  <c r="V21" i="9" s="1"/>
  <c r="V22" i="9" s="1"/>
  <c r="V23" i="9" s="1"/>
  <c r="V24" i="9" s="1"/>
  <c r="V25" i="9" s="1"/>
  <c r="V26" i="9" s="1"/>
  <c r="V27" i="9" s="1"/>
  <c r="V28" i="9" s="1"/>
  <c r="V29" i="9" s="1"/>
  <c r="V30" i="9" s="1"/>
  <c r="R7" i="9"/>
  <c r="R8" i="9" s="1"/>
  <c r="R9" i="9" s="1"/>
  <c r="R10" i="9" s="1"/>
  <c r="R11" i="9" s="1"/>
  <c r="R12" i="9" s="1"/>
  <c r="R13" i="9" s="1"/>
  <c r="R14" i="9" s="1"/>
  <c r="R15" i="9" s="1"/>
  <c r="R16" i="9" s="1"/>
  <c r="R17" i="9" s="1"/>
  <c r="R18" i="9" s="1"/>
  <c r="R19" i="9" s="1"/>
  <c r="R20" i="9" s="1"/>
  <c r="R21" i="9" s="1"/>
  <c r="R22" i="9" s="1"/>
  <c r="R23" i="9" s="1"/>
  <c r="R24" i="9" s="1"/>
  <c r="R25" i="9" s="1"/>
  <c r="R26" i="9" s="1"/>
  <c r="R27" i="9" s="1"/>
  <c r="R28" i="9" s="1"/>
  <c r="R29" i="9" s="1"/>
  <c r="R30" i="9" s="1"/>
  <c r="N7" i="9"/>
  <c r="N8" i="9" s="1"/>
  <c r="N9" i="9" s="1"/>
  <c r="N10" i="9" s="1"/>
  <c r="N11" i="9" s="1"/>
  <c r="N12" i="9" s="1"/>
  <c r="N13" i="9" s="1"/>
  <c r="N14" i="9" s="1"/>
  <c r="N15" i="9" s="1"/>
  <c r="N16" i="9" s="1"/>
  <c r="N17" i="9" s="1"/>
  <c r="N18" i="9" s="1"/>
  <c r="N19" i="9" s="1"/>
  <c r="N20" i="9" s="1"/>
  <c r="N21" i="9" s="1"/>
  <c r="N22" i="9" s="1"/>
  <c r="N23" i="9" s="1"/>
  <c r="N24" i="9" s="1"/>
  <c r="N25" i="9" s="1"/>
  <c r="N26" i="9" s="1"/>
  <c r="N27" i="9" s="1"/>
  <c r="N28" i="9" s="1"/>
  <c r="N29" i="9" s="1"/>
  <c r="N30" i="9" s="1"/>
  <c r="U7" i="9"/>
  <c r="U8" i="9" s="1"/>
  <c r="U9" i="9" s="1"/>
  <c r="U10" i="9" s="1"/>
  <c r="U11" i="9" s="1"/>
  <c r="U12" i="9" s="1"/>
  <c r="U13" i="9" s="1"/>
  <c r="U14" i="9" s="1"/>
  <c r="U15" i="9" s="1"/>
  <c r="U16" i="9" s="1"/>
  <c r="U17" i="9" s="1"/>
  <c r="U18" i="9" s="1"/>
  <c r="U19" i="9" s="1"/>
  <c r="U20" i="9" s="1"/>
  <c r="U21" i="9" s="1"/>
  <c r="U22" i="9" s="1"/>
  <c r="U23" i="9" s="1"/>
  <c r="U24" i="9" s="1"/>
  <c r="U25" i="9" s="1"/>
  <c r="U26" i="9" s="1"/>
  <c r="U27" i="9" s="1"/>
  <c r="U28" i="9" s="1"/>
  <c r="U29" i="9" s="1"/>
  <c r="U30" i="9" s="1"/>
  <c r="Q7" i="9"/>
  <c r="Q8" i="9" s="1"/>
  <c r="Q9" i="9" s="1"/>
  <c r="Q10" i="9" s="1"/>
  <c r="Q11" i="9" s="1"/>
  <c r="Q12" i="9" s="1"/>
  <c r="Q13" i="9" s="1"/>
  <c r="Q14" i="9" s="1"/>
  <c r="Q15" i="9" s="1"/>
  <c r="Q16" i="9" s="1"/>
  <c r="Q17" i="9" s="1"/>
  <c r="Q18" i="9" s="1"/>
  <c r="Q19" i="9" s="1"/>
  <c r="Q20" i="9" s="1"/>
  <c r="Q21" i="9" s="1"/>
  <c r="Q22" i="9" s="1"/>
  <c r="Q23" i="9" s="1"/>
  <c r="Q24" i="9" s="1"/>
  <c r="Q25" i="9" s="1"/>
  <c r="Q26" i="9" s="1"/>
  <c r="Q27" i="9" s="1"/>
  <c r="Q28" i="9" s="1"/>
  <c r="Q29" i="9" s="1"/>
  <c r="Q30" i="9" s="1"/>
  <c r="S7" i="9"/>
  <c r="S8" i="9" s="1"/>
  <c r="S9" i="9" s="1"/>
  <c r="S10" i="9" s="1"/>
  <c r="S11" i="9" s="1"/>
  <c r="S12" i="9" s="1"/>
  <c r="S13" i="9" s="1"/>
  <c r="S14" i="9" s="1"/>
  <c r="S15" i="9" s="1"/>
  <c r="S16" i="9" s="1"/>
  <c r="S17" i="9" s="1"/>
  <c r="S18" i="9" s="1"/>
  <c r="S19" i="9" s="1"/>
  <c r="S20" i="9" s="1"/>
  <c r="S21" i="9" s="1"/>
  <c r="S22" i="9" s="1"/>
  <c r="S23" i="9" s="1"/>
  <c r="S24" i="9" s="1"/>
  <c r="S25" i="9" s="1"/>
  <c r="S26" i="9" s="1"/>
  <c r="S27" i="9" s="1"/>
  <c r="S28" i="9" s="1"/>
  <c r="S29" i="9" s="1"/>
  <c r="S30" i="9" s="1"/>
  <c r="U7" i="16" l="1"/>
  <c r="U8" i="16" s="1"/>
  <c r="U9" i="16" s="1"/>
  <c r="U10" i="16" s="1"/>
  <c r="U11" i="16" s="1"/>
  <c r="U12" i="16" s="1"/>
  <c r="U13" i="16" s="1"/>
  <c r="U14" i="16" s="1"/>
  <c r="U15" i="16" s="1"/>
  <c r="U16" i="16" s="1"/>
  <c r="U17" i="16" s="1"/>
  <c r="U18" i="16" s="1"/>
  <c r="U19" i="16" s="1"/>
  <c r="U20" i="16" s="1"/>
  <c r="U21" i="16" s="1"/>
  <c r="U22" i="16" s="1"/>
  <c r="U23" i="16" s="1"/>
  <c r="U24" i="16" s="1"/>
  <c r="U25" i="16" s="1"/>
  <c r="U26" i="16" s="1"/>
  <c r="U47" i="16" s="1"/>
  <c r="U48" i="16" s="1"/>
  <c r="U49" i="16" s="1"/>
  <c r="U50" i="16" s="1"/>
  <c r="U51" i="16" s="1"/>
  <c r="U52" i="16" s="1"/>
  <c r="U53" i="16" s="1"/>
  <c r="U54" i="16" s="1"/>
  <c r="U55" i="16" s="1"/>
  <c r="U56" i="16" s="1"/>
  <c r="U57" i="16" s="1"/>
  <c r="U58" i="16" s="1"/>
  <c r="U59" i="16" s="1"/>
  <c r="U60" i="16" s="1"/>
  <c r="U61" i="16" s="1"/>
  <c r="U62" i="16" s="1"/>
  <c r="U63" i="16" s="1"/>
  <c r="U64" i="16" s="1"/>
  <c r="U65" i="16" s="1"/>
  <c r="U66" i="16" s="1"/>
  <c r="U67" i="16" s="1"/>
  <c r="J147" i="8"/>
  <c r="F128" i="8"/>
  <c r="F129" i="8" s="1"/>
  <c r="F130" i="8" s="1"/>
  <c r="F131" i="8" s="1"/>
  <c r="F132" i="8" s="1"/>
  <c r="F133" i="8" s="1"/>
  <c r="F134" i="8" s="1"/>
  <c r="F135" i="8" s="1"/>
  <c r="F136" i="8" s="1"/>
  <c r="F137" i="8" s="1"/>
  <c r="F138" i="8" s="1"/>
  <c r="F139" i="8" s="1"/>
  <c r="F140" i="8" s="1"/>
  <c r="F141" i="8" s="1"/>
  <c r="F142" i="8" s="1"/>
  <c r="F143" i="8" s="1"/>
  <c r="F144" i="8" s="1"/>
  <c r="F145" i="8" s="1"/>
  <c r="F146" i="8" s="1"/>
  <c r="F147" i="8" s="1"/>
  <c r="G97" i="8"/>
  <c r="G98" i="8" s="1"/>
  <c r="G99" i="8" s="1"/>
  <c r="G100" i="8" s="1"/>
  <c r="G101" i="8" s="1"/>
  <c r="G102" i="8" s="1"/>
  <c r="G103" i="8" s="1"/>
  <c r="G104" i="8" s="1"/>
  <c r="G105" i="8" s="1"/>
  <c r="G106" i="8" s="1"/>
  <c r="G107" i="8" s="1"/>
  <c r="G108" i="8" s="1"/>
  <c r="G109" i="8" s="1"/>
  <c r="G110" i="8" s="1"/>
  <c r="G111" i="8" s="1"/>
  <c r="G112" i="8" s="1"/>
  <c r="G113" i="8" s="1"/>
  <c r="G114" i="8" s="1"/>
  <c r="G115" i="8" s="1"/>
  <c r="G116" i="8" s="1"/>
  <c r="G117" i="8" s="1"/>
  <c r="G118" i="8" s="1"/>
  <c r="K100" i="7"/>
  <c r="K99" i="7"/>
  <c r="K98" i="7"/>
  <c r="K97" i="7"/>
  <c r="K96" i="7"/>
  <c r="X94" i="8" l="1"/>
  <c r="X96" i="8" s="1"/>
  <c r="H17" i="54" s="1"/>
  <c r="M17" i="54" s="1"/>
  <c r="O17" i="54" s="1"/>
  <c r="K83" i="8"/>
  <c r="K82" i="8"/>
  <c r="K81" i="8"/>
  <c r="K84" i="8"/>
  <c r="K85" i="8"/>
  <c r="J143" i="8"/>
  <c r="J142" i="8"/>
  <c r="J144" i="8"/>
  <c r="J145" i="8"/>
  <c r="J146" i="8"/>
  <c r="J141" i="8" l="1"/>
  <c r="J140" i="8"/>
  <c r="J139" i="8"/>
  <c r="J138" i="8"/>
  <c r="J137" i="8"/>
  <c r="J136" i="8"/>
  <c r="J135" i="8"/>
  <c r="J134" i="8"/>
  <c r="J133" i="8"/>
  <c r="J132" i="8"/>
  <c r="J131" i="8"/>
  <c r="J130" i="8"/>
  <c r="J129" i="8"/>
  <c r="J128" i="8"/>
  <c r="K118" i="8"/>
  <c r="K117" i="8"/>
  <c r="K116" i="8"/>
  <c r="K115" i="8"/>
  <c r="K114" i="8"/>
  <c r="K113" i="8"/>
  <c r="K112" i="8"/>
  <c r="K111" i="8"/>
  <c r="K110" i="8"/>
  <c r="K109" i="8"/>
  <c r="K108" i="8"/>
  <c r="K107" i="8"/>
  <c r="K106" i="8"/>
  <c r="K105" i="8"/>
  <c r="K104" i="8"/>
  <c r="K103" i="8"/>
  <c r="K102" i="8"/>
  <c r="K101" i="8"/>
  <c r="K100" i="8"/>
  <c r="K99" i="8"/>
  <c r="K98" i="8"/>
  <c r="K97" i="8"/>
  <c r="K69" i="8"/>
  <c r="K24" i="8"/>
  <c r="K84" i="7"/>
  <c r="K24" i="7"/>
  <c r="K23" i="7"/>
  <c r="K80" i="8"/>
  <c r="K79" i="8"/>
  <c r="K78" i="8"/>
  <c r="K77" i="8"/>
  <c r="K76" i="8"/>
  <c r="K75" i="8"/>
  <c r="K74" i="8"/>
  <c r="K73" i="8"/>
  <c r="K72" i="8"/>
  <c r="K71" i="8"/>
  <c r="K70" i="8"/>
  <c r="K68" i="8"/>
  <c r="K67" i="8"/>
  <c r="K66" i="8"/>
  <c r="K65" i="8"/>
  <c r="K64" i="8"/>
  <c r="K63" i="8"/>
  <c r="K62" i="8"/>
  <c r="K61" i="8"/>
  <c r="K60" i="8"/>
  <c r="T60" i="8" s="1"/>
  <c r="G60" i="8"/>
  <c r="G61" i="8" s="1"/>
  <c r="G62" i="8" s="1"/>
  <c r="G63" i="8" s="1"/>
  <c r="G64" i="8" s="1"/>
  <c r="G65" i="8" s="1"/>
  <c r="G66" i="8" s="1"/>
  <c r="G67" i="8" s="1"/>
  <c r="G68" i="8" s="1"/>
  <c r="G69" i="8" s="1"/>
  <c r="G70" i="8" s="1"/>
  <c r="K34" i="8"/>
  <c r="K33" i="8"/>
  <c r="K32" i="8"/>
  <c r="K31" i="8"/>
  <c r="K30" i="8"/>
  <c r="K29" i="8"/>
  <c r="K28" i="8"/>
  <c r="K27" i="8"/>
  <c r="K26" i="8"/>
  <c r="K25" i="8"/>
  <c r="K23" i="8"/>
  <c r="K22" i="8"/>
  <c r="K21" i="8"/>
  <c r="K20" i="8"/>
  <c r="K19" i="8"/>
  <c r="K18" i="8"/>
  <c r="K17" i="8"/>
  <c r="K16" i="8"/>
  <c r="K15" i="8"/>
  <c r="K14" i="8"/>
  <c r="K13" i="8"/>
  <c r="K12" i="8"/>
  <c r="K11" i="8"/>
  <c r="K10" i="8"/>
  <c r="K9" i="8"/>
  <c r="K8" i="8"/>
  <c r="K7" i="8"/>
  <c r="T61" i="8" l="1"/>
  <c r="T62" i="8" s="1"/>
  <c r="T63" i="8" s="1"/>
  <c r="T64" i="8" s="1"/>
  <c r="T65" i="8" s="1"/>
  <c r="T66" i="8" s="1"/>
  <c r="T67" i="8" s="1"/>
  <c r="T68" i="8" s="1"/>
  <c r="T69" i="8" s="1"/>
  <c r="T70" i="8" s="1"/>
  <c r="T71" i="8" s="1"/>
  <c r="T72" i="8" s="1"/>
  <c r="T73" i="8" s="1"/>
  <c r="T74" i="8" s="1"/>
  <c r="T75" i="8" s="1"/>
  <c r="T76" i="8" s="1"/>
  <c r="T77" i="8" s="1"/>
  <c r="T78" i="8" s="1"/>
  <c r="T79" i="8" s="1"/>
  <c r="T80" i="8" s="1"/>
  <c r="T81" i="8" s="1"/>
  <c r="T82" i="8" s="1"/>
  <c r="T83" i="8" s="1"/>
  <c r="T84" i="8" s="1"/>
  <c r="T85" i="8" s="1"/>
  <c r="S128" i="8"/>
  <c r="S129" i="8" s="1"/>
  <c r="S130" i="8" s="1"/>
  <c r="S131" i="8" s="1"/>
  <c r="S132" i="8" s="1"/>
  <c r="S133" i="8" s="1"/>
  <c r="S134" i="8" s="1"/>
  <c r="S135" i="8" s="1"/>
  <c r="S136" i="8" s="1"/>
  <c r="S137" i="8" s="1"/>
  <c r="S138" i="8" s="1"/>
  <c r="S139" i="8" s="1"/>
  <c r="S140" i="8" s="1"/>
  <c r="S141" i="8" s="1"/>
  <c r="S142" i="8" s="1"/>
  <c r="S143" i="8" s="1"/>
  <c r="S144" i="8" s="1"/>
  <c r="S145" i="8" s="1"/>
  <c r="S146" i="8" s="1"/>
  <c r="S147" i="8" s="1"/>
  <c r="T128" i="8"/>
  <c r="T129" i="8" s="1"/>
  <c r="T130" i="8" s="1"/>
  <c r="T131" i="8" s="1"/>
  <c r="T132" i="8" s="1"/>
  <c r="T133" i="8" s="1"/>
  <c r="T134" i="8" s="1"/>
  <c r="T135" i="8" s="1"/>
  <c r="T136" i="8" s="1"/>
  <c r="T137" i="8" s="1"/>
  <c r="T138" i="8" s="1"/>
  <c r="T139" i="8" s="1"/>
  <c r="T140" i="8" s="1"/>
  <c r="T141" i="8" s="1"/>
  <c r="T142" i="8" s="1"/>
  <c r="T143" i="8" s="1"/>
  <c r="T144" i="8" s="1"/>
  <c r="T145" i="8" s="1"/>
  <c r="T146" i="8" s="1"/>
  <c r="T147" i="8" s="1"/>
  <c r="L128" i="8"/>
  <c r="L129" i="8" s="1"/>
  <c r="L130" i="8" s="1"/>
  <c r="L131" i="8" s="1"/>
  <c r="L132" i="8" s="1"/>
  <c r="L133" i="8" s="1"/>
  <c r="L134" i="8" s="1"/>
  <c r="L135" i="8" s="1"/>
  <c r="L136" i="8" s="1"/>
  <c r="L137" i="8" s="1"/>
  <c r="L138" i="8" s="1"/>
  <c r="L139" i="8" s="1"/>
  <c r="L140" i="8" s="1"/>
  <c r="L141" i="8" s="1"/>
  <c r="L142" i="8" s="1"/>
  <c r="L143" i="8" s="1"/>
  <c r="L144" i="8" s="1"/>
  <c r="L145" i="8" s="1"/>
  <c r="L146" i="8" s="1"/>
  <c r="L147" i="8" s="1"/>
  <c r="R7" i="8"/>
  <c r="T7" i="8"/>
  <c r="T8" i="8" s="1"/>
  <c r="T9" i="8" s="1"/>
  <c r="T10" i="8" s="1"/>
  <c r="T11" i="8" s="1"/>
  <c r="T12" i="8" s="1"/>
  <c r="T13" i="8" s="1"/>
  <c r="T14" i="8" s="1"/>
  <c r="T15" i="8" s="1"/>
  <c r="T16" i="8" s="1"/>
  <c r="T17" i="8" s="1"/>
  <c r="T18" i="8" s="1"/>
  <c r="T19" i="8" s="1"/>
  <c r="T20" i="8" s="1"/>
  <c r="T21" i="8" s="1"/>
  <c r="T22" i="8" s="1"/>
  <c r="T23" i="8" s="1"/>
  <c r="T24" i="8" s="1"/>
  <c r="T25" i="8" s="1"/>
  <c r="T26" i="8" s="1"/>
  <c r="T27" i="8" s="1"/>
  <c r="T28" i="8" s="1"/>
  <c r="T29" i="8" s="1"/>
  <c r="T30" i="8" s="1"/>
  <c r="T31" i="8" s="1"/>
  <c r="T32" i="8" s="1"/>
  <c r="T33" i="8" s="1"/>
  <c r="T34" i="8" s="1"/>
  <c r="U97" i="8"/>
  <c r="U98" i="8" s="1"/>
  <c r="U99" i="8" s="1"/>
  <c r="U100" i="8" s="1"/>
  <c r="U101" i="8" s="1"/>
  <c r="U102" i="8" s="1"/>
  <c r="U103" i="8" s="1"/>
  <c r="U104" i="8" s="1"/>
  <c r="U105" i="8" s="1"/>
  <c r="U106" i="8" s="1"/>
  <c r="U107" i="8" s="1"/>
  <c r="U108" i="8" s="1"/>
  <c r="U109" i="8" s="1"/>
  <c r="U110" i="8" s="1"/>
  <c r="U111" i="8" s="1"/>
  <c r="U112" i="8" s="1"/>
  <c r="U113" i="8" s="1"/>
  <c r="U114" i="8" s="1"/>
  <c r="U115" i="8" s="1"/>
  <c r="U116" i="8" s="1"/>
  <c r="U117" i="8" s="1"/>
  <c r="U118" i="8" s="1"/>
  <c r="M97" i="8"/>
  <c r="M98" i="8" s="1"/>
  <c r="M99" i="8" s="1"/>
  <c r="M100" i="8" s="1"/>
  <c r="M101" i="8" s="1"/>
  <c r="M102" i="8" s="1"/>
  <c r="M103" i="8" s="1"/>
  <c r="M104" i="8" s="1"/>
  <c r="M105" i="8" s="1"/>
  <c r="M106" i="8" s="1"/>
  <c r="M107" i="8" s="1"/>
  <c r="M108" i="8" s="1"/>
  <c r="M109" i="8" s="1"/>
  <c r="M110" i="8" s="1"/>
  <c r="M111" i="8" s="1"/>
  <c r="M112" i="8" s="1"/>
  <c r="M113" i="8" s="1"/>
  <c r="M114" i="8" s="1"/>
  <c r="M115" i="8" s="1"/>
  <c r="M116" i="8" s="1"/>
  <c r="M117" i="8" s="1"/>
  <c r="M118" i="8" s="1"/>
  <c r="K128" i="8"/>
  <c r="K129" i="8" s="1"/>
  <c r="K130" i="8" s="1"/>
  <c r="K131" i="8" s="1"/>
  <c r="K132" i="8" s="1"/>
  <c r="K133" i="8" s="1"/>
  <c r="K134" i="8" s="1"/>
  <c r="K135" i="8" s="1"/>
  <c r="K136" i="8" s="1"/>
  <c r="K137" i="8" s="1"/>
  <c r="K138" i="8" s="1"/>
  <c r="K139" i="8" s="1"/>
  <c r="K140" i="8" s="1"/>
  <c r="K141" i="8" s="1"/>
  <c r="K142" i="8" s="1"/>
  <c r="K143" i="8" s="1"/>
  <c r="K144" i="8" s="1"/>
  <c r="K145" i="8" s="1"/>
  <c r="K146" i="8" s="1"/>
  <c r="K147" i="8" s="1"/>
  <c r="P128" i="8"/>
  <c r="P129" i="8" s="1"/>
  <c r="P130" i="8" s="1"/>
  <c r="P131" i="8" s="1"/>
  <c r="P132" i="8" s="1"/>
  <c r="P133" i="8" s="1"/>
  <c r="P134" i="8" s="1"/>
  <c r="P135" i="8" s="1"/>
  <c r="P136" i="8" s="1"/>
  <c r="P137" i="8" s="1"/>
  <c r="P138" i="8" s="1"/>
  <c r="P139" i="8" s="1"/>
  <c r="P140" i="8" s="1"/>
  <c r="P141" i="8" s="1"/>
  <c r="P142" i="8" s="1"/>
  <c r="P143" i="8" s="1"/>
  <c r="P144" i="8" s="1"/>
  <c r="P145" i="8" s="1"/>
  <c r="P146" i="8" s="1"/>
  <c r="P147" i="8" s="1"/>
  <c r="N97" i="8"/>
  <c r="N98" i="8" s="1"/>
  <c r="N99" i="8" s="1"/>
  <c r="N100" i="8" s="1"/>
  <c r="N101" i="8" s="1"/>
  <c r="N102" i="8" s="1"/>
  <c r="N103" i="8" s="1"/>
  <c r="N104" i="8" s="1"/>
  <c r="N105" i="8" s="1"/>
  <c r="N106" i="8" s="1"/>
  <c r="N107" i="8" s="1"/>
  <c r="N108" i="8" s="1"/>
  <c r="N109" i="8" s="1"/>
  <c r="N110" i="8" s="1"/>
  <c r="N111" i="8" s="1"/>
  <c r="N112" i="8" s="1"/>
  <c r="N113" i="8" s="1"/>
  <c r="N114" i="8" s="1"/>
  <c r="N115" i="8" s="1"/>
  <c r="N116" i="8" s="1"/>
  <c r="N117" i="8" s="1"/>
  <c r="N118" i="8" s="1"/>
  <c r="O97" i="8"/>
  <c r="O98" i="8" s="1"/>
  <c r="O99" i="8" s="1"/>
  <c r="O100" i="8" s="1"/>
  <c r="O101" i="8" s="1"/>
  <c r="O102" i="8" s="1"/>
  <c r="O103" i="8" s="1"/>
  <c r="O104" i="8" s="1"/>
  <c r="O105" i="8" s="1"/>
  <c r="O106" i="8" s="1"/>
  <c r="O107" i="8" s="1"/>
  <c r="O108" i="8" s="1"/>
  <c r="O109" i="8" s="1"/>
  <c r="O110" i="8" s="1"/>
  <c r="O111" i="8" s="1"/>
  <c r="O112" i="8" s="1"/>
  <c r="O113" i="8" s="1"/>
  <c r="O114" i="8" s="1"/>
  <c r="O115" i="8" s="1"/>
  <c r="O116" i="8" s="1"/>
  <c r="O117" i="8" s="1"/>
  <c r="O118" i="8" s="1"/>
  <c r="N128" i="8"/>
  <c r="N129" i="8" s="1"/>
  <c r="N130" i="8" s="1"/>
  <c r="N131" i="8" s="1"/>
  <c r="N132" i="8" s="1"/>
  <c r="N133" i="8" s="1"/>
  <c r="N134" i="8" s="1"/>
  <c r="N135" i="8" s="1"/>
  <c r="N136" i="8" s="1"/>
  <c r="N137" i="8" s="1"/>
  <c r="N138" i="8" s="1"/>
  <c r="N139" i="8" s="1"/>
  <c r="N140" i="8" s="1"/>
  <c r="N141" i="8" s="1"/>
  <c r="N142" i="8" s="1"/>
  <c r="N143" i="8" s="1"/>
  <c r="N144" i="8" s="1"/>
  <c r="N145" i="8" s="1"/>
  <c r="N146" i="8" s="1"/>
  <c r="N147" i="8" s="1"/>
  <c r="R128" i="8"/>
  <c r="R129" i="8" s="1"/>
  <c r="R130" i="8" s="1"/>
  <c r="R131" i="8" s="1"/>
  <c r="R132" i="8" s="1"/>
  <c r="R133" i="8" s="1"/>
  <c r="R134" i="8" s="1"/>
  <c r="R135" i="8" s="1"/>
  <c r="R136" i="8" s="1"/>
  <c r="R137" i="8" s="1"/>
  <c r="R138" i="8" s="1"/>
  <c r="R139" i="8" s="1"/>
  <c r="R140" i="8" s="1"/>
  <c r="R141" i="8" s="1"/>
  <c r="R142" i="8" s="1"/>
  <c r="R143" i="8" s="1"/>
  <c r="R144" i="8" s="1"/>
  <c r="R145" i="8" s="1"/>
  <c r="R146" i="8" s="1"/>
  <c r="R147" i="8" s="1"/>
  <c r="S97" i="8"/>
  <c r="S98" i="8" s="1"/>
  <c r="S99" i="8" s="1"/>
  <c r="S100" i="8" s="1"/>
  <c r="S101" i="8" s="1"/>
  <c r="S102" i="8" s="1"/>
  <c r="S103" i="8" s="1"/>
  <c r="S104" i="8" s="1"/>
  <c r="S105" i="8" s="1"/>
  <c r="S106" i="8" s="1"/>
  <c r="S107" i="8" s="1"/>
  <c r="S108" i="8" s="1"/>
  <c r="S109" i="8" s="1"/>
  <c r="S110" i="8" s="1"/>
  <c r="S111" i="8" s="1"/>
  <c r="S112" i="8" s="1"/>
  <c r="S113" i="8" s="1"/>
  <c r="S114" i="8" s="1"/>
  <c r="S115" i="8" s="1"/>
  <c r="S116" i="8" s="1"/>
  <c r="S117" i="8" s="1"/>
  <c r="S118" i="8" s="1"/>
  <c r="L97" i="8"/>
  <c r="L98" i="8" s="1"/>
  <c r="L99" i="8" s="1"/>
  <c r="L100" i="8" s="1"/>
  <c r="L101" i="8" s="1"/>
  <c r="L102" i="8" s="1"/>
  <c r="L103" i="8" s="1"/>
  <c r="L104" i="8" s="1"/>
  <c r="L105" i="8" s="1"/>
  <c r="L106" i="8" s="1"/>
  <c r="L107" i="8" s="1"/>
  <c r="L108" i="8" s="1"/>
  <c r="L109" i="8" s="1"/>
  <c r="L110" i="8" s="1"/>
  <c r="L111" i="8" s="1"/>
  <c r="L112" i="8" s="1"/>
  <c r="L113" i="8" s="1"/>
  <c r="L114" i="8" s="1"/>
  <c r="L115" i="8" s="1"/>
  <c r="L116" i="8" s="1"/>
  <c r="L117" i="8" s="1"/>
  <c r="L118" i="8" s="1"/>
  <c r="R97" i="8"/>
  <c r="R98" i="8" s="1"/>
  <c r="R99" i="8" s="1"/>
  <c r="R100" i="8" s="1"/>
  <c r="R101" i="8" s="1"/>
  <c r="R102" i="8" s="1"/>
  <c r="R103" i="8" s="1"/>
  <c r="R104" i="8" s="1"/>
  <c r="R105" i="8" s="1"/>
  <c r="R106" i="8" s="1"/>
  <c r="R107" i="8" s="1"/>
  <c r="R108" i="8" s="1"/>
  <c r="R109" i="8" s="1"/>
  <c r="R110" i="8" s="1"/>
  <c r="R111" i="8" s="1"/>
  <c r="R112" i="8" s="1"/>
  <c r="R113" i="8" s="1"/>
  <c r="R114" i="8" s="1"/>
  <c r="R115" i="8" s="1"/>
  <c r="R116" i="8" s="1"/>
  <c r="R117" i="8" s="1"/>
  <c r="R118" i="8" s="1"/>
  <c r="M128" i="8"/>
  <c r="M129" i="8" s="1"/>
  <c r="M130" i="8" s="1"/>
  <c r="M131" i="8" s="1"/>
  <c r="M132" i="8" s="1"/>
  <c r="M133" i="8" s="1"/>
  <c r="M134" i="8" s="1"/>
  <c r="M135" i="8" s="1"/>
  <c r="M136" i="8" s="1"/>
  <c r="M137" i="8" s="1"/>
  <c r="M138" i="8" s="1"/>
  <c r="M139" i="8" s="1"/>
  <c r="M140" i="8" s="1"/>
  <c r="M141" i="8" s="1"/>
  <c r="M142" i="8" s="1"/>
  <c r="M143" i="8" s="1"/>
  <c r="M144" i="8" s="1"/>
  <c r="M145" i="8" s="1"/>
  <c r="M146" i="8" s="1"/>
  <c r="M147" i="8" s="1"/>
  <c r="Q97" i="8"/>
  <c r="Q98" i="8" s="1"/>
  <c r="Q99" i="8" s="1"/>
  <c r="Q100" i="8" s="1"/>
  <c r="Q101" i="8" s="1"/>
  <c r="Q102" i="8" s="1"/>
  <c r="Q103" i="8" s="1"/>
  <c r="Q104" i="8" s="1"/>
  <c r="Q105" i="8" s="1"/>
  <c r="Q106" i="8" s="1"/>
  <c r="Q107" i="8" s="1"/>
  <c r="Q108" i="8" s="1"/>
  <c r="Q109" i="8" s="1"/>
  <c r="Q110" i="8" s="1"/>
  <c r="Q111" i="8" s="1"/>
  <c r="Q112" i="8" s="1"/>
  <c r="Q113" i="8" s="1"/>
  <c r="Q114" i="8" s="1"/>
  <c r="Q115" i="8" s="1"/>
  <c r="Q116" i="8" s="1"/>
  <c r="Q117" i="8" s="1"/>
  <c r="Q118" i="8" s="1"/>
  <c r="O128" i="8"/>
  <c r="O129" i="8" s="1"/>
  <c r="O130" i="8" s="1"/>
  <c r="O131" i="8" s="1"/>
  <c r="O132" i="8" s="1"/>
  <c r="O133" i="8" s="1"/>
  <c r="O134" i="8" s="1"/>
  <c r="O135" i="8" s="1"/>
  <c r="O136" i="8" s="1"/>
  <c r="O137" i="8" s="1"/>
  <c r="O138" i="8" s="1"/>
  <c r="O139" i="8" s="1"/>
  <c r="O140" i="8" s="1"/>
  <c r="O141" i="8" s="1"/>
  <c r="O142" i="8" s="1"/>
  <c r="O143" i="8" s="1"/>
  <c r="O144" i="8" s="1"/>
  <c r="O145" i="8" s="1"/>
  <c r="O146" i="8" s="1"/>
  <c r="O147" i="8" s="1"/>
  <c r="Q128" i="8"/>
  <c r="Q129" i="8" s="1"/>
  <c r="Q130" i="8" s="1"/>
  <c r="Q131" i="8" s="1"/>
  <c r="Q132" i="8" s="1"/>
  <c r="Q133" i="8" s="1"/>
  <c r="Q134" i="8" s="1"/>
  <c r="Q135" i="8" s="1"/>
  <c r="Q136" i="8" s="1"/>
  <c r="Q137" i="8" s="1"/>
  <c r="Q138" i="8" s="1"/>
  <c r="Q139" i="8" s="1"/>
  <c r="Q140" i="8" s="1"/>
  <c r="Q141" i="8" s="1"/>
  <c r="Q142" i="8" s="1"/>
  <c r="Q143" i="8" s="1"/>
  <c r="Q144" i="8" s="1"/>
  <c r="Q145" i="8" s="1"/>
  <c r="Q146" i="8" s="1"/>
  <c r="Q147" i="8" s="1"/>
  <c r="P97" i="8"/>
  <c r="P98" i="8" s="1"/>
  <c r="P99" i="8" s="1"/>
  <c r="P100" i="8" s="1"/>
  <c r="P101" i="8" s="1"/>
  <c r="P102" i="8" s="1"/>
  <c r="P103" i="8" s="1"/>
  <c r="P104" i="8" s="1"/>
  <c r="P105" i="8" s="1"/>
  <c r="P106" i="8" s="1"/>
  <c r="P107" i="8" s="1"/>
  <c r="P108" i="8" s="1"/>
  <c r="P109" i="8" s="1"/>
  <c r="P110" i="8" s="1"/>
  <c r="P111" i="8" s="1"/>
  <c r="P112" i="8" s="1"/>
  <c r="P113" i="8" s="1"/>
  <c r="P114" i="8" s="1"/>
  <c r="P115" i="8" s="1"/>
  <c r="P116" i="8" s="1"/>
  <c r="P117" i="8" s="1"/>
  <c r="P118" i="8" s="1"/>
  <c r="T97" i="8"/>
  <c r="T98" i="8" s="1"/>
  <c r="T99" i="8" s="1"/>
  <c r="T100" i="8" s="1"/>
  <c r="T101" i="8" s="1"/>
  <c r="T102" i="8" s="1"/>
  <c r="T103" i="8" s="1"/>
  <c r="T104" i="8" s="1"/>
  <c r="T105" i="8" s="1"/>
  <c r="T106" i="8" s="1"/>
  <c r="T107" i="8" s="1"/>
  <c r="T108" i="8" s="1"/>
  <c r="T109" i="8" s="1"/>
  <c r="T110" i="8" s="1"/>
  <c r="T111" i="8" s="1"/>
  <c r="T112" i="8" s="1"/>
  <c r="T113" i="8" s="1"/>
  <c r="T114" i="8" s="1"/>
  <c r="T115" i="8" s="1"/>
  <c r="T116" i="8" s="1"/>
  <c r="T117" i="8" s="1"/>
  <c r="T118" i="8" s="1"/>
  <c r="O60" i="8"/>
  <c r="O61" i="8" s="1"/>
  <c r="O62" i="8" s="1"/>
  <c r="O63" i="8" s="1"/>
  <c r="O64" i="8" s="1"/>
  <c r="O65" i="8" s="1"/>
  <c r="O66" i="8" s="1"/>
  <c r="O67" i="8" s="1"/>
  <c r="O68" i="8" s="1"/>
  <c r="M60" i="8"/>
  <c r="M61" i="8" s="1"/>
  <c r="M62" i="8" s="1"/>
  <c r="M63" i="8" s="1"/>
  <c r="M64" i="8" s="1"/>
  <c r="M65" i="8" s="1"/>
  <c r="M66" i="8" s="1"/>
  <c r="M67" i="8" s="1"/>
  <c r="M68" i="8" s="1"/>
  <c r="G71" i="8"/>
  <c r="G72" i="8" s="1"/>
  <c r="G73" i="8" s="1"/>
  <c r="G74" i="8" s="1"/>
  <c r="G75" i="8" s="1"/>
  <c r="G76" i="8" s="1"/>
  <c r="G77" i="8" s="1"/>
  <c r="G78" i="8" s="1"/>
  <c r="G79" i="8" s="1"/>
  <c r="G80" i="8" s="1"/>
  <c r="G81" i="8" s="1"/>
  <c r="G82" i="8" s="1"/>
  <c r="G83" i="8" s="1"/>
  <c r="G84" i="8" s="1"/>
  <c r="G85" i="8" s="1"/>
  <c r="W4" i="8" s="1"/>
  <c r="W6" i="8" s="1"/>
  <c r="R8" i="8"/>
  <c r="R9" i="8" s="1"/>
  <c r="R10" i="8" s="1"/>
  <c r="R11" i="8" s="1"/>
  <c r="R12" i="8" s="1"/>
  <c r="R13" i="8" s="1"/>
  <c r="R14" i="8" s="1"/>
  <c r="R15" i="8" s="1"/>
  <c r="R16" i="8" s="1"/>
  <c r="R17" i="8" s="1"/>
  <c r="R18" i="8" s="1"/>
  <c r="R19" i="8" s="1"/>
  <c r="R20" i="8" s="1"/>
  <c r="R21" i="8" s="1"/>
  <c r="R22" i="8" s="1"/>
  <c r="R23" i="8" s="1"/>
  <c r="R24" i="8" s="1"/>
  <c r="R25" i="8" s="1"/>
  <c r="R26" i="8" s="1"/>
  <c r="R27" i="8" s="1"/>
  <c r="R28" i="8" s="1"/>
  <c r="R29" i="8" s="1"/>
  <c r="R30" i="8" s="1"/>
  <c r="R31" i="8" s="1"/>
  <c r="R32" i="8" s="1"/>
  <c r="R33" i="8" s="1"/>
  <c r="R34" i="8" s="1"/>
  <c r="Q60" i="8"/>
  <c r="Q61" i="8" s="1"/>
  <c r="Q62" i="8" s="1"/>
  <c r="Q63" i="8" s="1"/>
  <c r="Q64" i="8" s="1"/>
  <c r="Q65" i="8" s="1"/>
  <c r="Q66" i="8" s="1"/>
  <c r="Q67" i="8" s="1"/>
  <c r="Q68" i="8" s="1"/>
  <c r="Q69" i="8" s="1"/>
  <c r="Q70" i="8" s="1"/>
  <c r="S60" i="8"/>
  <c r="S61" i="8" s="1"/>
  <c r="S62" i="8" s="1"/>
  <c r="S63" i="8" s="1"/>
  <c r="S64" i="8" s="1"/>
  <c r="S65" i="8" s="1"/>
  <c r="S66" i="8" s="1"/>
  <c r="S67" i="8" s="1"/>
  <c r="S68" i="8" s="1"/>
  <c r="S69" i="8" s="1"/>
  <c r="S70" i="8" s="1"/>
  <c r="L7" i="8"/>
  <c r="L8" i="8" s="1"/>
  <c r="L9" i="8" s="1"/>
  <c r="L10" i="8" s="1"/>
  <c r="L11" i="8" s="1"/>
  <c r="L12" i="8" s="1"/>
  <c r="L13" i="8" s="1"/>
  <c r="L14" i="8" s="1"/>
  <c r="L15" i="8" s="1"/>
  <c r="L16" i="8" s="1"/>
  <c r="L17" i="8" s="1"/>
  <c r="L18" i="8" s="1"/>
  <c r="L19" i="8" s="1"/>
  <c r="L20" i="8" s="1"/>
  <c r="L21" i="8" s="1"/>
  <c r="L22" i="8" s="1"/>
  <c r="L23" i="8" s="1"/>
  <c r="O7" i="8"/>
  <c r="O8" i="8" s="1"/>
  <c r="O9" i="8" s="1"/>
  <c r="O10" i="8" s="1"/>
  <c r="O11" i="8" s="1"/>
  <c r="O12" i="8" s="1"/>
  <c r="O13" i="8" s="1"/>
  <c r="O14" i="8" s="1"/>
  <c r="O15" i="8" s="1"/>
  <c r="O16" i="8" s="1"/>
  <c r="O17" i="8" s="1"/>
  <c r="O18" i="8" s="1"/>
  <c r="O19" i="8" s="1"/>
  <c r="O20" i="8" s="1"/>
  <c r="O21" i="8" s="1"/>
  <c r="O22" i="8" s="1"/>
  <c r="O23" i="8" s="1"/>
  <c r="S7" i="8"/>
  <c r="S8" i="8" s="1"/>
  <c r="S9" i="8" s="1"/>
  <c r="S10" i="8" s="1"/>
  <c r="S11" i="8" s="1"/>
  <c r="S12" i="8" s="1"/>
  <c r="S13" i="8" s="1"/>
  <c r="S14" i="8" s="1"/>
  <c r="S15" i="8" s="1"/>
  <c r="S16" i="8" s="1"/>
  <c r="S17" i="8" s="1"/>
  <c r="S18" i="8" s="1"/>
  <c r="S19" i="8" s="1"/>
  <c r="S20" i="8" s="1"/>
  <c r="S21" i="8" s="1"/>
  <c r="S22" i="8" s="1"/>
  <c r="S23" i="8" s="1"/>
  <c r="P7" i="8"/>
  <c r="P8" i="8" s="1"/>
  <c r="P9" i="8" s="1"/>
  <c r="P10" i="8" s="1"/>
  <c r="P11" i="8" s="1"/>
  <c r="P12" i="8" s="1"/>
  <c r="P13" i="8" s="1"/>
  <c r="P14" i="8" s="1"/>
  <c r="P15" i="8" s="1"/>
  <c r="P16" i="8" s="1"/>
  <c r="P17" i="8" s="1"/>
  <c r="P18" i="8" s="1"/>
  <c r="P19" i="8" s="1"/>
  <c r="P20" i="8" s="1"/>
  <c r="P21" i="8" s="1"/>
  <c r="P22" i="8" s="1"/>
  <c r="P23" i="8" s="1"/>
  <c r="M7" i="8"/>
  <c r="M8" i="8" s="1"/>
  <c r="M9" i="8" s="1"/>
  <c r="M10" i="8" s="1"/>
  <c r="M11" i="8" s="1"/>
  <c r="M12" i="8" s="1"/>
  <c r="M13" i="8" s="1"/>
  <c r="M14" i="8" s="1"/>
  <c r="M15" i="8" s="1"/>
  <c r="M16" i="8" s="1"/>
  <c r="M17" i="8" s="1"/>
  <c r="M18" i="8" s="1"/>
  <c r="M19" i="8" s="1"/>
  <c r="M20" i="8" s="1"/>
  <c r="M21" i="8" s="1"/>
  <c r="M22" i="8" s="1"/>
  <c r="M23" i="8" s="1"/>
  <c r="Q7" i="8"/>
  <c r="Q8" i="8" s="1"/>
  <c r="Q9" i="8" s="1"/>
  <c r="Q10" i="8" s="1"/>
  <c r="Q11" i="8" s="1"/>
  <c r="Q12" i="8" s="1"/>
  <c r="Q13" i="8" s="1"/>
  <c r="Q14" i="8" s="1"/>
  <c r="Q15" i="8" s="1"/>
  <c r="Q16" i="8" s="1"/>
  <c r="Q17" i="8" s="1"/>
  <c r="Q18" i="8" s="1"/>
  <c r="Q19" i="8" s="1"/>
  <c r="Q20" i="8" s="1"/>
  <c r="Q21" i="8" s="1"/>
  <c r="Q22" i="8" s="1"/>
  <c r="Q23" i="8" s="1"/>
  <c r="N7" i="8"/>
  <c r="N8" i="8" s="1"/>
  <c r="N9" i="8" s="1"/>
  <c r="N10" i="8" s="1"/>
  <c r="N11" i="8" s="1"/>
  <c r="N12" i="8" s="1"/>
  <c r="N13" i="8" s="1"/>
  <c r="N14" i="8" s="1"/>
  <c r="N15" i="8" s="1"/>
  <c r="N16" i="8" s="1"/>
  <c r="N17" i="8" s="1"/>
  <c r="N18" i="8" s="1"/>
  <c r="N19" i="8" s="1"/>
  <c r="N20" i="8" s="1"/>
  <c r="N21" i="8" s="1"/>
  <c r="N22" i="8" s="1"/>
  <c r="N23" i="8" s="1"/>
  <c r="N60" i="8"/>
  <c r="N61" i="8" s="1"/>
  <c r="N62" i="8" s="1"/>
  <c r="N63" i="8" s="1"/>
  <c r="N64" i="8" s="1"/>
  <c r="N65" i="8" s="1"/>
  <c r="N66" i="8" s="1"/>
  <c r="N67" i="8" s="1"/>
  <c r="N68" i="8" s="1"/>
  <c r="P60" i="8"/>
  <c r="P61" i="8" s="1"/>
  <c r="P62" i="8" s="1"/>
  <c r="P63" i="8" s="1"/>
  <c r="P64" i="8" s="1"/>
  <c r="P65" i="8" s="1"/>
  <c r="P66" i="8" s="1"/>
  <c r="P67" i="8" s="1"/>
  <c r="P68" i="8" s="1"/>
  <c r="R60" i="8"/>
  <c r="R61" i="8" s="1"/>
  <c r="R62" i="8" s="1"/>
  <c r="R63" i="8" s="1"/>
  <c r="R64" i="8" s="1"/>
  <c r="R65" i="8" s="1"/>
  <c r="R66" i="8" s="1"/>
  <c r="R67" i="8" s="1"/>
  <c r="R68" i="8" s="1"/>
  <c r="L60" i="8"/>
  <c r="L61" i="8" s="1"/>
  <c r="L62" i="8" s="1"/>
  <c r="L63" i="8" s="1"/>
  <c r="L64" i="8" s="1"/>
  <c r="L65" i="8" s="1"/>
  <c r="L66" i="8" s="1"/>
  <c r="L67" i="8" s="1"/>
  <c r="L68" i="8" s="1"/>
  <c r="L69" i="8" s="1"/>
  <c r="L70" i="8" s="1"/>
  <c r="W12" i="8" l="1"/>
  <c r="W16" i="8" s="1"/>
  <c r="AI21" i="7" s="1"/>
  <c r="H15" i="54"/>
  <c r="N69" i="8"/>
  <c r="N70" i="8" s="1"/>
  <c r="N71" i="8" s="1"/>
  <c r="N72" i="8" s="1"/>
  <c r="N73" i="8" s="1"/>
  <c r="N74" i="8" s="1"/>
  <c r="N75" i="8" s="1"/>
  <c r="N76" i="8" s="1"/>
  <c r="N77" i="8" s="1"/>
  <c r="N78" i="8" s="1"/>
  <c r="N79" i="8" s="1"/>
  <c r="N80" i="8" s="1"/>
  <c r="N81" i="8" s="1"/>
  <c r="N82" i="8" s="1"/>
  <c r="N83" i="8" s="1"/>
  <c r="N84" i="8" s="1"/>
  <c r="N85" i="8" s="1"/>
  <c r="P69" i="8"/>
  <c r="P70" i="8" s="1"/>
  <c r="P71" i="8" s="1"/>
  <c r="P72" i="8" s="1"/>
  <c r="P73" i="8" s="1"/>
  <c r="P74" i="8" s="1"/>
  <c r="P75" i="8" s="1"/>
  <c r="P76" i="8" s="1"/>
  <c r="P77" i="8" s="1"/>
  <c r="P78" i="8" s="1"/>
  <c r="P79" i="8" s="1"/>
  <c r="P80" i="8" s="1"/>
  <c r="P81" i="8" s="1"/>
  <c r="P82" i="8" s="1"/>
  <c r="P83" i="8" s="1"/>
  <c r="P84" i="8" s="1"/>
  <c r="P85" i="8" s="1"/>
  <c r="R69" i="8"/>
  <c r="R70" i="8" s="1"/>
  <c r="R71" i="8" s="1"/>
  <c r="R72" i="8" s="1"/>
  <c r="R73" i="8" s="1"/>
  <c r="R74" i="8" s="1"/>
  <c r="R75" i="8" s="1"/>
  <c r="R76" i="8" s="1"/>
  <c r="R77" i="8" s="1"/>
  <c r="R78" i="8" s="1"/>
  <c r="R79" i="8" s="1"/>
  <c r="R80" i="8" s="1"/>
  <c r="R81" i="8" s="1"/>
  <c r="R82" i="8" s="1"/>
  <c r="R83" i="8" s="1"/>
  <c r="R84" i="8" s="1"/>
  <c r="R85" i="8" s="1"/>
  <c r="L71" i="8"/>
  <c r="L72" i="8" s="1"/>
  <c r="L73" i="8" s="1"/>
  <c r="L74" i="8" s="1"/>
  <c r="L75" i="8" s="1"/>
  <c r="L76" i="8" s="1"/>
  <c r="L77" i="8" s="1"/>
  <c r="L78" i="8" s="1"/>
  <c r="L79" i="8" s="1"/>
  <c r="L80" i="8" s="1"/>
  <c r="L81" i="8" s="1"/>
  <c r="L82" i="8" s="1"/>
  <c r="L83" i="8" s="1"/>
  <c r="L84" i="8" s="1"/>
  <c r="L85" i="8" s="1"/>
  <c r="Q71" i="8"/>
  <c r="Q72" i="8" s="1"/>
  <c r="Q73" i="8" s="1"/>
  <c r="Q74" i="8" s="1"/>
  <c r="Q75" i="8" s="1"/>
  <c r="Q76" i="8" s="1"/>
  <c r="Q77" i="8" s="1"/>
  <c r="Q78" i="8" s="1"/>
  <c r="Q79" i="8" s="1"/>
  <c r="Q80" i="8" s="1"/>
  <c r="Q81" i="8" s="1"/>
  <c r="Q82" i="8" s="1"/>
  <c r="Q83" i="8" s="1"/>
  <c r="Q84" i="8" s="1"/>
  <c r="Q85" i="8" s="1"/>
  <c r="O69" i="8"/>
  <c r="O70" i="8" s="1"/>
  <c r="O71" i="8" s="1"/>
  <c r="O72" i="8" s="1"/>
  <c r="O73" i="8" s="1"/>
  <c r="O74" i="8" s="1"/>
  <c r="O75" i="8" s="1"/>
  <c r="O76" i="8" s="1"/>
  <c r="O77" i="8" s="1"/>
  <c r="O78" i="8" s="1"/>
  <c r="O79" i="8" s="1"/>
  <c r="O80" i="8" s="1"/>
  <c r="O81" i="8" s="1"/>
  <c r="O82" i="8" s="1"/>
  <c r="O83" i="8" s="1"/>
  <c r="O84" i="8" s="1"/>
  <c r="O85" i="8" s="1"/>
  <c r="M69" i="8"/>
  <c r="M70" i="8" s="1"/>
  <c r="M71" i="8" s="1"/>
  <c r="M72" i="8" s="1"/>
  <c r="M73" i="8" s="1"/>
  <c r="M74" i="8" s="1"/>
  <c r="M75" i="8" s="1"/>
  <c r="M76" i="8" s="1"/>
  <c r="M77" i="8" s="1"/>
  <c r="M78" i="8" s="1"/>
  <c r="M79" i="8" s="1"/>
  <c r="M80" i="8" s="1"/>
  <c r="M81" i="8" s="1"/>
  <c r="M82" i="8" s="1"/>
  <c r="M83" i="8" s="1"/>
  <c r="M84" i="8" s="1"/>
  <c r="M85" i="8" s="1"/>
  <c r="S71" i="8"/>
  <c r="S72" i="8" s="1"/>
  <c r="S73" i="8" s="1"/>
  <c r="S74" i="8" s="1"/>
  <c r="S75" i="8" s="1"/>
  <c r="S76" i="8" s="1"/>
  <c r="S77" i="8" s="1"/>
  <c r="S78" i="8" s="1"/>
  <c r="S79" i="8" s="1"/>
  <c r="S80" i="8" s="1"/>
  <c r="S81" i="8" s="1"/>
  <c r="S82" i="8" s="1"/>
  <c r="S83" i="8" s="1"/>
  <c r="S84" i="8" s="1"/>
  <c r="M24" i="8"/>
  <c r="M25" i="8" s="1"/>
  <c r="M26" i="8" s="1"/>
  <c r="M27" i="8" s="1"/>
  <c r="M28" i="8" s="1"/>
  <c r="M29" i="8" s="1"/>
  <c r="M30" i="8" s="1"/>
  <c r="M31" i="8" s="1"/>
  <c r="M32" i="8" s="1"/>
  <c r="M33" i="8" s="1"/>
  <c r="M34" i="8" s="1"/>
  <c r="S24" i="8"/>
  <c r="S25" i="8" s="1"/>
  <c r="S26" i="8" s="1"/>
  <c r="S27" i="8" s="1"/>
  <c r="S28" i="8" s="1"/>
  <c r="S29" i="8" s="1"/>
  <c r="S30" i="8" s="1"/>
  <c r="S31" i="8" s="1"/>
  <c r="S32" i="8" s="1"/>
  <c r="S33" i="8" s="1"/>
  <c r="S34" i="8" s="1"/>
  <c r="L24" i="8"/>
  <c r="L25" i="8" s="1"/>
  <c r="L26" i="8" s="1"/>
  <c r="L27" i="8" s="1"/>
  <c r="L28" i="8" s="1"/>
  <c r="L29" i="8" s="1"/>
  <c r="L30" i="8" s="1"/>
  <c r="L31" i="8" s="1"/>
  <c r="L32" i="8" s="1"/>
  <c r="L33" i="8" s="1"/>
  <c r="L34" i="8" s="1"/>
  <c r="O24" i="8"/>
  <c r="O25" i="8" s="1"/>
  <c r="O26" i="8" s="1"/>
  <c r="O27" i="8" s="1"/>
  <c r="O28" i="8" s="1"/>
  <c r="O29" i="8" s="1"/>
  <c r="O30" i="8" s="1"/>
  <c r="O31" i="8" s="1"/>
  <c r="O32" i="8" s="1"/>
  <c r="O33" i="8" s="1"/>
  <c r="O34" i="8" s="1"/>
  <c r="N24" i="8"/>
  <c r="N25" i="8" s="1"/>
  <c r="N26" i="8" s="1"/>
  <c r="N27" i="8" s="1"/>
  <c r="N28" i="8" s="1"/>
  <c r="N29" i="8" s="1"/>
  <c r="N30" i="8" s="1"/>
  <c r="N31" i="8" s="1"/>
  <c r="N32" i="8" s="1"/>
  <c r="N33" i="8" s="1"/>
  <c r="N34" i="8" s="1"/>
  <c r="Q24" i="8"/>
  <c r="Q25" i="8" s="1"/>
  <c r="Q26" i="8" s="1"/>
  <c r="Q27" i="8" s="1"/>
  <c r="Q28" i="8" s="1"/>
  <c r="Q29" i="8" s="1"/>
  <c r="Q30" i="8" s="1"/>
  <c r="Q31" i="8" s="1"/>
  <c r="Q32" i="8" s="1"/>
  <c r="Q33" i="8" s="1"/>
  <c r="Q34" i="8" s="1"/>
  <c r="P24" i="8"/>
  <c r="P25" i="8" s="1"/>
  <c r="P26" i="8" s="1"/>
  <c r="P27" i="8" s="1"/>
  <c r="P28" i="8" s="1"/>
  <c r="P29" i="8" s="1"/>
  <c r="P30" i="8" s="1"/>
  <c r="P31" i="8" s="1"/>
  <c r="P32" i="8" s="1"/>
  <c r="P33" i="8" s="1"/>
  <c r="P34" i="8" s="1"/>
  <c r="K95" i="7"/>
  <c r="K94" i="7"/>
  <c r="K93" i="7"/>
  <c r="K92" i="7"/>
  <c r="K91" i="7"/>
  <c r="K90" i="7"/>
  <c r="K89" i="7"/>
  <c r="K88" i="7"/>
  <c r="K87" i="7"/>
  <c r="K86" i="7"/>
  <c r="K85" i="7"/>
  <c r="K83" i="7"/>
  <c r="K82" i="7"/>
  <c r="K81" i="7"/>
  <c r="K80" i="7"/>
  <c r="K79" i="7"/>
  <c r="K78" i="7"/>
  <c r="K77" i="7"/>
  <c r="K76" i="7"/>
  <c r="G76" i="7"/>
  <c r="G77" i="7" s="1"/>
  <c r="G78" i="7" s="1"/>
  <c r="G79" i="7" s="1"/>
  <c r="G80" i="7" s="1"/>
  <c r="G81" i="7" s="1"/>
  <c r="G82" i="7" s="1"/>
  <c r="G83" i="7" s="1"/>
  <c r="K75" i="7"/>
  <c r="G75" i="7"/>
  <c r="K34" i="7"/>
  <c r="R75" i="7" l="1"/>
  <c r="AD75" i="7"/>
  <c r="AD76" i="7" s="1"/>
  <c r="AD77" i="7" s="1"/>
  <c r="AD78" i="7" s="1"/>
  <c r="AD79" i="7" s="1"/>
  <c r="AD80" i="7" s="1"/>
  <c r="AD81" i="7" s="1"/>
  <c r="AD82" i="7" s="1"/>
  <c r="AD83" i="7" s="1"/>
  <c r="AD84" i="7" s="1"/>
  <c r="AD85" i="7" s="1"/>
  <c r="AD86" i="7" s="1"/>
  <c r="AD87" i="7" s="1"/>
  <c r="AD88" i="7" s="1"/>
  <c r="AD89" i="7" s="1"/>
  <c r="AD90" i="7" s="1"/>
  <c r="AD91" i="7" s="1"/>
  <c r="AD92" i="7" s="1"/>
  <c r="AD93" i="7" s="1"/>
  <c r="AD94" i="7" s="1"/>
  <c r="AD95" i="7" s="1"/>
  <c r="AD96" i="7" s="1"/>
  <c r="AD97" i="7" s="1"/>
  <c r="AD98" i="7" s="1"/>
  <c r="AD99" i="7" s="1"/>
  <c r="AD100" i="7" s="1"/>
  <c r="G84" i="7"/>
  <c r="G85" i="7" s="1"/>
  <c r="G86" i="7" s="1"/>
  <c r="G87" i="7" s="1"/>
  <c r="G88" i="7" s="1"/>
  <c r="G89" i="7" s="1"/>
  <c r="G90" i="7" s="1"/>
  <c r="G91" i="7" s="1"/>
  <c r="G92" i="7" s="1"/>
  <c r="G93" i="7" s="1"/>
  <c r="G94" i="7" s="1"/>
  <c r="G95" i="7" s="1"/>
  <c r="G96" i="7" s="1"/>
  <c r="G97" i="7" s="1"/>
  <c r="G98" i="7" s="1"/>
  <c r="G99" i="7" s="1"/>
  <c r="G100" i="7" s="1"/>
  <c r="S85" i="8"/>
  <c r="R76" i="7"/>
  <c r="R77" i="7" s="1"/>
  <c r="R78" i="7" s="1"/>
  <c r="R79" i="7" s="1"/>
  <c r="R80" i="7" s="1"/>
  <c r="R81" i="7" s="1"/>
  <c r="R82" i="7" s="1"/>
  <c r="R83" i="7" s="1"/>
  <c r="AA75" i="7"/>
  <c r="AA76" i="7" s="1"/>
  <c r="AA77" i="7" s="1"/>
  <c r="AA78" i="7" s="1"/>
  <c r="AA79" i="7" s="1"/>
  <c r="AA80" i="7" s="1"/>
  <c r="AA81" i="7" s="1"/>
  <c r="AA82" i="7" s="1"/>
  <c r="AA83" i="7" s="1"/>
  <c r="W75" i="7"/>
  <c r="W76" i="7" s="1"/>
  <c r="W77" i="7" s="1"/>
  <c r="W78" i="7" s="1"/>
  <c r="W79" i="7" s="1"/>
  <c r="W80" i="7" s="1"/>
  <c r="W81" i="7" s="1"/>
  <c r="W82" i="7" s="1"/>
  <c r="W83" i="7" s="1"/>
  <c r="S75" i="7"/>
  <c r="S76" i="7" s="1"/>
  <c r="S77" i="7" s="1"/>
  <c r="S78" i="7" s="1"/>
  <c r="S79" i="7" s="1"/>
  <c r="S80" i="7" s="1"/>
  <c r="S81" i="7" s="1"/>
  <c r="S82" i="7" s="1"/>
  <c r="S83" i="7" s="1"/>
  <c r="N75" i="7"/>
  <c r="N76" i="7" s="1"/>
  <c r="N77" i="7" s="1"/>
  <c r="N78" i="7" s="1"/>
  <c r="N79" i="7" s="1"/>
  <c r="N80" i="7" s="1"/>
  <c r="N81" i="7" s="1"/>
  <c r="N82" i="7" s="1"/>
  <c r="N83" i="7" s="1"/>
  <c r="Z75" i="7"/>
  <c r="Z76" i="7" s="1"/>
  <c r="Z77" i="7" s="1"/>
  <c r="Z78" i="7" s="1"/>
  <c r="Z79" i="7" s="1"/>
  <c r="Z80" i="7" s="1"/>
  <c r="Z81" i="7" s="1"/>
  <c r="Z82" i="7" s="1"/>
  <c r="Z83" i="7" s="1"/>
  <c r="V75" i="7"/>
  <c r="V76" i="7" s="1"/>
  <c r="V77" i="7" s="1"/>
  <c r="V78" i="7" s="1"/>
  <c r="V79" i="7" s="1"/>
  <c r="V80" i="7" s="1"/>
  <c r="V81" i="7" s="1"/>
  <c r="V82" i="7" s="1"/>
  <c r="V83" i="7" s="1"/>
  <c r="Q75" i="7"/>
  <c r="Q76" i="7" s="1"/>
  <c r="Q77" i="7" s="1"/>
  <c r="Q78" i="7" s="1"/>
  <c r="Q79" i="7" s="1"/>
  <c r="Q80" i="7" s="1"/>
  <c r="Q81" i="7" s="1"/>
  <c r="Q82" i="7" s="1"/>
  <c r="Q83" i="7" s="1"/>
  <c r="P75" i="7"/>
  <c r="P76" i="7" s="1"/>
  <c r="P77" i="7" s="1"/>
  <c r="P78" i="7" s="1"/>
  <c r="P79" i="7" s="1"/>
  <c r="P80" i="7" s="1"/>
  <c r="P81" i="7" s="1"/>
  <c r="P82" i="7" s="1"/>
  <c r="P83" i="7" s="1"/>
  <c r="Y75" i="7"/>
  <c r="Y76" i="7" s="1"/>
  <c r="Y77" i="7" s="1"/>
  <c r="Y78" i="7" s="1"/>
  <c r="Y79" i="7" s="1"/>
  <c r="Y80" i="7" s="1"/>
  <c r="Y81" i="7" s="1"/>
  <c r="Y82" i="7" s="1"/>
  <c r="Y83" i="7" s="1"/>
  <c r="L75" i="7"/>
  <c r="L76" i="7" s="1"/>
  <c r="L77" i="7" s="1"/>
  <c r="L78" i="7" s="1"/>
  <c r="L79" i="7" s="1"/>
  <c r="L80" i="7" s="1"/>
  <c r="L81" i="7" s="1"/>
  <c r="L82" i="7" s="1"/>
  <c r="L83" i="7" s="1"/>
  <c r="T75" i="7"/>
  <c r="T76" i="7" s="1"/>
  <c r="T77" i="7" s="1"/>
  <c r="T78" i="7" s="1"/>
  <c r="T79" i="7" s="1"/>
  <c r="T80" i="7" s="1"/>
  <c r="T81" i="7" s="1"/>
  <c r="T82" i="7" s="1"/>
  <c r="T83" i="7" s="1"/>
  <c r="AB75" i="7"/>
  <c r="AB76" i="7" s="1"/>
  <c r="AB77" i="7" s="1"/>
  <c r="AB78" i="7" s="1"/>
  <c r="AB79" i="7" s="1"/>
  <c r="AB80" i="7" s="1"/>
  <c r="AB81" i="7" s="1"/>
  <c r="AB82" i="7" s="1"/>
  <c r="AB83" i="7" s="1"/>
  <c r="M75" i="7"/>
  <c r="M76" i="7" s="1"/>
  <c r="M77" i="7" s="1"/>
  <c r="M78" i="7" s="1"/>
  <c r="M79" i="7" s="1"/>
  <c r="M80" i="7" s="1"/>
  <c r="M81" i="7" s="1"/>
  <c r="M82" i="7" s="1"/>
  <c r="M83" i="7" s="1"/>
  <c r="U75" i="7"/>
  <c r="U76" i="7" s="1"/>
  <c r="U77" i="7" s="1"/>
  <c r="U78" i="7" s="1"/>
  <c r="U79" i="7" s="1"/>
  <c r="U80" i="7" s="1"/>
  <c r="U81" i="7" s="1"/>
  <c r="U82" i="7" s="1"/>
  <c r="U83" i="7" s="1"/>
  <c r="AC75" i="7"/>
  <c r="AC76" i="7" s="1"/>
  <c r="AC77" i="7" s="1"/>
  <c r="AC78" i="7" s="1"/>
  <c r="AC79" i="7" s="1"/>
  <c r="AC80" i="7" s="1"/>
  <c r="AC81" i="7" s="1"/>
  <c r="AC82" i="7" s="1"/>
  <c r="AC83" i="7" s="1"/>
  <c r="O75" i="7"/>
  <c r="O76" i="7" s="1"/>
  <c r="O77" i="7" s="1"/>
  <c r="O78" i="7" s="1"/>
  <c r="O79" i="7" s="1"/>
  <c r="O80" i="7" s="1"/>
  <c r="O81" i="7" s="1"/>
  <c r="O82" i="7" s="1"/>
  <c r="O83" i="7" s="1"/>
  <c r="X75" i="7"/>
  <c r="X76" i="7" s="1"/>
  <c r="X77" i="7" s="1"/>
  <c r="X78" i="7" s="1"/>
  <c r="X79" i="7" s="1"/>
  <c r="X80" i="7" s="1"/>
  <c r="X81" i="7" s="1"/>
  <c r="X82" i="7" s="1"/>
  <c r="X83" i="7" s="1"/>
  <c r="U84" i="7" l="1"/>
  <c r="U85" i="7" s="1"/>
  <c r="U86" i="7" s="1"/>
  <c r="U87" i="7" s="1"/>
  <c r="U88" i="7" s="1"/>
  <c r="U89" i="7" s="1"/>
  <c r="U90" i="7" s="1"/>
  <c r="U91" i="7" s="1"/>
  <c r="U92" i="7" s="1"/>
  <c r="U93" i="7" s="1"/>
  <c r="U94" i="7" s="1"/>
  <c r="U95" i="7" s="1"/>
  <c r="U96" i="7" s="1"/>
  <c r="U97" i="7" s="1"/>
  <c r="U98" i="7" s="1"/>
  <c r="U99" i="7" s="1"/>
  <c r="U100" i="7" s="1"/>
  <c r="W84" i="7"/>
  <c r="W85" i="7" s="1"/>
  <c r="W86" i="7" s="1"/>
  <c r="W87" i="7" s="1"/>
  <c r="W88" i="7" s="1"/>
  <c r="W89" i="7" s="1"/>
  <c r="W90" i="7" s="1"/>
  <c r="W91" i="7" s="1"/>
  <c r="W92" i="7" s="1"/>
  <c r="W93" i="7" s="1"/>
  <c r="W94" i="7" s="1"/>
  <c r="W95" i="7" s="1"/>
  <c r="W96" i="7" s="1"/>
  <c r="W97" i="7" s="1"/>
  <c r="W98" i="7" s="1"/>
  <c r="W99" i="7" s="1"/>
  <c r="W100" i="7" s="1"/>
  <c r="Y84" i="7"/>
  <c r="Y85" i="7" s="1"/>
  <c r="Y86" i="7" s="1"/>
  <c r="Y87" i="7" s="1"/>
  <c r="Y88" i="7" s="1"/>
  <c r="Y89" i="7" s="1"/>
  <c r="Y90" i="7" s="1"/>
  <c r="Y91" i="7" s="1"/>
  <c r="Y92" i="7" s="1"/>
  <c r="Y93" i="7" s="1"/>
  <c r="Y94" i="7" s="1"/>
  <c r="Y95" i="7" s="1"/>
  <c r="Y96" i="7" s="1"/>
  <c r="Y97" i="7" s="1"/>
  <c r="Y98" i="7" s="1"/>
  <c r="Y99" i="7" s="1"/>
  <c r="Y100" i="7" s="1"/>
  <c r="AB84" i="7"/>
  <c r="AB85" i="7" s="1"/>
  <c r="AB86" i="7" s="1"/>
  <c r="AB87" i="7" s="1"/>
  <c r="AB88" i="7" s="1"/>
  <c r="AB89" i="7" s="1"/>
  <c r="AB90" i="7" s="1"/>
  <c r="AB91" i="7" s="1"/>
  <c r="AB92" i="7" s="1"/>
  <c r="AB93" i="7" s="1"/>
  <c r="AB94" i="7" s="1"/>
  <c r="AB95" i="7" s="1"/>
  <c r="AB96" i="7" s="1"/>
  <c r="AB97" i="7" s="1"/>
  <c r="AB98" i="7" s="1"/>
  <c r="AB99" i="7" s="1"/>
  <c r="AB100" i="7" s="1"/>
  <c r="P84" i="7"/>
  <c r="P85" i="7" s="1"/>
  <c r="P86" i="7" s="1"/>
  <c r="P87" i="7" s="1"/>
  <c r="P88" i="7" s="1"/>
  <c r="P89" i="7" s="1"/>
  <c r="P90" i="7" s="1"/>
  <c r="P91" i="7" s="1"/>
  <c r="P92" i="7" s="1"/>
  <c r="P93" i="7" s="1"/>
  <c r="P94" i="7" s="1"/>
  <c r="P95" i="7" s="1"/>
  <c r="P96" i="7" s="1"/>
  <c r="P97" i="7" s="1"/>
  <c r="P98" i="7" s="1"/>
  <c r="P99" i="7" s="1"/>
  <c r="P100" i="7" s="1"/>
  <c r="N84" i="7"/>
  <c r="N85" i="7" s="1"/>
  <c r="N86" i="7" s="1"/>
  <c r="N87" i="7" s="1"/>
  <c r="N88" i="7" s="1"/>
  <c r="N89" i="7" s="1"/>
  <c r="N90" i="7" s="1"/>
  <c r="N91" i="7" s="1"/>
  <c r="N92" i="7" s="1"/>
  <c r="N93" i="7" s="1"/>
  <c r="N94" i="7" s="1"/>
  <c r="N95" i="7" s="1"/>
  <c r="N96" i="7" s="1"/>
  <c r="N97" i="7" s="1"/>
  <c r="N98" i="7" s="1"/>
  <c r="N99" i="7" s="1"/>
  <c r="N100" i="7" s="1"/>
  <c r="R84" i="7"/>
  <c r="R85" i="7" s="1"/>
  <c r="R86" i="7" s="1"/>
  <c r="R87" i="7" s="1"/>
  <c r="R88" i="7" s="1"/>
  <c r="R89" i="7" s="1"/>
  <c r="R90" i="7" s="1"/>
  <c r="R91" i="7" s="1"/>
  <c r="R92" i="7" s="1"/>
  <c r="R93" i="7" s="1"/>
  <c r="R94" i="7" s="1"/>
  <c r="R95" i="7" s="1"/>
  <c r="R96" i="7" s="1"/>
  <c r="R97" i="7" s="1"/>
  <c r="R98" i="7" s="1"/>
  <c r="R99" i="7" s="1"/>
  <c r="R100" i="7" s="1"/>
  <c r="V84" i="7"/>
  <c r="V85" i="7" s="1"/>
  <c r="V86" i="7" s="1"/>
  <c r="V87" i="7" s="1"/>
  <c r="V88" i="7" s="1"/>
  <c r="V89" i="7" s="1"/>
  <c r="V90" i="7" s="1"/>
  <c r="V91" i="7" s="1"/>
  <c r="V92" i="7" s="1"/>
  <c r="V93" i="7" s="1"/>
  <c r="V94" i="7" s="1"/>
  <c r="V95" i="7" s="1"/>
  <c r="V96" i="7" s="1"/>
  <c r="V97" i="7" s="1"/>
  <c r="V98" i="7" s="1"/>
  <c r="V99" i="7" s="1"/>
  <c r="V100" i="7" s="1"/>
  <c r="X84" i="7"/>
  <c r="X85" i="7" s="1"/>
  <c r="X86" i="7" s="1"/>
  <c r="X87" i="7" s="1"/>
  <c r="X88" i="7" s="1"/>
  <c r="X89" i="7" s="1"/>
  <c r="X90" i="7" s="1"/>
  <c r="X91" i="7" s="1"/>
  <c r="X92" i="7" s="1"/>
  <c r="X93" i="7" s="1"/>
  <c r="X94" i="7" s="1"/>
  <c r="X95" i="7" s="1"/>
  <c r="X96" i="7" s="1"/>
  <c r="X97" i="7" s="1"/>
  <c r="X98" i="7" s="1"/>
  <c r="X99" i="7" s="1"/>
  <c r="X100" i="7" s="1"/>
  <c r="O84" i="7"/>
  <c r="O85" i="7" s="1"/>
  <c r="O86" i="7" s="1"/>
  <c r="O87" i="7" s="1"/>
  <c r="O88" i="7" s="1"/>
  <c r="O89" i="7" s="1"/>
  <c r="O90" i="7" s="1"/>
  <c r="O91" i="7" s="1"/>
  <c r="O92" i="7" s="1"/>
  <c r="O93" i="7" s="1"/>
  <c r="O94" i="7" s="1"/>
  <c r="O95" i="7" s="1"/>
  <c r="O96" i="7" s="1"/>
  <c r="O97" i="7" s="1"/>
  <c r="O98" i="7" s="1"/>
  <c r="O99" i="7" s="1"/>
  <c r="O100" i="7" s="1"/>
  <c r="AC84" i="7"/>
  <c r="AC85" i="7" s="1"/>
  <c r="AC86" i="7" s="1"/>
  <c r="AC87" i="7" s="1"/>
  <c r="AC88" i="7" s="1"/>
  <c r="AC89" i="7" s="1"/>
  <c r="AC90" i="7" s="1"/>
  <c r="AC91" i="7" s="1"/>
  <c r="AC92" i="7" s="1"/>
  <c r="AC93" i="7" s="1"/>
  <c r="AC94" i="7" s="1"/>
  <c r="AC95" i="7" s="1"/>
  <c r="AC96" i="7" s="1"/>
  <c r="AC97" i="7" s="1"/>
  <c r="AC98" i="7" s="1"/>
  <c r="AC99" i="7" s="1"/>
  <c r="AC100" i="7" s="1"/>
  <c r="T84" i="7"/>
  <c r="T85" i="7" s="1"/>
  <c r="T86" i="7" s="1"/>
  <c r="T87" i="7" s="1"/>
  <c r="T88" i="7" s="1"/>
  <c r="T89" i="7" s="1"/>
  <c r="T90" i="7" s="1"/>
  <c r="T91" i="7" s="1"/>
  <c r="T92" i="7" s="1"/>
  <c r="T93" i="7" s="1"/>
  <c r="T94" i="7" s="1"/>
  <c r="T95" i="7" s="1"/>
  <c r="T96" i="7" s="1"/>
  <c r="T97" i="7" s="1"/>
  <c r="T98" i="7" s="1"/>
  <c r="T99" i="7" s="1"/>
  <c r="T100" i="7" s="1"/>
  <c r="Q84" i="7"/>
  <c r="Q85" i="7" s="1"/>
  <c r="Q86" i="7" s="1"/>
  <c r="Q87" i="7" s="1"/>
  <c r="Q88" i="7" s="1"/>
  <c r="Q89" i="7" s="1"/>
  <c r="Q90" i="7" s="1"/>
  <c r="Q91" i="7" s="1"/>
  <c r="Q92" i="7" s="1"/>
  <c r="Q93" i="7" s="1"/>
  <c r="Q94" i="7" s="1"/>
  <c r="Q95" i="7" s="1"/>
  <c r="Q96" i="7" s="1"/>
  <c r="Q97" i="7" s="1"/>
  <c r="Q98" i="7" s="1"/>
  <c r="Q99" i="7" s="1"/>
  <c r="Q100" i="7" s="1"/>
  <c r="S84" i="7"/>
  <c r="S85" i="7" s="1"/>
  <c r="S86" i="7" s="1"/>
  <c r="S87" i="7" s="1"/>
  <c r="S88" i="7" s="1"/>
  <c r="S89" i="7" s="1"/>
  <c r="S90" i="7" s="1"/>
  <c r="S91" i="7" s="1"/>
  <c r="S92" i="7" s="1"/>
  <c r="S93" i="7" s="1"/>
  <c r="S94" i="7" s="1"/>
  <c r="S95" i="7" s="1"/>
  <c r="S96" i="7" s="1"/>
  <c r="S97" i="7" s="1"/>
  <c r="S98" i="7" s="1"/>
  <c r="S99" i="7" s="1"/>
  <c r="S100" i="7" s="1"/>
  <c r="L84" i="7"/>
  <c r="L85" i="7" s="1"/>
  <c r="L86" i="7" s="1"/>
  <c r="L87" i="7" s="1"/>
  <c r="L88" i="7" s="1"/>
  <c r="L89" i="7" s="1"/>
  <c r="L90" i="7" s="1"/>
  <c r="L91" i="7" s="1"/>
  <c r="L92" i="7" s="1"/>
  <c r="L93" i="7" s="1"/>
  <c r="L94" i="7" s="1"/>
  <c r="L95" i="7" s="1"/>
  <c r="L96" i="7" s="1"/>
  <c r="L97" i="7" s="1"/>
  <c r="L98" i="7" s="1"/>
  <c r="L99" i="7" s="1"/>
  <c r="L100" i="7" s="1"/>
  <c r="M84" i="7"/>
  <c r="M85" i="7" s="1"/>
  <c r="M86" i="7" s="1"/>
  <c r="M87" i="7" s="1"/>
  <c r="M88" i="7" s="1"/>
  <c r="M89" i="7" s="1"/>
  <c r="M90" i="7" s="1"/>
  <c r="M91" i="7" s="1"/>
  <c r="M92" i="7" s="1"/>
  <c r="M93" i="7" s="1"/>
  <c r="M94" i="7" s="1"/>
  <c r="M95" i="7" s="1"/>
  <c r="M96" i="7" s="1"/>
  <c r="M97" i="7" s="1"/>
  <c r="M98" i="7" s="1"/>
  <c r="M99" i="7" s="1"/>
  <c r="M100" i="7" s="1"/>
  <c r="Z84" i="7"/>
  <c r="Z85" i="7" s="1"/>
  <c r="Z86" i="7" s="1"/>
  <c r="Z87" i="7" s="1"/>
  <c r="Z88" i="7" s="1"/>
  <c r="Z89" i="7" s="1"/>
  <c r="Z90" i="7" s="1"/>
  <c r="Z91" i="7" s="1"/>
  <c r="Z92" i="7" s="1"/>
  <c r="Z93" i="7" s="1"/>
  <c r="Z94" i="7" s="1"/>
  <c r="Z95" i="7" s="1"/>
  <c r="Z96" i="7" s="1"/>
  <c r="Z97" i="7" s="1"/>
  <c r="Z98" i="7" s="1"/>
  <c r="Z99" i="7" s="1"/>
  <c r="Z100" i="7" s="1"/>
  <c r="AA84" i="7"/>
  <c r="AA85" i="7" s="1"/>
  <c r="AA86" i="7" s="1"/>
  <c r="AA87" i="7" s="1"/>
  <c r="AA88" i="7" s="1"/>
  <c r="AA89" i="7" s="1"/>
  <c r="AA90" i="7" s="1"/>
  <c r="AA91" i="7" s="1"/>
  <c r="AA92" i="7" s="1"/>
  <c r="AA93" i="7" s="1"/>
  <c r="AA94" i="7" s="1"/>
  <c r="AA95" i="7" s="1"/>
  <c r="AA96" i="7" s="1"/>
  <c r="AA97" i="7" s="1"/>
  <c r="AA98" i="7" s="1"/>
  <c r="AA99" i="7" s="1"/>
  <c r="AA100" i="7" s="1"/>
  <c r="K33" i="7"/>
  <c r="K32" i="7"/>
  <c r="K31" i="7"/>
  <c r="K30" i="7"/>
  <c r="K29" i="7"/>
  <c r="K28" i="7"/>
  <c r="K27" i="7"/>
  <c r="K26" i="7"/>
  <c r="K25" i="7"/>
  <c r="K22" i="7"/>
  <c r="K21" i="7"/>
  <c r="K20" i="7"/>
  <c r="K19" i="7"/>
  <c r="K18" i="7"/>
  <c r="K17" i="7"/>
  <c r="K16" i="7"/>
  <c r="K15" i="7"/>
  <c r="K14" i="7"/>
  <c r="K13" i="7"/>
  <c r="K12" i="7"/>
  <c r="K11" i="7"/>
  <c r="K10" i="7"/>
  <c r="K9" i="7"/>
  <c r="K8" i="7"/>
  <c r="G8" i="7"/>
  <c r="G9" i="7" s="1"/>
  <c r="G10" i="7" s="1"/>
  <c r="G11" i="7" s="1"/>
  <c r="G12" i="7" s="1"/>
  <c r="G13" i="7" s="1"/>
  <c r="G14" i="7" s="1"/>
  <c r="G15" i="7" s="1"/>
  <c r="G16" i="7" s="1"/>
  <c r="G17" i="7" s="1"/>
  <c r="G18" i="7" s="1"/>
  <c r="G19" i="7" s="1"/>
  <c r="G20" i="7" s="1"/>
  <c r="G21" i="7" s="1"/>
  <c r="G22" i="7" s="1"/>
  <c r="G23" i="7" s="1"/>
  <c r="G24" i="7" s="1"/>
  <c r="G25" i="7" s="1"/>
  <c r="G26" i="7" s="1"/>
  <c r="G27" i="7" s="1"/>
  <c r="G28" i="7" s="1"/>
  <c r="G29" i="7" s="1"/>
  <c r="G30" i="7" s="1"/>
  <c r="G31" i="7" s="1"/>
  <c r="G32" i="7" s="1"/>
  <c r="G33" i="7" s="1"/>
  <c r="G34" i="7" s="1"/>
  <c r="AI4" i="7" s="1"/>
  <c r="AI6" i="7" s="1"/>
  <c r="K7" i="7"/>
  <c r="S7" i="7" s="1"/>
  <c r="G7" i="7"/>
  <c r="AI14" i="7" l="1"/>
  <c r="AI18" i="7" s="1"/>
  <c r="AI25" i="7" s="1"/>
  <c r="G15" i="54"/>
  <c r="M15" i="54" s="1"/>
  <c r="S8" i="7"/>
  <c r="S9" i="7" s="1"/>
  <c r="S10" i="7" s="1"/>
  <c r="S11" i="7" s="1"/>
  <c r="S12" i="7" s="1"/>
  <c r="S13" i="7" s="1"/>
  <c r="S14" i="7" s="1"/>
  <c r="S15" i="7" s="1"/>
  <c r="S16" i="7" s="1"/>
  <c r="S17" i="7" s="1"/>
  <c r="S18" i="7" s="1"/>
  <c r="S19" i="7" s="1"/>
  <c r="S20" i="7" s="1"/>
  <c r="S21" i="7" s="1"/>
  <c r="S22" i="7" s="1"/>
  <c r="S23" i="7" s="1"/>
  <c r="W7" i="7"/>
  <c r="W8" i="7" s="1"/>
  <c r="W9" i="7" s="1"/>
  <c r="W10" i="7" s="1"/>
  <c r="W11" i="7" s="1"/>
  <c r="W12" i="7" s="1"/>
  <c r="W13" i="7" s="1"/>
  <c r="W14" i="7" s="1"/>
  <c r="W15" i="7" s="1"/>
  <c r="W16" i="7" s="1"/>
  <c r="W17" i="7" s="1"/>
  <c r="W18" i="7" s="1"/>
  <c r="W19" i="7" s="1"/>
  <c r="W20" i="7" s="1"/>
  <c r="W21" i="7" s="1"/>
  <c r="W22" i="7" s="1"/>
  <c r="W23" i="7" s="1"/>
  <c r="Y7" i="7"/>
  <c r="Y8" i="7" s="1"/>
  <c r="Y9" i="7" s="1"/>
  <c r="Y10" i="7" s="1"/>
  <c r="Y11" i="7" s="1"/>
  <c r="Y12" i="7" s="1"/>
  <c r="Y13" i="7" s="1"/>
  <c r="Y14" i="7" s="1"/>
  <c r="Y15" i="7" s="1"/>
  <c r="Y16" i="7" s="1"/>
  <c r="Y17" i="7" s="1"/>
  <c r="Y18" i="7" s="1"/>
  <c r="Y19" i="7" s="1"/>
  <c r="Y20" i="7" s="1"/>
  <c r="Y21" i="7" s="1"/>
  <c r="Y22" i="7" s="1"/>
  <c r="Y23" i="7" s="1"/>
  <c r="AC7" i="7"/>
  <c r="AC8" i="7" s="1"/>
  <c r="AC9" i="7" s="1"/>
  <c r="AC10" i="7" s="1"/>
  <c r="AC11" i="7" s="1"/>
  <c r="AC12" i="7" s="1"/>
  <c r="AC13" i="7" s="1"/>
  <c r="AC14" i="7" s="1"/>
  <c r="AC15" i="7" s="1"/>
  <c r="AC16" i="7" s="1"/>
  <c r="AC17" i="7" s="1"/>
  <c r="AC18" i="7" s="1"/>
  <c r="AC19" i="7" s="1"/>
  <c r="AC20" i="7" s="1"/>
  <c r="AC21" i="7" s="1"/>
  <c r="AC22" i="7" s="1"/>
  <c r="AC23" i="7" s="1"/>
  <c r="AA7" i="7"/>
  <c r="AA8" i="7" s="1"/>
  <c r="AA9" i="7" s="1"/>
  <c r="AA10" i="7" s="1"/>
  <c r="AA11" i="7" s="1"/>
  <c r="AA12" i="7" s="1"/>
  <c r="AA13" i="7" s="1"/>
  <c r="AA14" i="7" s="1"/>
  <c r="AA15" i="7" s="1"/>
  <c r="AA16" i="7" s="1"/>
  <c r="AA17" i="7" s="1"/>
  <c r="AA18" i="7" s="1"/>
  <c r="AA19" i="7" s="1"/>
  <c r="AA20" i="7" s="1"/>
  <c r="AA21" i="7" s="1"/>
  <c r="AA22" i="7" s="1"/>
  <c r="AA23" i="7" s="1"/>
  <c r="AD7" i="7"/>
  <c r="AD8" i="7" s="1"/>
  <c r="AD9" i="7" s="1"/>
  <c r="AD10" i="7" s="1"/>
  <c r="AD11" i="7" s="1"/>
  <c r="AD12" i="7" s="1"/>
  <c r="AD13" i="7" s="1"/>
  <c r="AD14" i="7" s="1"/>
  <c r="AD15" i="7" s="1"/>
  <c r="AD16" i="7" s="1"/>
  <c r="AD17" i="7" s="1"/>
  <c r="AD18" i="7" s="1"/>
  <c r="AD19" i="7" s="1"/>
  <c r="AD20" i="7" s="1"/>
  <c r="AD21" i="7" s="1"/>
  <c r="AD22" i="7" s="1"/>
  <c r="AD23" i="7" s="1"/>
  <c r="X7" i="7"/>
  <c r="X8" i="7" s="1"/>
  <c r="X9" i="7" s="1"/>
  <c r="X10" i="7" s="1"/>
  <c r="X11" i="7" s="1"/>
  <c r="X12" i="7" s="1"/>
  <c r="X13" i="7" s="1"/>
  <c r="X14" i="7" s="1"/>
  <c r="X15" i="7" s="1"/>
  <c r="X16" i="7" s="1"/>
  <c r="X17" i="7" s="1"/>
  <c r="X18" i="7" s="1"/>
  <c r="X19" i="7" s="1"/>
  <c r="X20" i="7" s="1"/>
  <c r="X21" i="7" s="1"/>
  <c r="X22" i="7" s="1"/>
  <c r="X23" i="7" s="1"/>
  <c r="Z7" i="7"/>
  <c r="Z8" i="7" s="1"/>
  <c r="Z9" i="7" s="1"/>
  <c r="Z10" i="7" s="1"/>
  <c r="Z11" i="7" s="1"/>
  <c r="Z12" i="7" s="1"/>
  <c r="Z13" i="7" s="1"/>
  <c r="Z14" i="7" s="1"/>
  <c r="Z15" i="7" s="1"/>
  <c r="Z16" i="7" s="1"/>
  <c r="Z17" i="7" s="1"/>
  <c r="Z18" i="7" s="1"/>
  <c r="Z19" i="7" s="1"/>
  <c r="Z20" i="7" s="1"/>
  <c r="Z21" i="7" s="1"/>
  <c r="Z22" i="7" s="1"/>
  <c r="Z23" i="7" s="1"/>
  <c r="AB7" i="7"/>
  <c r="AB8" i="7" s="1"/>
  <c r="AB9" i="7" s="1"/>
  <c r="AB10" i="7" s="1"/>
  <c r="AB11" i="7" s="1"/>
  <c r="AB12" i="7" s="1"/>
  <c r="AB13" i="7" s="1"/>
  <c r="AB14" i="7" s="1"/>
  <c r="AB15" i="7" s="1"/>
  <c r="AB16" i="7" s="1"/>
  <c r="AB17" i="7" s="1"/>
  <c r="AB18" i="7" s="1"/>
  <c r="AB19" i="7" s="1"/>
  <c r="AB20" i="7" s="1"/>
  <c r="AB21" i="7" s="1"/>
  <c r="AB22" i="7" s="1"/>
  <c r="AB23" i="7" s="1"/>
  <c r="M7" i="7"/>
  <c r="M8" i="7" s="1"/>
  <c r="M9" i="7" s="1"/>
  <c r="M10" i="7" s="1"/>
  <c r="M11" i="7" s="1"/>
  <c r="M12" i="7" s="1"/>
  <c r="M13" i="7" s="1"/>
  <c r="M14" i="7" s="1"/>
  <c r="M15" i="7" s="1"/>
  <c r="M16" i="7" s="1"/>
  <c r="M17" i="7" s="1"/>
  <c r="M18" i="7" s="1"/>
  <c r="M19" i="7" s="1"/>
  <c r="M20" i="7" s="1"/>
  <c r="M21" i="7" s="1"/>
  <c r="M22" i="7" s="1"/>
  <c r="M23" i="7" s="1"/>
  <c r="P7" i="7"/>
  <c r="P8" i="7" s="1"/>
  <c r="P9" i="7" s="1"/>
  <c r="P10" i="7" s="1"/>
  <c r="P11" i="7" s="1"/>
  <c r="P12" i="7" s="1"/>
  <c r="P13" i="7" s="1"/>
  <c r="P14" i="7" s="1"/>
  <c r="P15" i="7" s="1"/>
  <c r="P16" i="7" s="1"/>
  <c r="P17" i="7" s="1"/>
  <c r="P18" i="7" s="1"/>
  <c r="P19" i="7" s="1"/>
  <c r="P20" i="7" s="1"/>
  <c r="P21" i="7" s="1"/>
  <c r="P22" i="7" s="1"/>
  <c r="P23" i="7" s="1"/>
  <c r="Q7" i="7"/>
  <c r="Q8" i="7" s="1"/>
  <c r="Q9" i="7" s="1"/>
  <c r="Q10" i="7" s="1"/>
  <c r="Q11" i="7" s="1"/>
  <c r="Q12" i="7" s="1"/>
  <c r="Q13" i="7" s="1"/>
  <c r="Q14" i="7" s="1"/>
  <c r="Q15" i="7" s="1"/>
  <c r="Q16" i="7" s="1"/>
  <c r="Q17" i="7" s="1"/>
  <c r="Q18" i="7" s="1"/>
  <c r="Q19" i="7" s="1"/>
  <c r="Q20" i="7" s="1"/>
  <c r="Q21" i="7" s="1"/>
  <c r="Q22" i="7" s="1"/>
  <c r="Q23" i="7" s="1"/>
  <c r="L7" i="7"/>
  <c r="L8" i="7" s="1"/>
  <c r="L9" i="7" s="1"/>
  <c r="L10" i="7" s="1"/>
  <c r="L11" i="7" s="1"/>
  <c r="L12" i="7" s="1"/>
  <c r="L13" i="7" s="1"/>
  <c r="L14" i="7" s="1"/>
  <c r="L15" i="7" s="1"/>
  <c r="L16" i="7" s="1"/>
  <c r="L17" i="7" s="1"/>
  <c r="L18" i="7" s="1"/>
  <c r="L19" i="7" s="1"/>
  <c r="L20" i="7" s="1"/>
  <c r="L21" i="7" s="1"/>
  <c r="L22" i="7" s="1"/>
  <c r="L23" i="7" s="1"/>
  <c r="U7" i="7"/>
  <c r="U8" i="7" s="1"/>
  <c r="U9" i="7" s="1"/>
  <c r="U10" i="7" s="1"/>
  <c r="U11" i="7" s="1"/>
  <c r="U12" i="7" s="1"/>
  <c r="U13" i="7" s="1"/>
  <c r="U14" i="7" s="1"/>
  <c r="U15" i="7" s="1"/>
  <c r="U16" i="7" s="1"/>
  <c r="U17" i="7" s="1"/>
  <c r="U18" i="7" s="1"/>
  <c r="U19" i="7" s="1"/>
  <c r="U20" i="7" s="1"/>
  <c r="U21" i="7" s="1"/>
  <c r="U22" i="7" s="1"/>
  <c r="U23" i="7" s="1"/>
  <c r="V7" i="7"/>
  <c r="V8" i="7" s="1"/>
  <c r="V9" i="7" s="1"/>
  <c r="V10" i="7" s="1"/>
  <c r="V11" i="7" s="1"/>
  <c r="V12" i="7" s="1"/>
  <c r="V13" i="7" s="1"/>
  <c r="V14" i="7" s="1"/>
  <c r="V15" i="7" s="1"/>
  <c r="V16" i="7" s="1"/>
  <c r="V17" i="7" s="1"/>
  <c r="V18" i="7" s="1"/>
  <c r="V19" i="7" s="1"/>
  <c r="V20" i="7" s="1"/>
  <c r="V21" i="7" s="1"/>
  <c r="V22" i="7" s="1"/>
  <c r="V23" i="7" s="1"/>
  <c r="O7" i="7"/>
  <c r="O8" i="7" s="1"/>
  <c r="O9" i="7" s="1"/>
  <c r="O10" i="7" s="1"/>
  <c r="O11" i="7" s="1"/>
  <c r="O12" i="7" s="1"/>
  <c r="O13" i="7" s="1"/>
  <c r="O14" i="7" s="1"/>
  <c r="O15" i="7" s="1"/>
  <c r="O16" i="7" s="1"/>
  <c r="O17" i="7" s="1"/>
  <c r="O18" i="7" s="1"/>
  <c r="O19" i="7" s="1"/>
  <c r="O20" i="7" s="1"/>
  <c r="O21" i="7" s="1"/>
  <c r="O22" i="7" s="1"/>
  <c r="O23" i="7" s="1"/>
  <c r="T7" i="7"/>
  <c r="T8" i="7" s="1"/>
  <c r="T9" i="7" s="1"/>
  <c r="T10" i="7" s="1"/>
  <c r="T11" i="7" s="1"/>
  <c r="T12" i="7" s="1"/>
  <c r="T13" i="7" s="1"/>
  <c r="T14" i="7" s="1"/>
  <c r="T15" i="7" s="1"/>
  <c r="T16" i="7" s="1"/>
  <c r="T17" i="7" s="1"/>
  <c r="T18" i="7" s="1"/>
  <c r="T19" i="7" s="1"/>
  <c r="T20" i="7" s="1"/>
  <c r="T21" i="7" s="1"/>
  <c r="T22" i="7" s="1"/>
  <c r="T23" i="7" s="1"/>
  <c r="N7" i="7"/>
  <c r="N8" i="7" s="1"/>
  <c r="N9" i="7" s="1"/>
  <c r="N10" i="7" s="1"/>
  <c r="N11" i="7" s="1"/>
  <c r="N12" i="7" s="1"/>
  <c r="N13" i="7" s="1"/>
  <c r="N14" i="7" s="1"/>
  <c r="N15" i="7" s="1"/>
  <c r="N16" i="7" s="1"/>
  <c r="N17" i="7" s="1"/>
  <c r="N18" i="7" s="1"/>
  <c r="N19" i="7" s="1"/>
  <c r="N20" i="7" s="1"/>
  <c r="N21" i="7" s="1"/>
  <c r="N22" i="7" s="1"/>
  <c r="N23" i="7" s="1"/>
  <c r="R7" i="7"/>
  <c r="R8" i="7" s="1"/>
  <c r="R9" i="7" s="1"/>
  <c r="R10" i="7" s="1"/>
  <c r="R11" i="7" s="1"/>
  <c r="R12" i="7" s="1"/>
  <c r="R13" i="7" s="1"/>
  <c r="R14" i="7" s="1"/>
  <c r="R15" i="7" s="1"/>
  <c r="R16" i="7" s="1"/>
  <c r="R17" i="7" s="1"/>
  <c r="R18" i="7" s="1"/>
  <c r="R19" i="7" s="1"/>
  <c r="R20" i="7" s="1"/>
  <c r="R21" i="7" s="1"/>
  <c r="R22" i="7" s="1"/>
  <c r="R23" i="7" s="1"/>
  <c r="K41" i="6"/>
  <c r="K42" i="6"/>
  <c r="K43" i="6"/>
  <c r="K44" i="6"/>
  <c r="K45" i="6"/>
  <c r="K40" i="6"/>
  <c r="K38" i="6"/>
  <c r="K37" i="6"/>
  <c r="K36" i="6"/>
  <c r="K35" i="6"/>
  <c r="K34" i="6"/>
  <c r="K33" i="6"/>
  <c r="K32" i="6"/>
  <c r="K31" i="6"/>
  <c r="K30" i="6"/>
  <c r="K29" i="6"/>
  <c r="K28" i="6"/>
  <c r="K27" i="6"/>
  <c r="K26" i="6"/>
  <c r="K24" i="6"/>
  <c r="K23" i="6"/>
  <c r="K22" i="6"/>
  <c r="K21" i="6"/>
  <c r="K20" i="6"/>
  <c r="K19" i="6"/>
  <c r="K18" i="6"/>
  <c r="K17" i="6"/>
  <c r="K16" i="6"/>
  <c r="K15" i="6"/>
  <c r="K14" i="6"/>
  <c r="K13" i="6"/>
  <c r="K30" i="5"/>
  <c r="AI28" i="7" l="1"/>
  <c r="N15" i="54"/>
  <c r="N41" i="54" s="1"/>
  <c r="O13" i="6"/>
  <c r="O14" i="6" s="1"/>
  <c r="O15" i="6" s="1"/>
  <c r="O16" i="6" s="1"/>
  <c r="O17" i="6" s="1"/>
  <c r="O18" i="6" s="1"/>
  <c r="O19" i="6" s="1"/>
  <c r="O20" i="6" s="1"/>
  <c r="O21" i="6" s="1"/>
  <c r="O22" i="6" s="1"/>
  <c r="O23" i="6" s="1"/>
  <c r="O24" i="6" s="1"/>
  <c r="O25" i="6" s="1"/>
  <c r="O26" i="6" s="1"/>
  <c r="O27" i="6" s="1"/>
  <c r="O28" i="6" s="1"/>
  <c r="O29" i="6" s="1"/>
  <c r="O30" i="6" s="1"/>
  <c r="O31" i="6" s="1"/>
  <c r="O32" i="6" s="1"/>
  <c r="O33" i="6" s="1"/>
  <c r="O34" i="6" s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R13" i="6"/>
  <c r="R14" i="6" s="1"/>
  <c r="R15" i="6" s="1"/>
  <c r="R16" i="6" s="1"/>
  <c r="R17" i="6" s="1"/>
  <c r="R18" i="6" s="1"/>
  <c r="R19" i="6" s="1"/>
  <c r="R20" i="6" s="1"/>
  <c r="R21" i="6" s="1"/>
  <c r="R22" i="6" s="1"/>
  <c r="R23" i="6" s="1"/>
  <c r="R24" i="6" s="1"/>
  <c r="R25" i="6" s="1"/>
  <c r="R26" i="6" s="1"/>
  <c r="R27" i="6" s="1"/>
  <c r="R28" i="6" s="1"/>
  <c r="R29" i="6" s="1"/>
  <c r="R30" i="6" s="1"/>
  <c r="R31" i="6" s="1"/>
  <c r="R32" i="6" s="1"/>
  <c r="R33" i="6" s="1"/>
  <c r="R34" i="6" s="1"/>
  <c r="R35" i="6" s="1"/>
  <c r="R36" i="6" s="1"/>
  <c r="R37" i="6" s="1"/>
  <c r="R38" i="6" s="1"/>
  <c r="R39" i="6" s="1"/>
  <c r="R40" i="6" s="1"/>
  <c r="R41" i="6" s="1"/>
  <c r="R42" i="6" s="1"/>
  <c r="R43" i="6" s="1"/>
  <c r="R44" i="6" s="1"/>
  <c r="R45" i="6" s="1"/>
  <c r="L25" i="7"/>
  <c r="L26" i="7" s="1"/>
  <c r="L27" i="7" s="1"/>
  <c r="L28" i="7" s="1"/>
  <c r="L29" i="7" s="1"/>
  <c r="L30" i="7" s="1"/>
  <c r="L31" i="7" s="1"/>
  <c r="L32" i="7" s="1"/>
  <c r="L33" i="7" s="1"/>
  <c r="L34" i="7" s="1"/>
  <c r="L24" i="7"/>
  <c r="S24" i="7"/>
  <c r="S25" i="7" s="1"/>
  <c r="S26" i="7" s="1"/>
  <c r="S27" i="7" s="1"/>
  <c r="S28" i="7" s="1"/>
  <c r="S29" i="7" s="1"/>
  <c r="S30" i="7" s="1"/>
  <c r="S31" i="7" s="1"/>
  <c r="S32" i="7" s="1"/>
  <c r="S33" i="7" s="1"/>
  <c r="S34" i="7" s="1"/>
  <c r="N24" i="7"/>
  <c r="N25" i="7" s="1"/>
  <c r="N26" i="7" s="1"/>
  <c r="N27" i="7" s="1"/>
  <c r="N28" i="7" s="1"/>
  <c r="N29" i="7" s="1"/>
  <c r="N30" i="7" s="1"/>
  <c r="N31" i="7" s="1"/>
  <c r="N32" i="7" s="1"/>
  <c r="N33" i="7" s="1"/>
  <c r="N34" i="7" s="1"/>
  <c r="U24" i="7"/>
  <c r="U25" i="7" s="1"/>
  <c r="U26" i="7" s="1"/>
  <c r="U27" i="7" s="1"/>
  <c r="U28" i="7" s="1"/>
  <c r="U29" i="7" s="1"/>
  <c r="U30" i="7" s="1"/>
  <c r="U31" i="7" s="1"/>
  <c r="U32" i="7" s="1"/>
  <c r="U33" i="7" s="1"/>
  <c r="U34" i="7" s="1"/>
  <c r="M24" i="7"/>
  <c r="M25" i="7" s="1"/>
  <c r="M26" i="7" s="1"/>
  <c r="M27" i="7" s="1"/>
  <c r="M28" i="7" s="1"/>
  <c r="M29" i="7" s="1"/>
  <c r="M30" i="7" s="1"/>
  <c r="M31" i="7" s="1"/>
  <c r="M32" i="7" s="1"/>
  <c r="M33" i="7" s="1"/>
  <c r="M34" i="7" s="1"/>
  <c r="AD24" i="7"/>
  <c r="AD25" i="7" s="1"/>
  <c r="AD26" i="7" s="1"/>
  <c r="AD27" i="7" s="1"/>
  <c r="AD28" i="7" s="1"/>
  <c r="AD29" i="7" s="1"/>
  <c r="AD30" i="7" s="1"/>
  <c r="AD31" i="7" s="1"/>
  <c r="AD32" i="7" s="1"/>
  <c r="AD33" i="7" s="1"/>
  <c r="AD34" i="7" s="1"/>
  <c r="W24" i="7"/>
  <c r="W25" i="7" s="1"/>
  <c r="W26" i="7" s="1"/>
  <c r="W27" i="7" s="1"/>
  <c r="W28" i="7" s="1"/>
  <c r="W29" i="7" s="1"/>
  <c r="W30" i="7" s="1"/>
  <c r="W31" i="7" s="1"/>
  <c r="W32" i="7" s="1"/>
  <c r="W33" i="7" s="1"/>
  <c r="W34" i="7" s="1"/>
  <c r="AA24" i="7"/>
  <c r="AA25" i="7" s="1"/>
  <c r="AA26" i="7" s="1"/>
  <c r="AA27" i="7" s="1"/>
  <c r="AA28" i="7" s="1"/>
  <c r="AA29" i="7" s="1"/>
  <c r="AA30" i="7" s="1"/>
  <c r="AA31" i="7" s="1"/>
  <c r="AA32" i="7" s="1"/>
  <c r="AA33" i="7" s="1"/>
  <c r="AA34" i="7" s="1"/>
  <c r="O24" i="7"/>
  <c r="O25" i="7" s="1"/>
  <c r="O26" i="7" s="1"/>
  <c r="O27" i="7" s="1"/>
  <c r="O28" i="7" s="1"/>
  <c r="O29" i="7" s="1"/>
  <c r="O30" i="7" s="1"/>
  <c r="O31" i="7" s="1"/>
  <c r="O32" i="7" s="1"/>
  <c r="O33" i="7" s="1"/>
  <c r="O34" i="7" s="1"/>
  <c r="Q24" i="7"/>
  <c r="Q25" i="7" s="1"/>
  <c r="Q26" i="7" s="1"/>
  <c r="Q27" i="7" s="1"/>
  <c r="Q28" i="7" s="1"/>
  <c r="Q29" i="7" s="1"/>
  <c r="Q30" i="7" s="1"/>
  <c r="Q31" i="7" s="1"/>
  <c r="Q32" i="7" s="1"/>
  <c r="Q33" i="7" s="1"/>
  <c r="Q34" i="7" s="1"/>
  <c r="Z24" i="7"/>
  <c r="Z25" i="7" s="1"/>
  <c r="Z26" i="7" s="1"/>
  <c r="Z27" i="7" s="1"/>
  <c r="Z28" i="7" s="1"/>
  <c r="Z29" i="7" s="1"/>
  <c r="Z30" i="7" s="1"/>
  <c r="Z31" i="7" s="1"/>
  <c r="Z32" i="7" s="1"/>
  <c r="Z33" i="7" s="1"/>
  <c r="Z34" i="7" s="1"/>
  <c r="AC24" i="7"/>
  <c r="AC25" i="7" s="1"/>
  <c r="AC26" i="7" s="1"/>
  <c r="AC27" i="7" s="1"/>
  <c r="AC28" i="7" s="1"/>
  <c r="AC29" i="7" s="1"/>
  <c r="AC30" i="7" s="1"/>
  <c r="AC31" i="7" s="1"/>
  <c r="AC32" i="7" s="1"/>
  <c r="AC33" i="7" s="1"/>
  <c r="AC34" i="7" s="1"/>
  <c r="T24" i="7"/>
  <c r="T25" i="7" s="1"/>
  <c r="T26" i="7" s="1"/>
  <c r="T27" i="7" s="1"/>
  <c r="T28" i="7" s="1"/>
  <c r="T29" i="7" s="1"/>
  <c r="T30" i="7" s="1"/>
  <c r="T31" i="7" s="1"/>
  <c r="T32" i="7" s="1"/>
  <c r="T33" i="7" s="1"/>
  <c r="T34" i="7" s="1"/>
  <c r="AB24" i="7"/>
  <c r="AB25" i="7" s="1"/>
  <c r="AB26" i="7" s="1"/>
  <c r="AB27" i="7" s="1"/>
  <c r="AB28" i="7" s="1"/>
  <c r="AB29" i="7" s="1"/>
  <c r="AB30" i="7" s="1"/>
  <c r="AB31" i="7" s="1"/>
  <c r="AB32" i="7" s="1"/>
  <c r="AB33" i="7" s="1"/>
  <c r="AB34" i="7" s="1"/>
  <c r="R24" i="7"/>
  <c r="R25" i="7" s="1"/>
  <c r="R26" i="7" s="1"/>
  <c r="R27" i="7" s="1"/>
  <c r="R28" i="7" s="1"/>
  <c r="R29" i="7" s="1"/>
  <c r="R30" i="7" s="1"/>
  <c r="R31" i="7" s="1"/>
  <c r="R32" i="7" s="1"/>
  <c r="R33" i="7" s="1"/>
  <c r="R34" i="7" s="1"/>
  <c r="V24" i="7"/>
  <c r="V25" i="7" s="1"/>
  <c r="V26" i="7" s="1"/>
  <c r="V27" i="7" s="1"/>
  <c r="V28" i="7" s="1"/>
  <c r="V29" i="7" s="1"/>
  <c r="V30" i="7" s="1"/>
  <c r="V31" i="7" s="1"/>
  <c r="V32" i="7" s="1"/>
  <c r="V33" i="7" s="1"/>
  <c r="V34" i="7" s="1"/>
  <c r="P24" i="7"/>
  <c r="P25" i="7" s="1"/>
  <c r="P26" i="7" s="1"/>
  <c r="P27" i="7" s="1"/>
  <c r="P28" i="7" s="1"/>
  <c r="P29" i="7" s="1"/>
  <c r="P30" i="7" s="1"/>
  <c r="P31" i="7" s="1"/>
  <c r="P32" i="7" s="1"/>
  <c r="P33" i="7" s="1"/>
  <c r="P34" i="7" s="1"/>
  <c r="X24" i="7"/>
  <c r="X25" i="7" s="1"/>
  <c r="X26" i="7" s="1"/>
  <c r="X27" i="7" s="1"/>
  <c r="X28" i="7" s="1"/>
  <c r="X29" i="7" s="1"/>
  <c r="X30" i="7" s="1"/>
  <c r="X31" i="7" s="1"/>
  <c r="X32" i="7" s="1"/>
  <c r="X33" i="7" s="1"/>
  <c r="X34" i="7" s="1"/>
  <c r="Y24" i="7"/>
  <c r="Y25" i="7" s="1"/>
  <c r="Y26" i="7" s="1"/>
  <c r="Y27" i="7" s="1"/>
  <c r="Y28" i="7" s="1"/>
  <c r="Y29" i="7" s="1"/>
  <c r="Y30" i="7" s="1"/>
  <c r="Y31" i="7" s="1"/>
  <c r="Y32" i="7" s="1"/>
  <c r="Y33" i="7" s="1"/>
  <c r="Y34" i="7" s="1"/>
  <c r="L13" i="6"/>
  <c r="L14" i="6" s="1"/>
  <c r="L15" i="6" s="1"/>
  <c r="L16" i="6" s="1"/>
  <c r="L17" i="6" s="1"/>
  <c r="L18" i="6" s="1"/>
  <c r="L19" i="6" s="1"/>
  <c r="L20" i="6" s="1"/>
  <c r="L21" i="6" s="1"/>
  <c r="L22" i="6" s="1"/>
  <c r="L23" i="6" s="1"/>
  <c r="L24" i="6" s="1"/>
  <c r="V13" i="6"/>
  <c r="V14" i="6" s="1"/>
  <c r="V15" i="6" s="1"/>
  <c r="V16" i="6" s="1"/>
  <c r="V17" i="6" s="1"/>
  <c r="V18" i="6" s="1"/>
  <c r="V19" i="6" s="1"/>
  <c r="V20" i="6" s="1"/>
  <c r="V21" i="6" s="1"/>
  <c r="V22" i="6" s="1"/>
  <c r="V23" i="6" s="1"/>
  <c r="V24" i="6" s="1"/>
  <c r="T13" i="6"/>
  <c r="T14" i="6" s="1"/>
  <c r="T15" i="6" s="1"/>
  <c r="T16" i="6" s="1"/>
  <c r="T17" i="6" s="1"/>
  <c r="T18" i="6" s="1"/>
  <c r="T19" i="6" s="1"/>
  <c r="T20" i="6" s="1"/>
  <c r="T21" i="6" s="1"/>
  <c r="T22" i="6" s="1"/>
  <c r="T23" i="6" s="1"/>
  <c r="T24" i="6" s="1"/>
  <c r="X13" i="6"/>
  <c r="X14" i="6" s="1"/>
  <c r="X15" i="6" s="1"/>
  <c r="X16" i="6" s="1"/>
  <c r="X17" i="6" s="1"/>
  <c r="X18" i="6" s="1"/>
  <c r="X19" i="6" s="1"/>
  <c r="X20" i="6" s="1"/>
  <c r="X21" i="6" s="1"/>
  <c r="X22" i="6" s="1"/>
  <c r="X23" i="6" s="1"/>
  <c r="X24" i="6" s="1"/>
  <c r="N13" i="6"/>
  <c r="N14" i="6" s="1"/>
  <c r="N15" i="6" s="1"/>
  <c r="N16" i="6" s="1"/>
  <c r="N17" i="6" s="1"/>
  <c r="N18" i="6" s="1"/>
  <c r="N19" i="6" s="1"/>
  <c r="N20" i="6" s="1"/>
  <c r="N21" i="6" s="1"/>
  <c r="N22" i="6" s="1"/>
  <c r="N23" i="6" s="1"/>
  <c r="N24" i="6" s="1"/>
  <c r="Q13" i="6"/>
  <c r="Q14" i="6" s="1"/>
  <c r="Q15" i="6" s="1"/>
  <c r="Q16" i="6" s="1"/>
  <c r="Q17" i="6" s="1"/>
  <c r="Q18" i="6" s="1"/>
  <c r="Q19" i="6" s="1"/>
  <c r="Q20" i="6" s="1"/>
  <c r="Q21" i="6" s="1"/>
  <c r="Q22" i="6" s="1"/>
  <c r="Q23" i="6" s="1"/>
  <c r="Q24" i="6" s="1"/>
  <c r="P13" i="6"/>
  <c r="P14" i="6" s="1"/>
  <c r="P15" i="6" s="1"/>
  <c r="P16" i="6" s="1"/>
  <c r="P17" i="6" s="1"/>
  <c r="P18" i="6" s="1"/>
  <c r="P19" i="6" s="1"/>
  <c r="P20" i="6" s="1"/>
  <c r="P21" i="6" s="1"/>
  <c r="P22" i="6" s="1"/>
  <c r="P23" i="6" s="1"/>
  <c r="P24" i="6" s="1"/>
  <c r="U13" i="6"/>
  <c r="U14" i="6" s="1"/>
  <c r="U15" i="6" s="1"/>
  <c r="U16" i="6" s="1"/>
  <c r="U17" i="6" s="1"/>
  <c r="U18" i="6" s="1"/>
  <c r="U19" i="6" s="1"/>
  <c r="U20" i="6" s="1"/>
  <c r="U21" i="6" s="1"/>
  <c r="U22" i="6" s="1"/>
  <c r="U23" i="6" s="1"/>
  <c r="U24" i="6" s="1"/>
  <c r="M13" i="6"/>
  <c r="M14" i="6" s="1"/>
  <c r="M15" i="6" s="1"/>
  <c r="M16" i="6" s="1"/>
  <c r="M17" i="6" s="1"/>
  <c r="M18" i="6" s="1"/>
  <c r="M19" i="6" s="1"/>
  <c r="M20" i="6" s="1"/>
  <c r="M21" i="6" s="1"/>
  <c r="M22" i="6" s="1"/>
  <c r="M23" i="6" s="1"/>
  <c r="M24" i="6" s="1"/>
  <c r="S13" i="6"/>
  <c r="S14" i="6" s="1"/>
  <c r="S15" i="6" s="1"/>
  <c r="S16" i="6" s="1"/>
  <c r="S17" i="6" s="1"/>
  <c r="S18" i="6" s="1"/>
  <c r="S19" i="6" s="1"/>
  <c r="S20" i="6" s="1"/>
  <c r="S21" i="6" s="1"/>
  <c r="S22" i="6" s="1"/>
  <c r="S23" i="6" s="1"/>
  <c r="S24" i="6" s="1"/>
  <c r="W13" i="6"/>
  <c r="W14" i="6" s="1"/>
  <c r="W15" i="6" s="1"/>
  <c r="W16" i="6" s="1"/>
  <c r="W17" i="6" s="1"/>
  <c r="W18" i="6" s="1"/>
  <c r="W19" i="6" s="1"/>
  <c r="W20" i="6" s="1"/>
  <c r="W21" i="6" s="1"/>
  <c r="W22" i="6" s="1"/>
  <c r="W23" i="6" s="1"/>
  <c r="W24" i="6" s="1"/>
  <c r="S25" i="6" l="1"/>
  <c r="S26" i="6" s="1"/>
  <c r="S27" i="6" s="1"/>
  <c r="S28" i="6" s="1"/>
  <c r="S29" i="6" s="1"/>
  <c r="S30" i="6" s="1"/>
  <c r="S31" i="6" s="1"/>
  <c r="S32" i="6" s="1"/>
  <c r="S33" i="6" s="1"/>
  <c r="S34" i="6" s="1"/>
  <c r="S35" i="6" s="1"/>
  <c r="S36" i="6" s="1"/>
  <c r="S37" i="6" s="1"/>
  <c r="S38" i="6" s="1"/>
  <c r="Q25" i="6"/>
  <c r="Q26" i="6" s="1"/>
  <c r="Q27" i="6" s="1"/>
  <c r="Q28" i="6" s="1"/>
  <c r="Q29" i="6" s="1"/>
  <c r="Q30" i="6" s="1"/>
  <c r="Q31" i="6" s="1"/>
  <c r="Q32" i="6" s="1"/>
  <c r="Q33" i="6" s="1"/>
  <c r="Q34" i="6" s="1"/>
  <c r="Q35" i="6" s="1"/>
  <c r="Q36" i="6" s="1"/>
  <c r="Q37" i="6" s="1"/>
  <c r="Q38" i="6" s="1"/>
  <c r="V25" i="6"/>
  <c r="V26" i="6" s="1"/>
  <c r="V27" i="6" s="1"/>
  <c r="V28" i="6" s="1"/>
  <c r="V29" i="6" s="1"/>
  <c r="V30" i="6" s="1"/>
  <c r="V31" i="6" s="1"/>
  <c r="V32" i="6" s="1"/>
  <c r="V33" i="6" s="1"/>
  <c r="V34" i="6" s="1"/>
  <c r="V35" i="6" s="1"/>
  <c r="V36" i="6" s="1"/>
  <c r="V37" i="6" s="1"/>
  <c r="V38" i="6" s="1"/>
  <c r="M25" i="6"/>
  <c r="M26" i="6" s="1"/>
  <c r="M27" i="6" s="1"/>
  <c r="M28" i="6" s="1"/>
  <c r="M29" i="6" s="1"/>
  <c r="M30" i="6" s="1"/>
  <c r="M31" i="6" s="1"/>
  <c r="M32" i="6" s="1"/>
  <c r="M33" i="6" s="1"/>
  <c r="M34" i="6" s="1"/>
  <c r="M35" i="6" s="1"/>
  <c r="M36" i="6" s="1"/>
  <c r="M37" i="6" s="1"/>
  <c r="M38" i="6" s="1"/>
  <c r="N25" i="6"/>
  <c r="N26" i="6" s="1"/>
  <c r="N27" i="6" s="1"/>
  <c r="N28" i="6" s="1"/>
  <c r="N29" i="6" s="1"/>
  <c r="N30" i="6" s="1"/>
  <c r="N31" i="6" s="1"/>
  <c r="N32" i="6" s="1"/>
  <c r="N33" i="6" s="1"/>
  <c r="N34" i="6" s="1"/>
  <c r="N35" i="6" s="1"/>
  <c r="N36" i="6" s="1"/>
  <c r="N37" i="6" s="1"/>
  <c r="N38" i="6" s="1"/>
  <c r="L25" i="6"/>
  <c r="L26" i="6" s="1"/>
  <c r="L27" i="6" s="1"/>
  <c r="L28" i="6" s="1"/>
  <c r="L29" i="6" s="1"/>
  <c r="L30" i="6" s="1"/>
  <c r="L31" i="6" s="1"/>
  <c r="L32" i="6" s="1"/>
  <c r="L33" i="6" s="1"/>
  <c r="L34" i="6" s="1"/>
  <c r="L35" i="6" s="1"/>
  <c r="L36" i="6" s="1"/>
  <c r="L37" i="6" s="1"/>
  <c r="L38" i="6" s="1"/>
  <c r="U25" i="6"/>
  <c r="U26" i="6" s="1"/>
  <c r="U27" i="6" s="1"/>
  <c r="U28" i="6" s="1"/>
  <c r="U29" i="6" s="1"/>
  <c r="U30" i="6" s="1"/>
  <c r="U31" i="6" s="1"/>
  <c r="U32" i="6" s="1"/>
  <c r="U33" i="6" s="1"/>
  <c r="U34" i="6" s="1"/>
  <c r="U35" i="6" s="1"/>
  <c r="U36" i="6" s="1"/>
  <c r="U37" i="6" s="1"/>
  <c r="U38" i="6" s="1"/>
  <c r="X25" i="6"/>
  <c r="X26" i="6" s="1"/>
  <c r="X27" i="6" s="1"/>
  <c r="X28" i="6" s="1"/>
  <c r="X29" i="6" s="1"/>
  <c r="X30" i="6" s="1"/>
  <c r="X31" i="6" s="1"/>
  <c r="X32" i="6" s="1"/>
  <c r="X33" i="6" s="1"/>
  <c r="X34" i="6" s="1"/>
  <c r="X35" i="6" s="1"/>
  <c r="X36" i="6" s="1"/>
  <c r="X37" i="6" s="1"/>
  <c r="X38" i="6" s="1"/>
  <c r="W25" i="6"/>
  <c r="W26" i="6" s="1"/>
  <c r="W27" i="6" s="1"/>
  <c r="W28" i="6" s="1"/>
  <c r="W29" i="6" s="1"/>
  <c r="W30" i="6" s="1"/>
  <c r="W31" i="6" s="1"/>
  <c r="W32" i="6" s="1"/>
  <c r="W33" i="6" s="1"/>
  <c r="W34" i="6" s="1"/>
  <c r="W35" i="6" s="1"/>
  <c r="W36" i="6" s="1"/>
  <c r="W37" i="6" s="1"/>
  <c r="W38" i="6" s="1"/>
  <c r="P25" i="6"/>
  <c r="P26" i="6" s="1"/>
  <c r="P27" i="6" s="1"/>
  <c r="P28" i="6" s="1"/>
  <c r="P29" i="6" s="1"/>
  <c r="P30" i="6" s="1"/>
  <c r="P31" i="6" s="1"/>
  <c r="P32" i="6" s="1"/>
  <c r="P33" i="6" s="1"/>
  <c r="P34" i="6" s="1"/>
  <c r="P35" i="6" s="1"/>
  <c r="P36" i="6" s="1"/>
  <c r="P37" i="6" s="1"/>
  <c r="P38" i="6" s="1"/>
  <c r="T25" i="6"/>
  <c r="T26" i="6" s="1"/>
  <c r="T27" i="6" s="1"/>
  <c r="T28" i="6" s="1"/>
  <c r="T29" i="6" s="1"/>
  <c r="T30" i="6" s="1"/>
  <c r="T31" i="6" s="1"/>
  <c r="T32" i="6" s="1"/>
  <c r="T33" i="6" s="1"/>
  <c r="T34" i="6" s="1"/>
  <c r="T35" i="6" s="1"/>
  <c r="T36" i="6" s="1"/>
  <c r="T37" i="6" s="1"/>
  <c r="T38" i="6" s="1"/>
  <c r="K29" i="5"/>
  <c r="K28" i="5"/>
  <c r="K27" i="5"/>
  <c r="K26" i="5"/>
  <c r="K25" i="5"/>
  <c r="K24" i="5"/>
  <c r="K23" i="5"/>
  <c r="K22" i="5"/>
  <c r="K21" i="5"/>
  <c r="K20" i="5"/>
  <c r="K19" i="5"/>
  <c r="K18" i="5"/>
  <c r="K17" i="5"/>
  <c r="K16" i="5"/>
  <c r="K15" i="5"/>
  <c r="K14" i="5"/>
  <c r="K13" i="5"/>
  <c r="K12" i="5"/>
  <c r="K11" i="5"/>
  <c r="K10" i="5"/>
  <c r="K9" i="5"/>
  <c r="K8" i="5"/>
  <c r="K7" i="5"/>
  <c r="V7" i="5" s="1"/>
  <c r="G7" i="5"/>
  <c r="G8" i="5" s="1"/>
  <c r="G9" i="5" s="1"/>
  <c r="G10" i="5" s="1"/>
  <c r="G11" i="5" s="1"/>
  <c r="G12" i="5" s="1"/>
  <c r="G13" i="5" s="1"/>
  <c r="G14" i="5" s="1"/>
  <c r="G15" i="5" s="1"/>
  <c r="G16" i="5" s="1"/>
  <c r="G17" i="5" s="1"/>
  <c r="G18" i="5" s="1"/>
  <c r="G19" i="5" s="1"/>
  <c r="G20" i="5" s="1"/>
  <c r="G21" i="5" s="1"/>
  <c r="G22" i="5" s="1"/>
  <c r="G23" i="5" s="1"/>
  <c r="G24" i="5" s="1"/>
  <c r="G25" i="5" s="1"/>
  <c r="G26" i="5" s="1"/>
  <c r="G27" i="5" s="1"/>
  <c r="G28" i="5" s="1"/>
  <c r="G29" i="5" s="1"/>
  <c r="G30" i="5" s="1"/>
  <c r="AH3" i="5" s="1"/>
  <c r="AH7" i="5" s="1"/>
  <c r="G35" i="54" s="1"/>
  <c r="M35" i="54" s="1"/>
  <c r="O35" i="54" s="1"/>
  <c r="V8" i="5" l="1"/>
  <c r="V9" i="5" s="1"/>
  <c r="U39" i="6"/>
  <c r="U40" i="6" s="1"/>
  <c r="U41" i="6" s="1"/>
  <c r="U42" i="6" s="1"/>
  <c r="U43" i="6" s="1"/>
  <c r="U44" i="6" s="1"/>
  <c r="U45" i="6" s="1"/>
  <c r="X39" i="6"/>
  <c r="X40" i="6" s="1"/>
  <c r="X41" i="6" s="1"/>
  <c r="X42" i="6" s="1"/>
  <c r="X43" i="6" s="1"/>
  <c r="X44" i="6" s="1"/>
  <c r="X45" i="6" s="1"/>
  <c r="M39" i="6"/>
  <c r="M40" i="6" s="1"/>
  <c r="M41" i="6" s="1"/>
  <c r="M42" i="6" s="1"/>
  <c r="M43" i="6" s="1"/>
  <c r="M44" i="6" s="1"/>
  <c r="M45" i="6" s="1"/>
  <c r="V39" i="6"/>
  <c r="V40" i="6" s="1"/>
  <c r="V41" i="6" s="1"/>
  <c r="V42" i="6" s="1"/>
  <c r="V43" i="6" s="1"/>
  <c r="V44" i="6" s="1"/>
  <c r="V45" i="6" s="1"/>
  <c r="P39" i="6"/>
  <c r="P40" i="6" s="1"/>
  <c r="P41" i="6" s="1"/>
  <c r="P42" i="6" s="1"/>
  <c r="P43" i="6" s="1"/>
  <c r="P44" i="6" s="1"/>
  <c r="P45" i="6" s="1"/>
  <c r="L39" i="6"/>
  <c r="L40" i="6" s="1"/>
  <c r="L41" i="6" s="1"/>
  <c r="L42" i="6" s="1"/>
  <c r="L43" i="6" s="1"/>
  <c r="Q39" i="6"/>
  <c r="Q40" i="6" s="1"/>
  <c r="Q41" i="6" s="1"/>
  <c r="Q42" i="6" s="1"/>
  <c r="Q43" i="6" s="1"/>
  <c r="Q44" i="6" s="1"/>
  <c r="Q45" i="6" s="1"/>
  <c r="T39" i="6"/>
  <c r="T40" i="6" s="1"/>
  <c r="T41" i="6" s="1"/>
  <c r="T42" i="6" s="1"/>
  <c r="T43" i="6" s="1"/>
  <c r="T44" i="6" s="1"/>
  <c r="T45" i="6" s="1"/>
  <c r="W39" i="6"/>
  <c r="W40" i="6" s="1"/>
  <c r="W41" i="6" s="1"/>
  <c r="W42" i="6" s="1"/>
  <c r="W43" i="6" s="1"/>
  <c r="W44" i="6" s="1"/>
  <c r="W45" i="6" s="1"/>
  <c r="N39" i="6"/>
  <c r="N40" i="6" s="1"/>
  <c r="N41" i="6" s="1"/>
  <c r="N42" i="6" s="1"/>
  <c r="N43" i="6" s="1"/>
  <c r="N44" i="6" s="1"/>
  <c r="N45" i="6" s="1"/>
  <c r="S39" i="6"/>
  <c r="S40" i="6" s="1"/>
  <c r="S41" i="6" s="1"/>
  <c r="S42" i="6" s="1"/>
  <c r="S43" i="6" s="1"/>
  <c r="S44" i="6" s="1"/>
  <c r="S45" i="6" s="1"/>
  <c r="V10" i="5"/>
  <c r="V11" i="5" s="1"/>
  <c r="V12" i="5" s="1"/>
  <c r="V13" i="5" s="1"/>
  <c r="V14" i="5" s="1"/>
  <c r="V15" i="5" s="1"/>
  <c r="V16" i="5" s="1"/>
  <c r="V17" i="5" s="1"/>
  <c r="V18" i="5" s="1"/>
  <c r="V19" i="5" s="1"/>
  <c r="V20" i="5" s="1"/>
  <c r="V21" i="5" s="1"/>
  <c r="V22" i="5" s="1"/>
  <c r="V23" i="5" s="1"/>
  <c r="V24" i="5" s="1"/>
  <c r="V25" i="5" s="1"/>
  <c r="V26" i="5" s="1"/>
  <c r="V27" i="5" s="1"/>
  <c r="V28" i="5" s="1"/>
  <c r="V29" i="5" s="1"/>
  <c r="V30" i="5" s="1"/>
  <c r="T7" i="5"/>
  <c r="T8" i="5" s="1"/>
  <c r="T9" i="5" s="1"/>
  <c r="T10" i="5" s="1"/>
  <c r="T11" i="5" s="1"/>
  <c r="T12" i="5" s="1"/>
  <c r="T13" i="5" s="1"/>
  <c r="T14" i="5" s="1"/>
  <c r="T15" i="5" s="1"/>
  <c r="T16" i="5" s="1"/>
  <c r="T17" i="5" s="1"/>
  <c r="T18" i="5" s="1"/>
  <c r="T19" i="5" s="1"/>
  <c r="T20" i="5" s="1"/>
  <c r="T21" i="5" s="1"/>
  <c r="T22" i="5" s="1"/>
  <c r="T23" i="5" s="1"/>
  <c r="T24" i="5" s="1"/>
  <c r="T25" i="5" s="1"/>
  <c r="T26" i="5" s="1"/>
  <c r="T27" i="5" s="1"/>
  <c r="T28" i="5" s="1"/>
  <c r="T29" i="5" s="1"/>
  <c r="T30" i="5" s="1"/>
  <c r="S7" i="5"/>
  <c r="S8" i="5" s="1"/>
  <c r="S9" i="5" s="1"/>
  <c r="S10" i="5" s="1"/>
  <c r="S11" i="5" s="1"/>
  <c r="S12" i="5" s="1"/>
  <c r="S13" i="5" s="1"/>
  <c r="S14" i="5" s="1"/>
  <c r="S15" i="5" s="1"/>
  <c r="S16" i="5" s="1"/>
  <c r="S17" i="5" s="1"/>
  <c r="S18" i="5" s="1"/>
  <c r="S19" i="5" s="1"/>
  <c r="S20" i="5" s="1"/>
  <c r="S21" i="5" s="1"/>
  <c r="S22" i="5" s="1"/>
  <c r="S23" i="5" s="1"/>
  <c r="S24" i="5" s="1"/>
  <c r="S25" i="5" s="1"/>
  <c r="S26" i="5" s="1"/>
  <c r="S27" i="5" s="1"/>
  <c r="S28" i="5" s="1"/>
  <c r="S29" i="5" s="1"/>
  <c r="S30" i="5" s="1"/>
  <c r="Q7" i="5"/>
  <c r="Q8" i="5" s="1"/>
  <c r="Q9" i="5" s="1"/>
  <c r="Q10" i="5" s="1"/>
  <c r="Q11" i="5" s="1"/>
  <c r="Q12" i="5" s="1"/>
  <c r="Q13" i="5" s="1"/>
  <c r="Q14" i="5" s="1"/>
  <c r="Q15" i="5" s="1"/>
  <c r="Q16" i="5" s="1"/>
  <c r="Q17" i="5" s="1"/>
  <c r="Q18" i="5" s="1"/>
  <c r="Q19" i="5" s="1"/>
  <c r="Q20" i="5" s="1"/>
  <c r="Q21" i="5" s="1"/>
  <c r="Q22" i="5" s="1"/>
  <c r="Q23" i="5" s="1"/>
  <c r="Q24" i="5" s="1"/>
  <c r="Q25" i="5" s="1"/>
  <c r="Q26" i="5" s="1"/>
  <c r="Q27" i="5" s="1"/>
  <c r="Q28" i="5" s="1"/>
  <c r="Q29" i="5" s="1"/>
  <c r="Q30" i="5" s="1"/>
  <c r="N7" i="5"/>
  <c r="N8" i="5" s="1"/>
  <c r="N9" i="5" s="1"/>
  <c r="N10" i="5" s="1"/>
  <c r="N11" i="5" s="1"/>
  <c r="N12" i="5" s="1"/>
  <c r="N13" i="5" s="1"/>
  <c r="N14" i="5" s="1"/>
  <c r="N15" i="5" s="1"/>
  <c r="N16" i="5" s="1"/>
  <c r="N17" i="5" s="1"/>
  <c r="N18" i="5" s="1"/>
  <c r="N19" i="5" s="1"/>
  <c r="N20" i="5" s="1"/>
  <c r="N21" i="5" s="1"/>
  <c r="N22" i="5" s="1"/>
  <c r="N23" i="5" s="1"/>
  <c r="N24" i="5" s="1"/>
  <c r="N25" i="5" s="1"/>
  <c r="N26" i="5" s="1"/>
  <c r="N27" i="5" s="1"/>
  <c r="N28" i="5" s="1"/>
  <c r="N29" i="5" s="1"/>
  <c r="N30" i="5" s="1"/>
  <c r="R7" i="5"/>
  <c r="R8" i="5" s="1"/>
  <c r="R9" i="5" s="1"/>
  <c r="R10" i="5" s="1"/>
  <c r="R11" i="5" s="1"/>
  <c r="R12" i="5" s="1"/>
  <c r="R13" i="5" s="1"/>
  <c r="R14" i="5" s="1"/>
  <c r="R15" i="5" s="1"/>
  <c r="R16" i="5" s="1"/>
  <c r="R17" i="5" s="1"/>
  <c r="R18" i="5" s="1"/>
  <c r="R19" i="5" s="1"/>
  <c r="R20" i="5" s="1"/>
  <c r="R21" i="5" s="1"/>
  <c r="R22" i="5" s="1"/>
  <c r="R23" i="5" s="1"/>
  <c r="R24" i="5" s="1"/>
  <c r="R25" i="5" s="1"/>
  <c r="R26" i="5" s="1"/>
  <c r="R27" i="5" s="1"/>
  <c r="R28" i="5" s="1"/>
  <c r="R29" i="5" s="1"/>
  <c r="R30" i="5" s="1"/>
  <c r="M7" i="5"/>
  <c r="M8" i="5" s="1"/>
  <c r="M9" i="5" s="1"/>
  <c r="M10" i="5" s="1"/>
  <c r="M11" i="5" s="1"/>
  <c r="M12" i="5" s="1"/>
  <c r="M13" i="5" s="1"/>
  <c r="M14" i="5" s="1"/>
  <c r="M15" i="5" s="1"/>
  <c r="M16" i="5" s="1"/>
  <c r="M17" i="5" s="1"/>
  <c r="M18" i="5" s="1"/>
  <c r="M19" i="5" s="1"/>
  <c r="M20" i="5" s="1"/>
  <c r="M21" i="5" s="1"/>
  <c r="M22" i="5" s="1"/>
  <c r="M23" i="5" s="1"/>
  <c r="M24" i="5" s="1"/>
  <c r="M25" i="5" s="1"/>
  <c r="M26" i="5" s="1"/>
  <c r="M27" i="5" s="1"/>
  <c r="M28" i="5" s="1"/>
  <c r="M29" i="5" s="1"/>
  <c r="M30" i="5" s="1"/>
  <c r="L7" i="5"/>
  <c r="L8" i="5" s="1"/>
  <c r="L9" i="5" s="1"/>
  <c r="L10" i="5" s="1"/>
  <c r="L11" i="5" s="1"/>
  <c r="L12" i="5" s="1"/>
  <c r="L13" i="5" s="1"/>
  <c r="L14" i="5" s="1"/>
  <c r="L15" i="5" s="1"/>
  <c r="L16" i="5" s="1"/>
  <c r="L17" i="5" s="1"/>
  <c r="L18" i="5" s="1"/>
  <c r="L19" i="5" s="1"/>
  <c r="L20" i="5" s="1"/>
  <c r="L21" i="5" s="1"/>
  <c r="L22" i="5" s="1"/>
  <c r="L23" i="5" s="1"/>
  <c r="L24" i="5" s="1"/>
  <c r="L25" i="5" s="1"/>
  <c r="L26" i="5" s="1"/>
  <c r="L27" i="5" s="1"/>
  <c r="L28" i="5" s="1"/>
  <c r="L29" i="5" s="1"/>
  <c r="L30" i="5" s="1"/>
  <c r="P7" i="5"/>
  <c r="P8" i="5" s="1"/>
  <c r="P9" i="5" s="1"/>
  <c r="P10" i="5" s="1"/>
  <c r="P11" i="5" s="1"/>
  <c r="P12" i="5" s="1"/>
  <c r="P13" i="5" s="1"/>
  <c r="P14" i="5" s="1"/>
  <c r="P15" i="5" s="1"/>
  <c r="P16" i="5" s="1"/>
  <c r="P17" i="5" s="1"/>
  <c r="P18" i="5" s="1"/>
  <c r="P19" i="5" s="1"/>
  <c r="P20" i="5" s="1"/>
  <c r="P21" i="5" s="1"/>
  <c r="P22" i="5" s="1"/>
  <c r="P23" i="5" s="1"/>
  <c r="P24" i="5" s="1"/>
  <c r="P25" i="5" s="1"/>
  <c r="P26" i="5" s="1"/>
  <c r="P27" i="5" s="1"/>
  <c r="P28" i="5" s="1"/>
  <c r="P29" i="5" s="1"/>
  <c r="P30" i="5" s="1"/>
  <c r="W7" i="5"/>
  <c r="W8" i="5" s="1"/>
  <c r="W9" i="5" s="1"/>
  <c r="W10" i="5" s="1"/>
  <c r="W11" i="5" s="1"/>
  <c r="W12" i="5" s="1"/>
  <c r="W13" i="5" s="1"/>
  <c r="W14" i="5" s="1"/>
  <c r="W15" i="5" s="1"/>
  <c r="W16" i="5" s="1"/>
  <c r="W17" i="5" s="1"/>
  <c r="W18" i="5" s="1"/>
  <c r="W19" i="5" s="1"/>
  <c r="W20" i="5" s="1"/>
  <c r="W21" i="5" s="1"/>
  <c r="W22" i="5" s="1"/>
  <c r="W23" i="5" s="1"/>
  <c r="W24" i="5" s="1"/>
  <c r="W25" i="5" s="1"/>
  <c r="W26" i="5" s="1"/>
  <c r="W27" i="5" s="1"/>
  <c r="W28" i="5" s="1"/>
  <c r="W29" i="5" s="1"/>
  <c r="W30" i="5" s="1"/>
  <c r="O7" i="5"/>
  <c r="O8" i="5" s="1"/>
  <c r="O9" i="5" s="1"/>
  <c r="O10" i="5" s="1"/>
  <c r="O11" i="5" s="1"/>
  <c r="O12" i="5" s="1"/>
  <c r="O13" i="5" s="1"/>
  <c r="O14" i="5" s="1"/>
  <c r="O15" i="5" s="1"/>
  <c r="O16" i="5" s="1"/>
  <c r="O17" i="5" s="1"/>
  <c r="O18" i="5" s="1"/>
  <c r="O19" i="5" s="1"/>
  <c r="O20" i="5" s="1"/>
  <c r="O21" i="5" s="1"/>
  <c r="O22" i="5" s="1"/>
  <c r="O23" i="5" s="1"/>
  <c r="O24" i="5" s="1"/>
  <c r="O25" i="5" s="1"/>
  <c r="O26" i="5" s="1"/>
  <c r="U7" i="5"/>
  <c r="U8" i="5" s="1"/>
  <c r="U9" i="5" s="1"/>
  <c r="U10" i="5" s="1"/>
  <c r="U11" i="5" s="1"/>
  <c r="U12" i="5" s="1"/>
  <c r="U13" i="5" s="1"/>
  <c r="U14" i="5" s="1"/>
  <c r="U15" i="5" s="1"/>
  <c r="U16" i="5" s="1"/>
  <c r="U17" i="5" s="1"/>
  <c r="U18" i="5" s="1"/>
  <c r="U19" i="5" s="1"/>
  <c r="U20" i="5" s="1"/>
  <c r="U21" i="5" s="1"/>
  <c r="U22" i="5" s="1"/>
  <c r="U23" i="5" s="1"/>
  <c r="U24" i="5" s="1"/>
  <c r="U25" i="5" s="1"/>
  <c r="U26" i="5" s="1"/>
  <c r="U27" i="5" s="1"/>
  <c r="U28" i="5" s="1"/>
  <c r="U29" i="5" s="1"/>
  <c r="U30" i="5" s="1"/>
  <c r="K21" i="4"/>
  <c r="K22" i="4"/>
  <c r="K23" i="4"/>
  <c r="K24" i="4"/>
  <c r="K25" i="4"/>
  <c r="K26" i="4"/>
  <c r="K27" i="4"/>
  <c r="K28" i="4"/>
  <c r="K29" i="4"/>
  <c r="K31" i="4"/>
  <c r="K32" i="4"/>
  <c r="K33" i="4"/>
  <c r="K34" i="4"/>
  <c r="K35" i="4"/>
  <c r="K36" i="4"/>
  <c r="K37" i="4"/>
  <c r="K39" i="4"/>
  <c r="K40" i="4"/>
  <c r="K41" i="4"/>
  <c r="K42" i="4"/>
  <c r="K43" i="4"/>
  <c r="L44" i="6" l="1"/>
  <c r="L45" i="6" s="1"/>
  <c r="O27" i="5"/>
  <c r="O28" i="5" s="1"/>
  <c r="O29" i="5" s="1"/>
  <c r="O30" i="5" s="1"/>
  <c r="K20" i="4"/>
  <c r="K19" i="4"/>
  <c r="K18" i="4"/>
  <c r="K17" i="4"/>
  <c r="K16" i="4"/>
  <c r="K15" i="4"/>
  <c r="K14" i="4"/>
  <c r="K13" i="4"/>
  <c r="K12" i="4"/>
  <c r="K11" i="4"/>
  <c r="K10" i="4"/>
  <c r="K9" i="4"/>
  <c r="K8" i="4"/>
  <c r="G8" i="4"/>
  <c r="G9" i="4" s="1"/>
  <c r="G10" i="4" s="1"/>
  <c r="G11" i="4" s="1"/>
  <c r="G12" i="4" s="1"/>
  <c r="G13" i="4" s="1"/>
  <c r="G14" i="4" s="1"/>
  <c r="G15" i="4" s="1"/>
  <c r="G16" i="4" s="1"/>
  <c r="G17" i="4" s="1"/>
  <c r="G18" i="4" s="1"/>
  <c r="G19" i="4" s="1"/>
  <c r="G20" i="4" s="1"/>
  <c r="G21" i="4" s="1"/>
  <c r="G22" i="4" s="1"/>
  <c r="G23" i="4" s="1"/>
  <c r="G24" i="4" s="1"/>
  <c r="G25" i="4" s="1"/>
  <c r="G26" i="4" s="1"/>
  <c r="G27" i="4" s="1"/>
  <c r="G28" i="4" s="1"/>
  <c r="G29" i="4" s="1"/>
  <c r="G30" i="4" s="1"/>
  <c r="K7" i="4"/>
  <c r="G7" i="4"/>
  <c r="G31" i="4" l="1"/>
  <c r="G32" i="4" s="1"/>
  <c r="G33" i="4" s="1"/>
  <c r="G34" i="4" s="1"/>
  <c r="G35" i="4" s="1"/>
  <c r="G36" i="4" s="1"/>
  <c r="G37" i="4" s="1"/>
  <c r="G38" i="4" s="1"/>
  <c r="G39" i="4" s="1"/>
  <c r="G40" i="4" s="1"/>
  <c r="G41" i="4" s="1"/>
  <c r="G42" i="4" s="1"/>
  <c r="G43" i="4" s="1"/>
  <c r="AE4" i="4" s="1"/>
  <c r="AE8" i="4" s="1"/>
  <c r="G37" i="54" s="1"/>
  <c r="M37" i="54" s="1"/>
  <c r="O37" i="54" s="1"/>
  <c r="W7" i="4"/>
  <c r="W8" i="4" s="1"/>
  <c r="W9" i="4" s="1"/>
  <c r="W10" i="4" s="1"/>
  <c r="W11" i="4" s="1"/>
  <c r="W12" i="4" s="1"/>
  <c r="W13" i="4" s="1"/>
  <c r="W14" i="4" s="1"/>
  <c r="W15" i="4" s="1"/>
  <c r="W16" i="4" s="1"/>
  <c r="W17" i="4" s="1"/>
  <c r="W18" i="4" s="1"/>
  <c r="W19" i="4" s="1"/>
  <c r="W20" i="4" s="1"/>
  <c r="W21" i="4" s="1"/>
  <c r="W22" i="4" s="1"/>
  <c r="W23" i="4" s="1"/>
  <c r="W24" i="4" s="1"/>
  <c r="W25" i="4" s="1"/>
  <c r="W26" i="4" s="1"/>
  <c r="W27" i="4" s="1"/>
  <c r="W28" i="4" s="1"/>
  <c r="W29" i="4" s="1"/>
  <c r="W30" i="4" s="1"/>
  <c r="Z7" i="4"/>
  <c r="Z8" i="4" s="1"/>
  <c r="Z9" i="4" s="1"/>
  <c r="Z10" i="4" s="1"/>
  <c r="Z11" i="4" s="1"/>
  <c r="Z12" i="4" s="1"/>
  <c r="Z13" i="4" s="1"/>
  <c r="Z14" i="4" s="1"/>
  <c r="Z15" i="4" s="1"/>
  <c r="Z16" i="4" s="1"/>
  <c r="Z17" i="4" s="1"/>
  <c r="Z18" i="4" s="1"/>
  <c r="Z19" i="4" s="1"/>
  <c r="Z20" i="4" s="1"/>
  <c r="Z21" i="4" s="1"/>
  <c r="Z22" i="4" s="1"/>
  <c r="Z23" i="4" s="1"/>
  <c r="Z24" i="4" s="1"/>
  <c r="Z25" i="4" s="1"/>
  <c r="Z26" i="4" s="1"/>
  <c r="Z27" i="4" s="1"/>
  <c r="Z28" i="4" s="1"/>
  <c r="Z29" i="4" s="1"/>
  <c r="Z30" i="4" s="1"/>
  <c r="X7" i="4"/>
  <c r="X8" i="4" s="1"/>
  <c r="X9" i="4" s="1"/>
  <c r="X10" i="4" s="1"/>
  <c r="X11" i="4" s="1"/>
  <c r="X12" i="4" s="1"/>
  <c r="X13" i="4" s="1"/>
  <c r="X14" i="4" s="1"/>
  <c r="X15" i="4" s="1"/>
  <c r="X16" i="4" s="1"/>
  <c r="X17" i="4" s="1"/>
  <c r="X18" i="4" s="1"/>
  <c r="X19" i="4" s="1"/>
  <c r="X20" i="4" s="1"/>
  <c r="X21" i="4" s="1"/>
  <c r="X22" i="4" s="1"/>
  <c r="X23" i="4" s="1"/>
  <c r="X24" i="4" s="1"/>
  <c r="X25" i="4" s="1"/>
  <c r="X26" i="4" s="1"/>
  <c r="X27" i="4" s="1"/>
  <c r="X28" i="4" s="1"/>
  <c r="X29" i="4" s="1"/>
  <c r="X30" i="4" s="1"/>
  <c r="Y7" i="4"/>
  <c r="Y8" i="4" s="1"/>
  <c r="Y9" i="4" s="1"/>
  <c r="Y10" i="4" s="1"/>
  <c r="Y11" i="4" s="1"/>
  <c r="Y12" i="4" s="1"/>
  <c r="Y13" i="4" s="1"/>
  <c r="Y14" i="4" s="1"/>
  <c r="Y15" i="4" s="1"/>
  <c r="Y16" i="4" s="1"/>
  <c r="Y17" i="4" s="1"/>
  <c r="Y18" i="4" s="1"/>
  <c r="Y19" i="4" s="1"/>
  <c r="Y20" i="4" s="1"/>
  <c r="Y21" i="4" s="1"/>
  <c r="Y22" i="4" s="1"/>
  <c r="Y23" i="4" s="1"/>
  <c r="Y24" i="4" s="1"/>
  <c r="Y25" i="4" s="1"/>
  <c r="Y26" i="4" s="1"/>
  <c r="Y27" i="4" s="1"/>
  <c r="Y28" i="4" s="1"/>
  <c r="Y29" i="4" s="1"/>
  <c r="Y30" i="4" s="1"/>
  <c r="N7" i="4"/>
  <c r="N8" i="4" s="1"/>
  <c r="N9" i="4" s="1"/>
  <c r="N10" i="4" s="1"/>
  <c r="N11" i="4" s="1"/>
  <c r="N12" i="4" s="1"/>
  <c r="N13" i="4" s="1"/>
  <c r="N14" i="4" s="1"/>
  <c r="N15" i="4" s="1"/>
  <c r="N16" i="4" s="1"/>
  <c r="N17" i="4" s="1"/>
  <c r="N18" i="4" s="1"/>
  <c r="N19" i="4" s="1"/>
  <c r="N20" i="4" s="1"/>
  <c r="N21" i="4" s="1"/>
  <c r="N22" i="4" s="1"/>
  <c r="N23" i="4" s="1"/>
  <c r="N24" i="4" s="1"/>
  <c r="N25" i="4" s="1"/>
  <c r="N26" i="4" s="1"/>
  <c r="N27" i="4" s="1"/>
  <c r="N28" i="4" s="1"/>
  <c r="N29" i="4" s="1"/>
  <c r="N30" i="4" s="1"/>
  <c r="M7" i="4"/>
  <c r="M8" i="4" s="1"/>
  <c r="M9" i="4" s="1"/>
  <c r="M10" i="4" s="1"/>
  <c r="M11" i="4" s="1"/>
  <c r="M12" i="4" s="1"/>
  <c r="M13" i="4" s="1"/>
  <c r="M14" i="4" s="1"/>
  <c r="M15" i="4" s="1"/>
  <c r="M16" i="4" s="1"/>
  <c r="M17" i="4" s="1"/>
  <c r="M18" i="4" s="1"/>
  <c r="M19" i="4" s="1"/>
  <c r="M20" i="4" s="1"/>
  <c r="M21" i="4" s="1"/>
  <c r="M22" i="4" s="1"/>
  <c r="M23" i="4" s="1"/>
  <c r="M24" i="4" s="1"/>
  <c r="M25" i="4" s="1"/>
  <c r="M26" i="4" s="1"/>
  <c r="M27" i="4" s="1"/>
  <c r="M28" i="4" s="1"/>
  <c r="M29" i="4" s="1"/>
  <c r="M30" i="4" s="1"/>
  <c r="T7" i="4"/>
  <c r="T8" i="4" s="1"/>
  <c r="T9" i="4" s="1"/>
  <c r="T10" i="4" s="1"/>
  <c r="T11" i="4" s="1"/>
  <c r="T12" i="4" s="1"/>
  <c r="T13" i="4" s="1"/>
  <c r="T14" i="4" s="1"/>
  <c r="T15" i="4" s="1"/>
  <c r="T16" i="4" s="1"/>
  <c r="T17" i="4" s="1"/>
  <c r="T18" i="4" s="1"/>
  <c r="T19" i="4" s="1"/>
  <c r="T20" i="4" s="1"/>
  <c r="T21" i="4" s="1"/>
  <c r="T22" i="4" s="1"/>
  <c r="T23" i="4" s="1"/>
  <c r="T24" i="4" s="1"/>
  <c r="T25" i="4" s="1"/>
  <c r="T26" i="4" s="1"/>
  <c r="T27" i="4" s="1"/>
  <c r="T28" i="4" s="1"/>
  <c r="T29" i="4" s="1"/>
  <c r="T30" i="4" s="1"/>
  <c r="V7" i="4"/>
  <c r="V8" i="4" s="1"/>
  <c r="V9" i="4" s="1"/>
  <c r="V10" i="4" s="1"/>
  <c r="V11" i="4" s="1"/>
  <c r="V12" i="4" s="1"/>
  <c r="V13" i="4" s="1"/>
  <c r="V14" i="4" s="1"/>
  <c r="V15" i="4" s="1"/>
  <c r="V16" i="4" s="1"/>
  <c r="V17" i="4" s="1"/>
  <c r="V18" i="4" s="1"/>
  <c r="V19" i="4" s="1"/>
  <c r="V20" i="4" s="1"/>
  <c r="V21" i="4" s="1"/>
  <c r="V22" i="4" s="1"/>
  <c r="V23" i="4" s="1"/>
  <c r="V24" i="4" s="1"/>
  <c r="V25" i="4" s="1"/>
  <c r="V26" i="4" s="1"/>
  <c r="V27" i="4" s="1"/>
  <c r="V28" i="4" s="1"/>
  <c r="V29" i="4" s="1"/>
  <c r="V30" i="4" s="1"/>
  <c r="Q7" i="4"/>
  <c r="Q8" i="4" s="1"/>
  <c r="Q9" i="4" s="1"/>
  <c r="Q10" i="4" s="1"/>
  <c r="Q11" i="4" s="1"/>
  <c r="Q12" i="4" s="1"/>
  <c r="Q13" i="4" s="1"/>
  <c r="Q14" i="4" s="1"/>
  <c r="Q15" i="4" s="1"/>
  <c r="Q16" i="4" s="1"/>
  <c r="Q17" i="4" s="1"/>
  <c r="Q18" i="4" s="1"/>
  <c r="Q19" i="4" s="1"/>
  <c r="Q20" i="4" s="1"/>
  <c r="Q21" i="4" s="1"/>
  <c r="Q22" i="4" s="1"/>
  <c r="Q23" i="4" s="1"/>
  <c r="Q24" i="4" s="1"/>
  <c r="Q25" i="4" s="1"/>
  <c r="Q26" i="4" s="1"/>
  <c r="Q27" i="4" s="1"/>
  <c r="Q28" i="4" s="1"/>
  <c r="Q29" i="4" s="1"/>
  <c r="Q30" i="4" s="1"/>
  <c r="L7" i="4"/>
  <c r="L8" i="4" s="1"/>
  <c r="L9" i="4" s="1"/>
  <c r="L10" i="4" s="1"/>
  <c r="L11" i="4" s="1"/>
  <c r="L12" i="4" s="1"/>
  <c r="L13" i="4" s="1"/>
  <c r="L14" i="4" s="1"/>
  <c r="L15" i="4" s="1"/>
  <c r="L16" i="4" s="1"/>
  <c r="L17" i="4" s="1"/>
  <c r="L18" i="4" s="1"/>
  <c r="L19" i="4" s="1"/>
  <c r="L20" i="4" s="1"/>
  <c r="L21" i="4" s="1"/>
  <c r="L22" i="4" s="1"/>
  <c r="L23" i="4" s="1"/>
  <c r="L24" i="4" s="1"/>
  <c r="L25" i="4" s="1"/>
  <c r="L26" i="4" s="1"/>
  <c r="L27" i="4" s="1"/>
  <c r="L28" i="4" s="1"/>
  <c r="L29" i="4" s="1"/>
  <c r="L30" i="4" s="1"/>
  <c r="R7" i="4"/>
  <c r="R8" i="4" s="1"/>
  <c r="R9" i="4" s="1"/>
  <c r="R10" i="4" s="1"/>
  <c r="R11" i="4" s="1"/>
  <c r="R12" i="4" s="1"/>
  <c r="R13" i="4" s="1"/>
  <c r="R14" i="4" s="1"/>
  <c r="R15" i="4" s="1"/>
  <c r="R16" i="4" s="1"/>
  <c r="R17" i="4" s="1"/>
  <c r="R18" i="4" s="1"/>
  <c r="R19" i="4" s="1"/>
  <c r="R20" i="4" s="1"/>
  <c r="R21" i="4" s="1"/>
  <c r="R22" i="4" s="1"/>
  <c r="R23" i="4" s="1"/>
  <c r="R24" i="4" s="1"/>
  <c r="R25" i="4" s="1"/>
  <c r="R26" i="4" s="1"/>
  <c r="R27" i="4" s="1"/>
  <c r="R28" i="4" s="1"/>
  <c r="R29" i="4" s="1"/>
  <c r="R30" i="4" s="1"/>
  <c r="P7" i="4"/>
  <c r="P8" i="4" s="1"/>
  <c r="P9" i="4" s="1"/>
  <c r="P10" i="4" s="1"/>
  <c r="P11" i="4" s="1"/>
  <c r="P12" i="4" s="1"/>
  <c r="P13" i="4" s="1"/>
  <c r="P14" i="4" s="1"/>
  <c r="P15" i="4" s="1"/>
  <c r="P16" i="4" s="1"/>
  <c r="P17" i="4" s="1"/>
  <c r="P18" i="4" s="1"/>
  <c r="P19" i="4" s="1"/>
  <c r="P20" i="4" s="1"/>
  <c r="P21" i="4" s="1"/>
  <c r="P22" i="4" s="1"/>
  <c r="P23" i="4" s="1"/>
  <c r="P24" i="4" s="1"/>
  <c r="P25" i="4" s="1"/>
  <c r="P26" i="4" s="1"/>
  <c r="P27" i="4" s="1"/>
  <c r="P28" i="4" s="1"/>
  <c r="P29" i="4" s="1"/>
  <c r="P30" i="4" s="1"/>
  <c r="U7" i="4"/>
  <c r="U8" i="4" s="1"/>
  <c r="U9" i="4" s="1"/>
  <c r="U10" i="4" s="1"/>
  <c r="U11" i="4" s="1"/>
  <c r="U12" i="4" s="1"/>
  <c r="U13" i="4" s="1"/>
  <c r="U14" i="4" s="1"/>
  <c r="U15" i="4" s="1"/>
  <c r="U16" i="4" s="1"/>
  <c r="U17" i="4" s="1"/>
  <c r="U18" i="4" s="1"/>
  <c r="U19" i="4" s="1"/>
  <c r="U20" i="4" s="1"/>
  <c r="U21" i="4" s="1"/>
  <c r="U22" i="4" s="1"/>
  <c r="U23" i="4" s="1"/>
  <c r="U24" i="4" s="1"/>
  <c r="U25" i="4" s="1"/>
  <c r="U26" i="4" s="1"/>
  <c r="U27" i="4" s="1"/>
  <c r="U28" i="4" s="1"/>
  <c r="U29" i="4" s="1"/>
  <c r="U30" i="4" s="1"/>
  <c r="O7" i="4"/>
  <c r="O8" i="4" s="1"/>
  <c r="O9" i="4" s="1"/>
  <c r="O10" i="4" s="1"/>
  <c r="O11" i="4" s="1"/>
  <c r="O12" i="4" s="1"/>
  <c r="O13" i="4" s="1"/>
  <c r="O14" i="4" s="1"/>
  <c r="O15" i="4" s="1"/>
  <c r="O16" i="4" s="1"/>
  <c r="O17" i="4" s="1"/>
  <c r="O18" i="4" s="1"/>
  <c r="O19" i="4" s="1"/>
  <c r="O20" i="4" s="1"/>
  <c r="O21" i="4" s="1"/>
  <c r="O22" i="4" s="1"/>
  <c r="O23" i="4" s="1"/>
  <c r="O24" i="4" s="1"/>
  <c r="O25" i="4" s="1"/>
  <c r="O26" i="4" s="1"/>
  <c r="O27" i="4" s="1"/>
  <c r="O28" i="4" s="1"/>
  <c r="O29" i="4" s="1"/>
  <c r="O30" i="4" s="1"/>
  <c r="S7" i="4"/>
  <c r="S8" i="4" s="1"/>
  <c r="S9" i="4" s="1"/>
  <c r="S10" i="4" s="1"/>
  <c r="S11" i="4" s="1"/>
  <c r="S12" i="4" s="1"/>
  <c r="S13" i="4" s="1"/>
  <c r="S14" i="4" s="1"/>
  <c r="S15" i="4" s="1"/>
  <c r="S16" i="4" s="1"/>
  <c r="S17" i="4" s="1"/>
  <c r="S18" i="4" s="1"/>
  <c r="S19" i="4" s="1"/>
  <c r="S20" i="4" s="1"/>
  <c r="S21" i="4" s="1"/>
  <c r="S22" i="4" s="1"/>
  <c r="S23" i="4" s="1"/>
  <c r="S24" i="4" s="1"/>
  <c r="S25" i="4" s="1"/>
  <c r="S26" i="4" s="1"/>
  <c r="S27" i="4" s="1"/>
  <c r="S28" i="4" s="1"/>
  <c r="S29" i="4" s="1"/>
  <c r="S30" i="4" s="1"/>
  <c r="L31" i="4" l="1"/>
  <c r="L32" i="4" s="1"/>
  <c r="L33" i="4" s="1"/>
  <c r="L34" i="4" s="1"/>
  <c r="L35" i="4" s="1"/>
  <c r="L36" i="4" s="1"/>
  <c r="L37" i="4" s="1"/>
  <c r="Z31" i="4"/>
  <c r="Z32" i="4" s="1"/>
  <c r="Z33" i="4" s="1"/>
  <c r="Z34" i="4" s="1"/>
  <c r="Z35" i="4" s="1"/>
  <c r="Z36" i="4" s="1"/>
  <c r="Z37" i="4" s="1"/>
  <c r="Q31" i="4"/>
  <c r="Q32" i="4" s="1"/>
  <c r="Q33" i="4" s="1"/>
  <c r="Q34" i="4" s="1"/>
  <c r="Q35" i="4" s="1"/>
  <c r="Q36" i="4" s="1"/>
  <c r="Q37" i="4" s="1"/>
  <c r="S31" i="4"/>
  <c r="S32" i="4" s="1"/>
  <c r="S33" i="4" s="1"/>
  <c r="S34" i="4" s="1"/>
  <c r="S35" i="4" s="1"/>
  <c r="S36" i="4" s="1"/>
  <c r="S37" i="4" s="1"/>
  <c r="R31" i="4"/>
  <c r="R32" i="4" s="1"/>
  <c r="R33" i="4" s="1"/>
  <c r="R34" i="4" s="1"/>
  <c r="R35" i="4" s="1"/>
  <c r="R36" i="4" s="1"/>
  <c r="R37" i="4" s="1"/>
  <c r="T31" i="4"/>
  <c r="T32" i="4" s="1"/>
  <c r="T33" i="4" s="1"/>
  <c r="T34" i="4" s="1"/>
  <c r="T35" i="4" s="1"/>
  <c r="T36" i="4" s="1"/>
  <c r="T37" i="4" s="1"/>
  <c r="X31" i="4"/>
  <c r="X32" i="4" s="1"/>
  <c r="X33" i="4" s="1"/>
  <c r="X34" i="4" s="1"/>
  <c r="X35" i="4" s="1"/>
  <c r="X36" i="4" s="1"/>
  <c r="X37" i="4" s="1"/>
  <c r="O31" i="4"/>
  <c r="O32" i="4" s="1"/>
  <c r="O33" i="4" s="1"/>
  <c r="O34" i="4" s="1"/>
  <c r="O35" i="4" s="1"/>
  <c r="O36" i="4" s="1"/>
  <c r="O37" i="4" s="1"/>
  <c r="U31" i="4"/>
  <c r="U32" i="4" s="1"/>
  <c r="U33" i="4" s="1"/>
  <c r="U34" i="4" s="1"/>
  <c r="U35" i="4" s="1"/>
  <c r="U36" i="4" s="1"/>
  <c r="U37" i="4" s="1"/>
  <c r="N31" i="4"/>
  <c r="N32" i="4" s="1"/>
  <c r="N33" i="4" s="1"/>
  <c r="N34" i="4" s="1"/>
  <c r="N35" i="4" s="1"/>
  <c r="N36" i="4" s="1"/>
  <c r="N37" i="4" s="1"/>
  <c r="W31" i="4"/>
  <c r="W32" i="4" s="1"/>
  <c r="W33" i="4" s="1"/>
  <c r="W34" i="4" s="1"/>
  <c r="W35" i="4" s="1"/>
  <c r="W36" i="4" s="1"/>
  <c r="W37" i="4" s="1"/>
  <c r="P31" i="4"/>
  <c r="P32" i="4" s="1"/>
  <c r="P33" i="4" s="1"/>
  <c r="P34" i="4" s="1"/>
  <c r="P35" i="4" s="1"/>
  <c r="P36" i="4" s="1"/>
  <c r="P37" i="4" s="1"/>
  <c r="V31" i="4"/>
  <c r="V32" i="4" s="1"/>
  <c r="V33" i="4" s="1"/>
  <c r="V34" i="4" s="1"/>
  <c r="V35" i="4" s="1"/>
  <c r="V36" i="4" s="1"/>
  <c r="V37" i="4" s="1"/>
  <c r="Y31" i="4"/>
  <c r="Y32" i="4" s="1"/>
  <c r="Y33" i="4" s="1"/>
  <c r="Y34" i="4" s="1"/>
  <c r="Y35" i="4" s="1"/>
  <c r="Y36" i="4" s="1"/>
  <c r="Y37" i="4" s="1"/>
  <c r="M31" i="4"/>
  <c r="M32" i="4" s="1"/>
  <c r="M33" i="4" s="1"/>
  <c r="M34" i="4" s="1"/>
  <c r="M35" i="4" s="1"/>
  <c r="M36" i="4" s="1"/>
  <c r="M37" i="4" s="1"/>
  <c r="Y38" i="4" l="1"/>
  <c r="Y39" i="4" s="1"/>
  <c r="Y40" i="4" s="1"/>
  <c r="Y41" i="4" s="1"/>
  <c r="Y42" i="4" s="1"/>
  <c r="Y43" i="4" s="1"/>
  <c r="T38" i="4"/>
  <c r="T39" i="4" s="1"/>
  <c r="T40" i="4" s="1"/>
  <c r="T41" i="4" s="1"/>
  <c r="T42" i="4" s="1"/>
  <c r="T43" i="4" s="1"/>
  <c r="O38" i="4"/>
  <c r="O39" i="4" s="1"/>
  <c r="O40" i="4" s="1"/>
  <c r="O41" i="4" s="1"/>
  <c r="O42" i="4" s="1"/>
  <c r="O43" i="4" s="1"/>
  <c r="N38" i="4"/>
  <c r="N39" i="4" s="1"/>
  <c r="N40" i="4" s="1"/>
  <c r="N41" i="4" s="1"/>
  <c r="N42" i="4" s="1"/>
  <c r="N43" i="4" s="1"/>
  <c r="Z38" i="4"/>
  <c r="Z39" i="4" s="1"/>
  <c r="Z40" i="4" s="1"/>
  <c r="Z41" i="4" s="1"/>
  <c r="Z42" i="4" s="1"/>
  <c r="Z43" i="4" s="1"/>
  <c r="P38" i="4"/>
  <c r="P39" i="4" s="1"/>
  <c r="P40" i="4" s="1"/>
  <c r="P41" i="4" s="1"/>
  <c r="P42" i="4" s="1"/>
  <c r="P43" i="4" s="1"/>
  <c r="S38" i="4"/>
  <c r="S39" i="4" s="1"/>
  <c r="S40" i="4" s="1"/>
  <c r="S41" i="4" s="1"/>
  <c r="S42" i="4" s="1"/>
  <c r="S43" i="4" s="1"/>
  <c r="V38" i="4"/>
  <c r="V39" i="4" s="1"/>
  <c r="V40" i="4" s="1"/>
  <c r="V41" i="4" s="1"/>
  <c r="V42" i="4" s="1"/>
  <c r="V43" i="4" s="1"/>
  <c r="W38" i="4"/>
  <c r="W39" i="4" s="1"/>
  <c r="W40" i="4" s="1"/>
  <c r="W41" i="4" s="1"/>
  <c r="W42" i="4" s="1"/>
  <c r="W43" i="4" s="1"/>
  <c r="U38" i="4"/>
  <c r="U39" i="4" s="1"/>
  <c r="U40" i="4" s="1"/>
  <c r="U41" i="4" s="1"/>
  <c r="U42" i="4" s="1"/>
  <c r="U43" i="4" s="1"/>
  <c r="X38" i="4"/>
  <c r="X39" i="4" s="1"/>
  <c r="X40" i="4" s="1"/>
  <c r="X41" i="4" s="1"/>
  <c r="X42" i="4" s="1"/>
  <c r="X43" i="4" s="1"/>
  <c r="R38" i="4"/>
  <c r="R39" i="4" s="1"/>
  <c r="R40" i="4" s="1"/>
  <c r="R41" i="4" s="1"/>
  <c r="R42" i="4" s="1"/>
  <c r="R43" i="4" s="1"/>
  <c r="Q38" i="4"/>
  <c r="Q39" i="4" s="1"/>
  <c r="Q40" i="4" s="1"/>
  <c r="Q41" i="4" s="1"/>
  <c r="Q42" i="4" s="1"/>
  <c r="Q43" i="4" s="1"/>
  <c r="L38" i="4"/>
  <c r="L39" i="4" s="1"/>
  <c r="L40" i="4" s="1"/>
  <c r="L41" i="4" s="1"/>
  <c r="L42" i="4" s="1"/>
  <c r="L43" i="4" s="1"/>
  <c r="M38" i="4"/>
  <c r="M39" i="4" s="1"/>
  <c r="M40" i="4" s="1"/>
  <c r="M41" i="4" s="1"/>
  <c r="M42" i="4" s="1"/>
  <c r="M43" i="4" s="1"/>
  <c r="AJ121" i="2"/>
  <c r="AJ119" i="2"/>
  <c r="AJ120" i="2"/>
  <c r="F13" i="2" l="1"/>
  <c r="F14" i="2" s="1"/>
  <c r="F15" i="2" s="1"/>
  <c r="F16" i="2" s="1"/>
  <c r="F17" i="2" s="1"/>
  <c r="F18" i="2" s="1"/>
  <c r="F19" i="2" s="1"/>
  <c r="F20" i="2" s="1"/>
  <c r="F21" i="2" s="1"/>
  <c r="F22" i="2" s="1"/>
  <c r="F23" i="2" s="1"/>
  <c r="F24" i="2" s="1"/>
  <c r="F25" i="2" s="1"/>
  <c r="F26" i="2" s="1"/>
  <c r="F27" i="2" s="1"/>
  <c r="F28" i="2" s="1"/>
  <c r="F29" i="2" s="1"/>
  <c r="F30" i="2" s="1"/>
  <c r="F31" i="2" s="1"/>
  <c r="F32" i="2" s="1"/>
  <c r="F33" i="2" s="1"/>
  <c r="F34" i="2" s="1"/>
  <c r="F35" i="2" s="1"/>
  <c r="F36" i="2" s="1"/>
  <c r="F37" i="2" s="1"/>
  <c r="F38" i="2" s="1"/>
  <c r="F39" i="2" s="1"/>
  <c r="F40" i="2" s="1"/>
  <c r="F41" i="2" s="1"/>
  <c r="F42" i="2" s="1"/>
  <c r="F43" i="2" s="1"/>
  <c r="F44" i="2" s="1"/>
  <c r="F45" i="2" s="1"/>
  <c r="F46" i="2" s="1"/>
  <c r="F47" i="2" s="1"/>
  <c r="F48" i="2" s="1"/>
  <c r="F49" i="2" s="1"/>
  <c r="F50" i="2" s="1"/>
  <c r="F51" i="2" s="1"/>
  <c r="F52" i="2" s="1"/>
  <c r="F53" i="2" s="1"/>
  <c r="F54" i="2" s="1"/>
  <c r="F55" i="2" s="1"/>
  <c r="AZ9" i="2" l="1"/>
  <c r="K17" i="1"/>
  <c r="K18" i="1"/>
  <c r="K19" i="1"/>
  <c r="K20" i="1"/>
  <c r="AZ11" i="2" l="1"/>
  <c r="G19" i="54" s="1"/>
  <c r="M19" i="54" s="1"/>
  <c r="BA16" i="2"/>
  <c r="BA17" i="2" s="1"/>
  <c r="BA19" i="2" s="1"/>
  <c r="BC25" i="2" s="1"/>
  <c r="G8" i="1"/>
  <c r="G9" i="1" s="1"/>
  <c r="G10" i="1" s="1"/>
  <c r="G11" i="1" s="1"/>
  <c r="G12" i="1" s="1"/>
  <c r="G13" i="1" s="1"/>
  <c r="G14" i="1" s="1"/>
  <c r="G15" i="1" s="1"/>
  <c r="G16" i="1" s="1"/>
  <c r="G17" i="1" s="1"/>
  <c r="G18" i="1" s="1"/>
  <c r="G19" i="1" s="1"/>
  <c r="G20" i="1" s="1"/>
  <c r="G7" i="1"/>
  <c r="O19" i="54" l="1"/>
  <c r="BC29" i="2"/>
  <c r="K46" i="1"/>
  <c r="K45" i="1"/>
  <c r="K44" i="1"/>
  <c r="K43" i="1"/>
  <c r="K41" i="1"/>
  <c r="K40" i="1"/>
  <c r="K39" i="1"/>
  <c r="K38" i="1"/>
  <c r="K37" i="1"/>
  <c r="K36" i="1"/>
  <c r="K35" i="1"/>
  <c r="K34" i="1"/>
  <c r="G34" i="1"/>
  <c r="G35" i="1" s="1"/>
  <c r="G36" i="1" s="1"/>
  <c r="G37" i="1" s="1"/>
  <c r="G38" i="1" s="1"/>
  <c r="G39" i="1" s="1"/>
  <c r="G40" i="1" s="1"/>
  <c r="G41" i="1" s="1"/>
  <c r="G42" i="1" s="1"/>
  <c r="K16" i="1"/>
  <c r="K15" i="1"/>
  <c r="K14" i="1"/>
  <c r="K13" i="1"/>
  <c r="K12" i="1"/>
  <c r="K11" i="1"/>
  <c r="K10" i="1"/>
  <c r="K9" i="1"/>
  <c r="K8" i="1"/>
  <c r="K7" i="1"/>
  <c r="G43" i="1" l="1"/>
  <c r="G44" i="1" s="1"/>
  <c r="G45" i="1" s="1"/>
  <c r="G46" i="1" s="1"/>
  <c r="AB4" i="1" s="1"/>
  <c r="AB6" i="1" s="1"/>
  <c r="I13" i="54" s="1"/>
  <c r="W7" i="1"/>
  <c r="W8" i="1" s="1"/>
  <c r="W9" i="1" s="1"/>
  <c r="W10" i="1" s="1"/>
  <c r="W11" i="1" s="1"/>
  <c r="W12" i="1" s="1"/>
  <c r="W13" i="1" s="1"/>
  <c r="W14" i="1" s="1"/>
  <c r="W15" i="1" s="1"/>
  <c r="W16" i="1" s="1"/>
  <c r="W17" i="1" s="1"/>
  <c r="W18" i="1" s="1"/>
  <c r="W19" i="1" s="1"/>
  <c r="W20" i="1" s="1"/>
  <c r="V7" i="1"/>
  <c r="V8" i="1" s="1"/>
  <c r="V9" i="1" s="1"/>
  <c r="V10" i="1" s="1"/>
  <c r="V11" i="1" s="1"/>
  <c r="V12" i="1" s="1"/>
  <c r="V13" i="1" s="1"/>
  <c r="V14" i="1" s="1"/>
  <c r="V15" i="1" s="1"/>
  <c r="V16" i="1" s="1"/>
  <c r="V17" i="1" s="1"/>
  <c r="V18" i="1" s="1"/>
  <c r="V19" i="1" s="1"/>
  <c r="V20" i="1" s="1"/>
  <c r="R7" i="1"/>
  <c r="R8" i="1" s="1"/>
  <c r="R9" i="1" s="1"/>
  <c r="R10" i="1" s="1"/>
  <c r="R11" i="1" s="1"/>
  <c r="R12" i="1" s="1"/>
  <c r="R13" i="1" s="1"/>
  <c r="R14" i="1" s="1"/>
  <c r="R15" i="1" s="1"/>
  <c r="R16" i="1" s="1"/>
  <c r="R17" i="1" s="1"/>
  <c r="R18" i="1" s="1"/>
  <c r="R19" i="1" s="1"/>
  <c r="R20" i="1" s="1"/>
  <c r="T7" i="1"/>
  <c r="T8" i="1" s="1"/>
  <c r="T9" i="1" s="1"/>
  <c r="T10" i="1" s="1"/>
  <c r="T11" i="1" s="1"/>
  <c r="T12" i="1" s="1"/>
  <c r="T13" i="1" s="1"/>
  <c r="T14" i="1" s="1"/>
  <c r="T15" i="1" s="1"/>
  <c r="T16" i="1" s="1"/>
  <c r="T17" i="1" s="1"/>
  <c r="T18" i="1" s="1"/>
  <c r="T19" i="1" s="1"/>
  <c r="T20" i="1" s="1"/>
  <c r="U7" i="1"/>
  <c r="U8" i="1" s="1"/>
  <c r="U9" i="1" s="1"/>
  <c r="U10" i="1" s="1"/>
  <c r="U11" i="1" s="1"/>
  <c r="U12" i="1" s="1"/>
  <c r="U13" i="1" s="1"/>
  <c r="U14" i="1" s="1"/>
  <c r="U15" i="1" s="1"/>
  <c r="U16" i="1" s="1"/>
  <c r="U17" i="1" s="1"/>
  <c r="U18" i="1" s="1"/>
  <c r="U19" i="1" s="1"/>
  <c r="U20" i="1" s="1"/>
  <c r="P34" i="1"/>
  <c r="P35" i="1" s="1"/>
  <c r="P36" i="1" s="1"/>
  <c r="P37" i="1" s="1"/>
  <c r="P38" i="1" s="1"/>
  <c r="P39" i="1" s="1"/>
  <c r="P40" i="1" s="1"/>
  <c r="P41" i="1" s="1"/>
  <c r="N34" i="1"/>
  <c r="N35" i="1" s="1"/>
  <c r="N36" i="1" s="1"/>
  <c r="N37" i="1" s="1"/>
  <c r="N38" i="1" s="1"/>
  <c r="N39" i="1" s="1"/>
  <c r="N40" i="1" s="1"/>
  <c r="N41" i="1" s="1"/>
  <c r="N42" i="1" s="1"/>
  <c r="O34" i="1"/>
  <c r="O35" i="1" s="1"/>
  <c r="O36" i="1" s="1"/>
  <c r="O37" i="1" s="1"/>
  <c r="O38" i="1" s="1"/>
  <c r="O39" i="1" s="1"/>
  <c r="O40" i="1" s="1"/>
  <c r="O41" i="1" s="1"/>
  <c r="O42" i="1" s="1"/>
  <c r="R34" i="1"/>
  <c r="R35" i="1" s="1"/>
  <c r="R36" i="1" s="1"/>
  <c r="R37" i="1" s="1"/>
  <c r="R38" i="1" s="1"/>
  <c r="R39" i="1" s="1"/>
  <c r="R40" i="1" s="1"/>
  <c r="R41" i="1" s="1"/>
  <c r="R42" i="1" s="1"/>
  <c r="T34" i="1"/>
  <c r="T35" i="1" s="1"/>
  <c r="T36" i="1" s="1"/>
  <c r="T37" i="1" s="1"/>
  <c r="T38" i="1" s="1"/>
  <c r="T39" i="1" s="1"/>
  <c r="T40" i="1" s="1"/>
  <c r="T41" i="1" s="1"/>
  <c r="S34" i="1"/>
  <c r="S35" i="1" s="1"/>
  <c r="S36" i="1" s="1"/>
  <c r="S37" i="1" s="1"/>
  <c r="S38" i="1" s="1"/>
  <c r="S39" i="1" s="1"/>
  <c r="S40" i="1" s="1"/>
  <c r="S41" i="1" s="1"/>
  <c r="S42" i="1" s="1"/>
  <c r="Q34" i="1"/>
  <c r="Q35" i="1" s="1"/>
  <c r="Q36" i="1" s="1"/>
  <c r="Q37" i="1" s="1"/>
  <c r="Q38" i="1" s="1"/>
  <c r="Q39" i="1" s="1"/>
  <c r="Q40" i="1" s="1"/>
  <c r="Q41" i="1" s="1"/>
  <c r="Q42" i="1" s="1"/>
  <c r="N7" i="1"/>
  <c r="N8" i="1" s="1"/>
  <c r="N9" i="1" s="1"/>
  <c r="N10" i="1" s="1"/>
  <c r="N11" i="1" s="1"/>
  <c r="N12" i="1" s="1"/>
  <c r="N13" i="1" s="1"/>
  <c r="N14" i="1" s="1"/>
  <c r="N15" i="1" s="1"/>
  <c r="N16" i="1" s="1"/>
  <c r="N17" i="1" s="1"/>
  <c r="N18" i="1" s="1"/>
  <c r="N19" i="1" s="1"/>
  <c r="N20" i="1" s="1"/>
  <c r="P7" i="1"/>
  <c r="P8" i="1" s="1"/>
  <c r="P9" i="1" s="1"/>
  <c r="P10" i="1" s="1"/>
  <c r="P11" i="1" s="1"/>
  <c r="P12" i="1" s="1"/>
  <c r="P13" i="1" s="1"/>
  <c r="P14" i="1" s="1"/>
  <c r="P15" i="1" s="1"/>
  <c r="P16" i="1" s="1"/>
  <c r="P17" i="1" s="1"/>
  <c r="P18" i="1" s="1"/>
  <c r="P19" i="1" s="1"/>
  <c r="P20" i="1" s="1"/>
  <c r="W34" i="1"/>
  <c r="W35" i="1" s="1"/>
  <c r="W36" i="1" s="1"/>
  <c r="W37" i="1" s="1"/>
  <c r="W38" i="1" s="1"/>
  <c r="W39" i="1" s="1"/>
  <c r="W40" i="1" s="1"/>
  <c r="W41" i="1" s="1"/>
  <c r="W42" i="1" s="1"/>
  <c r="Q7" i="1"/>
  <c r="Q8" i="1" s="1"/>
  <c r="Q9" i="1" s="1"/>
  <c r="Q10" i="1" s="1"/>
  <c r="Q11" i="1" s="1"/>
  <c r="Q12" i="1" s="1"/>
  <c r="Q13" i="1" s="1"/>
  <c r="Q14" i="1" s="1"/>
  <c r="Q15" i="1" s="1"/>
  <c r="Q16" i="1" s="1"/>
  <c r="Q17" i="1" s="1"/>
  <c r="Q18" i="1" s="1"/>
  <c r="Q19" i="1" s="1"/>
  <c r="Q20" i="1" s="1"/>
  <c r="O7" i="1"/>
  <c r="O8" i="1" s="1"/>
  <c r="O9" i="1" s="1"/>
  <c r="O10" i="1" s="1"/>
  <c r="O11" i="1" s="1"/>
  <c r="O12" i="1" s="1"/>
  <c r="O13" i="1" s="1"/>
  <c r="O14" i="1" s="1"/>
  <c r="O15" i="1" s="1"/>
  <c r="O16" i="1" s="1"/>
  <c r="O17" i="1" s="1"/>
  <c r="O18" i="1" s="1"/>
  <c r="O19" i="1" s="1"/>
  <c r="O20" i="1" s="1"/>
  <c r="M7" i="1"/>
  <c r="M8" i="1" s="1"/>
  <c r="M9" i="1" s="1"/>
  <c r="M10" i="1" s="1"/>
  <c r="M11" i="1" s="1"/>
  <c r="M12" i="1" s="1"/>
  <c r="M13" i="1" s="1"/>
  <c r="M14" i="1" s="1"/>
  <c r="M15" i="1" s="1"/>
  <c r="M16" i="1" s="1"/>
  <c r="M17" i="1" s="1"/>
  <c r="M18" i="1" s="1"/>
  <c r="M19" i="1" s="1"/>
  <c r="M20" i="1" s="1"/>
  <c r="S7" i="1"/>
  <c r="S8" i="1" s="1"/>
  <c r="S9" i="1" s="1"/>
  <c r="S10" i="1" s="1"/>
  <c r="S11" i="1" s="1"/>
  <c r="S12" i="1" s="1"/>
  <c r="S13" i="1" s="1"/>
  <c r="S14" i="1" s="1"/>
  <c r="S15" i="1" s="1"/>
  <c r="S16" i="1" s="1"/>
  <c r="S17" i="1" s="1"/>
  <c r="S18" i="1" s="1"/>
  <c r="S19" i="1" s="1"/>
  <c r="S20" i="1" s="1"/>
  <c r="L34" i="1"/>
  <c r="L35" i="1" s="1"/>
  <c r="L36" i="1" s="1"/>
  <c r="L37" i="1" s="1"/>
  <c r="L38" i="1" s="1"/>
  <c r="L39" i="1" s="1"/>
  <c r="L40" i="1" s="1"/>
  <c r="L41" i="1" s="1"/>
  <c r="V34" i="1"/>
  <c r="V35" i="1" s="1"/>
  <c r="V36" i="1" s="1"/>
  <c r="V37" i="1" s="1"/>
  <c r="V38" i="1" s="1"/>
  <c r="V39" i="1" s="1"/>
  <c r="V40" i="1" s="1"/>
  <c r="V41" i="1" s="1"/>
  <c r="V42" i="1" s="1"/>
  <c r="L7" i="1"/>
  <c r="L8" i="1" s="1"/>
  <c r="L9" i="1" s="1"/>
  <c r="L10" i="1" s="1"/>
  <c r="L11" i="1" s="1"/>
  <c r="L12" i="1" s="1"/>
  <c r="L13" i="1" s="1"/>
  <c r="L14" i="1" s="1"/>
  <c r="L15" i="1" s="1"/>
  <c r="L16" i="1" s="1"/>
  <c r="L17" i="1" s="1"/>
  <c r="L18" i="1" s="1"/>
  <c r="L19" i="1" s="1"/>
  <c r="L20" i="1" s="1"/>
  <c r="M34" i="1"/>
  <c r="M35" i="1" s="1"/>
  <c r="M36" i="1" s="1"/>
  <c r="M37" i="1" s="1"/>
  <c r="M38" i="1" s="1"/>
  <c r="M39" i="1" s="1"/>
  <c r="M40" i="1" s="1"/>
  <c r="M41" i="1" s="1"/>
  <c r="M42" i="1" s="1"/>
  <c r="U34" i="1"/>
  <c r="U35" i="1" s="1"/>
  <c r="U36" i="1" s="1"/>
  <c r="U37" i="1" s="1"/>
  <c r="U38" i="1" s="1"/>
  <c r="U39" i="1" s="1"/>
  <c r="U40" i="1" s="1"/>
  <c r="U41" i="1" s="1"/>
  <c r="M13" i="54" l="1"/>
  <c r="M41" i="54" s="1"/>
  <c r="P42" i="1"/>
  <c r="P43" i="1" s="1"/>
  <c r="P44" i="1" s="1"/>
  <c r="P45" i="1" s="1"/>
  <c r="P46" i="1" s="1"/>
  <c r="U42" i="1"/>
  <c r="U43" i="1" s="1"/>
  <c r="U44" i="1" s="1"/>
  <c r="U45" i="1" s="1"/>
  <c r="U46" i="1" s="1"/>
  <c r="T42" i="1"/>
  <c r="T43" i="1" s="1"/>
  <c r="T44" i="1" s="1"/>
  <c r="T45" i="1" s="1"/>
  <c r="T46" i="1" s="1"/>
  <c r="L42" i="1"/>
  <c r="L43" i="1" s="1"/>
  <c r="L44" i="1" s="1"/>
  <c r="L45" i="1" s="1"/>
  <c r="L46" i="1" s="1"/>
  <c r="V43" i="1"/>
  <c r="V44" i="1" s="1"/>
  <c r="V45" i="1" s="1"/>
  <c r="V46" i="1" s="1"/>
  <c r="R43" i="1"/>
  <c r="R44" i="1" s="1"/>
  <c r="R45" i="1" s="1"/>
  <c r="R46" i="1" s="1"/>
  <c r="M43" i="1"/>
  <c r="M44" i="1" s="1"/>
  <c r="M45" i="1" s="1"/>
  <c r="M46" i="1" s="1"/>
  <c r="S43" i="1"/>
  <c r="S44" i="1" s="1"/>
  <c r="S45" i="1" s="1"/>
  <c r="S46" i="1" s="1"/>
  <c r="Q43" i="1"/>
  <c r="Q44" i="1" s="1"/>
  <c r="Q45" i="1" s="1"/>
  <c r="Q46" i="1" s="1"/>
  <c r="O43" i="1"/>
  <c r="O44" i="1" s="1"/>
  <c r="O45" i="1" s="1"/>
  <c r="O46" i="1" s="1"/>
  <c r="W43" i="1"/>
  <c r="W44" i="1" s="1"/>
  <c r="W45" i="1" s="1"/>
  <c r="W46" i="1" s="1"/>
  <c r="N43" i="1"/>
  <c r="N44" i="1" s="1"/>
  <c r="N45" i="1" s="1"/>
  <c r="N46" i="1" s="1"/>
  <c r="O13" i="54" l="1"/>
  <c r="O41" i="54" s="1"/>
  <c r="T39" i="54" s="1"/>
  <c r="U39" i="54" s="1"/>
  <c r="K35" i="57"/>
  <c r="J57" i="55"/>
  <c r="U57" i="55"/>
  <c r="I57" i="55"/>
  <c r="M57" i="55"/>
  <c r="W57" i="55"/>
  <c r="V57" i="55"/>
  <c r="S57" i="55"/>
  <c r="O57" i="55"/>
  <c r="T57" i="55"/>
  <c r="L57" i="55"/>
  <c r="X57" i="55"/>
  <c r="Q57" i="55"/>
  <c r="K57" i="55"/>
  <c r="R57" i="55"/>
  <c r="H57" i="55"/>
  <c r="N57" i="55"/>
  <c r="P57" i="55"/>
  <c r="G57" i="55"/>
  <c r="K39" i="5"/>
  <c r="Z34" i="57"/>
  <c r="Z35" i="57"/>
  <c r="AB34" i="57"/>
  <c r="AB35" i="57"/>
  <c r="N38" i="5"/>
  <c r="N39" i="5"/>
  <c r="Z38" i="5"/>
  <c r="Z39" i="5"/>
  <c r="Y34" i="57"/>
  <c r="Y35" i="57"/>
  <c r="M34" i="57"/>
  <c r="M35" i="57"/>
  <c r="T38" i="5"/>
  <c r="T39" i="5"/>
  <c r="S34" i="57"/>
  <c r="S35" i="57"/>
  <c r="R38" i="5"/>
  <c r="R39" i="5"/>
  <c r="Q34" i="57"/>
  <c r="Q35" i="57"/>
  <c r="X38" i="5"/>
  <c r="X39" i="5"/>
  <c r="M38" i="5"/>
  <c r="M39" i="5"/>
  <c r="R34" i="57"/>
  <c r="R35" i="57"/>
  <c r="T34" i="57"/>
  <c r="T35" i="57"/>
  <c r="S38" i="5"/>
  <c r="S39" i="5"/>
  <c r="P34" i="57"/>
  <c r="P35" i="57"/>
  <c r="U34" i="57"/>
  <c r="U35" i="57"/>
  <c r="V34" i="57"/>
  <c r="V35" i="57"/>
  <c r="O38" i="5"/>
  <c r="O39" i="5"/>
  <c r="V38" i="5"/>
  <c r="V39" i="5"/>
  <c r="Q38" i="5"/>
  <c r="Q39" i="5"/>
  <c r="AB38" i="5"/>
  <c r="AB39" i="5"/>
  <c r="P38" i="5"/>
  <c r="P39" i="5"/>
  <c r="U38" i="5"/>
  <c r="U39" i="5"/>
  <c r="L38" i="5"/>
  <c r="L39" i="5"/>
  <c r="AA34" i="57"/>
  <c r="AA35" i="57"/>
  <c r="N34" i="57"/>
  <c r="N35" i="57"/>
  <c r="W34" i="57"/>
  <c r="W35" i="57"/>
  <c r="Y38" i="5"/>
  <c r="Y39" i="5"/>
  <c r="AA38" i="5"/>
  <c r="AA39" i="5"/>
  <c r="L34" i="57"/>
  <c r="L35" i="57"/>
  <c r="K38" i="5"/>
  <c r="W38" i="5"/>
  <c r="W39" i="5"/>
  <c r="O34" i="57"/>
  <c r="O35" i="57"/>
  <c r="K34" i="57"/>
  <c r="X34" i="57"/>
  <c r="X35" i="57"/>
</calcChain>
</file>

<file path=xl/comments1.xml><?xml version="1.0" encoding="utf-8"?>
<comments xmlns="http://schemas.openxmlformats.org/spreadsheetml/2006/main">
  <authors>
    <author>Jarosław Jankowski</author>
  </authors>
  <commentList>
    <comment ref="B23" authorId="0" shapeId="0">
      <text>
        <r>
          <rPr>
            <b/>
            <sz val="9"/>
            <color indexed="81"/>
            <rFont val="Tahoma"/>
            <family val="2"/>
            <charset val="238"/>
          </rPr>
          <t>Jarosław Jankowski:</t>
        </r>
        <r>
          <rPr>
            <sz val="9"/>
            <color indexed="81"/>
            <rFont val="Tahoma"/>
            <family val="2"/>
            <charset val="238"/>
          </rPr>
          <t xml:space="preserve">
GDDKIA
</t>
        </r>
      </text>
    </comment>
    <comment ref="B24" authorId="0" shapeId="0">
      <text>
        <r>
          <rPr>
            <b/>
            <sz val="9"/>
            <color indexed="81"/>
            <rFont val="Tahoma"/>
            <family val="2"/>
            <charset val="238"/>
          </rPr>
          <t>Jarosław Jankowski:</t>
        </r>
        <r>
          <rPr>
            <sz val="9"/>
            <color indexed="81"/>
            <rFont val="Tahoma"/>
            <family val="2"/>
            <charset val="238"/>
          </rPr>
          <t xml:space="preserve">
GDDKIA
</t>
        </r>
      </text>
    </comment>
    <comment ref="B36" authorId="0" shapeId="0">
      <text>
        <r>
          <rPr>
            <b/>
            <sz val="9"/>
            <color indexed="81"/>
            <rFont val="Tahoma"/>
            <family val="2"/>
            <charset val="238"/>
          </rPr>
          <t>Jarosław Jankowski:</t>
        </r>
        <r>
          <rPr>
            <sz val="9"/>
            <color indexed="81"/>
            <rFont val="Tahoma"/>
            <family val="2"/>
            <charset val="238"/>
          </rPr>
          <t xml:space="preserve">
GDDKIA
</t>
        </r>
      </text>
    </comment>
  </commentList>
</comments>
</file>

<file path=xl/comments10.xml><?xml version="1.0" encoding="utf-8"?>
<comments xmlns="http://schemas.openxmlformats.org/spreadsheetml/2006/main">
  <authors>
    <author>Jarosław Jankowski</author>
  </authors>
  <commentList>
    <comment ref="B35" authorId="0" shapeId="0">
      <text>
        <r>
          <rPr>
            <b/>
            <sz val="9"/>
            <color indexed="81"/>
            <rFont val="Tahoma"/>
            <family val="2"/>
            <charset val="238"/>
          </rPr>
          <t>Jarosław Jankowski:Dodoać do uchwały</t>
        </r>
      </text>
    </comment>
    <comment ref="B66" authorId="0" shapeId="0">
      <text>
        <r>
          <rPr>
            <b/>
            <sz val="9"/>
            <color indexed="81"/>
            <rFont val="Tahoma"/>
            <family val="2"/>
            <charset val="238"/>
          </rPr>
          <t>Jarosław Jankowski:Dodoać do uchwały</t>
        </r>
      </text>
    </comment>
    <comment ref="B88" authorId="0" shapeId="0">
      <text>
        <r>
          <rPr>
            <b/>
            <sz val="9"/>
            <color indexed="81"/>
            <rFont val="Tahoma"/>
            <family val="2"/>
            <charset val="238"/>
          </rPr>
          <t>Jarosław Jankowski:Dodoać do uchwały</t>
        </r>
      </text>
    </comment>
  </commentList>
</comments>
</file>

<file path=xl/comments11.xml><?xml version="1.0" encoding="utf-8"?>
<comments xmlns="http://schemas.openxmlformats.org/spreadsheetml/2006/main">
  <authors>
    <author>Jarosław Jankowski</author>
  </authors>
  <commentList>
    <comment ref="B16" authorId="0" shapeId="0">
      <text>
        <r>
          <rPr>
            <b/>
            <sz val="9"/>
            <color indexed="81"/>
            <rFont val="Tahoma"/>
            <family val="2"/>
            <charset val="238"/>
          </rPr>
          <t>Jarosław Jankowski:</t>
        </r>
        <r>
          <rPr>
            <sz val="9"/>
            <color indexed="81"/>
            <rFont val="Tahoma"/>
            <family val="2"/>
            <charset val="238"/>
          </rPr>
          <t xml:space="preserve">
Dodać nowy przysanek do uchwały zmienić nazwę obwodnica
</t>
        </r>
      </text>
    </comment>
    <comment ref="B30" authorId="0" shapeId="0">
      <text>
        <r>
          <rPr>
            <b/>
            <sz val="9"/>
            <color indexed="81"/>
            <rFont val="Tahoma"/>
            <family val="2"/>
            <charset val="238"/>
          </rPr>
          <t>Jarosław Jankowski:</t>
        </r>
        <r>
          <rPr>
            <sz val="9"/>
            <color indexed="81"/>
            <rFont val="Tahoma"/>
            <family val="2"/>
            <charset val="238"/>
          </rPr>
          <t xml:space="preserve">
Gmina Baranów musi dodać do uchwały brak w uchwale.
IX/47/2019
</t>
        </r>
      </text>
    </comment>
    <comment ref="B34" authorId="0" shapeId="0">
      <text>
        <r>
          <rPr>
            <b/>
            <sz val="9"/>
            <color indexed="81"/>
            <rFont val="Tahoma"/>
            <family val="2"/>
            <charset val="238"/>
          </rPr>
          <t>Jarosław Jankowski:</t>
        </r>
        <r>
          <rPr>
            <sz val="9"/>
            <color indexed="81"/>
            <rFont val="Tahoma"/>
            <family val="2"/>
            <charset val="238"/>
          </rPr>
          <t xml:space="preserve">
Baranów musi dostawić słupek w uchwale jest
</t>
        </r>
      </text>
    </comment>
    <comment ref="B80" authorId="0" shapeId="0">
      <text>
        <r>
          <rPr>
            <b/>
            <sz val="9"/>
            <color indexed="81"/>
            <rFont val="Tahoma"/>
            <family val="2"/>
            <charset val="238"/>
          </rPr>
          <t>Jarosław Jankowski:</t>
        </r>
        <r>
          <rPr>
            <sz val="9"/>
            <color indexed="81"/>
            <rFont val="Tahoma"/>
            <family val="2"/>
            <charset val="238"/>
          </rPr>
          <t xml:space="preserve">
Powiat musi zmienić nazwę i przenieśc przed wjazdem na obwodnicę 
</t>
        </r>
      </text>
    </comment>
  </commentList>
</comments>
</file>

<file path=xl/comments12.xml><?xml version="1.0" encoding="utf-8"?>
<comments xmlns="http://schemas.openxmlformats.org/spreadsheetml/2006/main">
  <authors>
    <author>Jarosław Jankowski</author>
  </authors>
  <commentList>
    <comment ref="B16" authorId="0" shapeId="0">
      <text>
        <r>
          <rPr>
            <b/>
            <sz val="9"/>
            <color indexed="81"/>
            <rFont val="Tahoma"/>
            <family val="2"/>
            <charset val="238"/>
          </rPr>
          <t>Jarosław Jankowski:</t>
        </r>
        <r>
          <rPr>
            <sz val="9"/>
            <color indexed="81"/>
            <rFont val="Tahoma"/>
            <family val="2"/>
            <charset val="238"/>
          </rPr>
          <t xml:space="preserve">
Dodać nowy przysanek do uchwały zmienić nazwę obwodnica
</t>
        </r>
      </text>
    </comment>
    <comment ref="B30" authorId="0" shapeId="0">
      <text>
        <r>
          <rPr>
            <b/>
            <sz val="9"/>
            <color indexed="81"/>
            <rFont val="Tahoma"/>
            <family val="2"/>
            <charset val="238"/>
          </rPr>
          <t>Jarosław Jankowski:</t>
        </r>
        <r>
          <rPr>
            <sz val="9"/>
            <color indexed="81"/>
            <rFont val="Tahoma"/>
            <family val="2"/>
            <charset val="238"/>
          </rPr>
          <t xml:space="preserve">
Gmina Baranów musi dodać do uchwały brak w uchwale.
IX/47/2019
</t>
        </r>
      </text>
    </comment>
    <comment ref="B80" authorId="0" shapeId="0">
      <text>
        <r>
          <rPr>
            <b/>
            <sz val="9"/>
            <color indexed="81"/>
            <rFont val="Tahoma"/>
            <family val="2"/>
            <charset val="238"/>
          </rPr>
          <t>Jarosław Jankowski:</t>
        </r>
        <r>
          <rPr>
            <sz val="9"/>
            <color indexed="81"/>
            <rFont val="Tahoma"/>
            <family val="2"/>
            <charset val="238"/>
          </rPr>
          <t xml:space="preserve">
Powiat musi zmienić nazwę i przenieśc przed wjazdem na obwodnicę 
</t>
        </r>
      </text>
    </comment>
    <comment ref="AD103" authorId="0" shapeId="0">
      <text>
        <r>
          <rPr>
            <b/>
            <sz val="9"/>
            <color indexed="81"/>
            <rFont val="Tahoma"/>
            <family val="2"/>
            <charset val="238"/>
          </rPr>
          <t>Jarosław Jankowski:</t>
        </r>
        <r>
          <rPr>
            <sz val="9"/>
            <color indexed="81"/>
            <rFont val="Tahoma"/>
            <family val="2"/>
            <charset val="238"/>
          </rPr>
          <t xml:space="preserve">
mierzone gpsem
</t>
        </r>
      </text>
    </comment>
  </commentList>
</comments>
</file>

<file path=xl/comments13.xml><?xml version="1.0" encoding="utf-8"?>
<comments xmlns="http://schemas.openxmlformats.org/spreadsheetml/2006/main">
  <authors>
    <author>Jarosław Jankowski</author>
  </authors>
  <commentList>
    <comment ref="AH24" authorId="0" shapeId="0">
      <text>
        <r>
          <rPr>
            <b/>
            <sz val="9"/>
            <color indexed="81"/>
            <rFont val="Tahoma"/>
            <family val="2"/>
            <charset val="238"/>
          </rPr>
          <t>Jarosław Jankowski:</t>
        </r>
        <r>
          <rPr>
            <sz val="9"/>
            <color indexed="81"/>
            <rFont val="Tahoma"/>
            <family val="2"/>
            <charset val="238"/>
          </rPr>
          <t xml:space="preserve">
Dodać nowy przysanek do uchwały zmienić nazwę obwodnica
</t>
        </r>
      </text>
    </comment>
    <comment ref="B34" authorId="0" shapeId="0">
      <text>
        <r>
          <rPr>
            <b/>
            <sz val="9"/>
            <color indexed="81"/>
            <rFont val="Tahoma"/>
            <family val="2"/>
            <charset val="238"/>
          </rPr>
          <t>Jarosław Jankowski:</t>
        </r>
        <r>
          <rPr>
            <sz val="9"/>
            <color indexed="81"/>
            <rFont val="Tahoma"/>
            <family val="2"/>
            <charset val="238"/>
          </rPr>
          <t xml:space="preserve">
Gmina Baranów musi dodać do uchwały brak w uchwale.
IX/47/2019
</t>
        </r>
      </text>
    </comment>
    <comment ref="AH38" authorId="0" shapeId="0">
      <text>
        <r>
          <rPr>
            <b/>
            <sz val="9"/>
            <color indexed="81"/>
            <rFont val="Tahoma"/>
            <family val="2"/>
            <charset val="238"/>
          </rPr>
          <t>Jarosław Jankowski:</t>
        </r>
        <r>
          <rPr>
            <sz val="9"/>
            <color indexed="81"/>
            <rFont val="Tahoma"/>
            <family val="2"/>
            <charset val="238"/>
          </rPr>
          <t xml:space="preserve">
Gmina Baranów musi dodać do uchwały brak w uchwale.
IX/47/2019
</t>
        </r>
      </text>
    </comment>
    <comment ref="AG42" authorId="0" shapeId="0">
      <text>
        <r>
          <rPr>
            <b/>
            <sz val="9"/>
            <color indexed="81"/>
            <rFont val="Tahoma"/>
            <family val="2"/>
            <charset val="238"/>
          </rPr>
          <t>Jarosław Jankowski:</t>
        </r>
        <r>
          <rPr>
            <sz val="9"/>
            <color indexed="81"/>
            <rFont val="Tahoma"/>
            <family val="2"/>
            <charset val="238"/>
          </rPr>
          <t xml:space="preserve">
Baranów musi dostawić słupek w uchwale jest
</t>
        </r>
      </text>
    </comment>
    <comment ref="AG45" authorId="0" shapeId="0">
      <text>
        <r>
          <rPr>
            <b/>
            <sz val="9"/>
            <color indexed="81"/>
            <rFont val="Tahoma"/>
            <family val="2"/>
            <charset val="238"/>
          </rPr>
          <t>Jarosław Jankowski:</t>
        </r>
        <r>
          <rPr>
            <sz val="9"/>
            <color indexed="81"/>
            <rFont val="Tahoma"/>
            <family val="2"/>
            <charset val="238"/>
          </rPr>
          <t xml:space="preserve">
Dodać nowy przysanek do uchwały zmienić nazwę obwodnica
</t>
        </r>
      </text>
    </comment>
    <comment ref="AG59" authorId="0" shapeId="0">
      <text>
        <r>
          <rPr>
            <b/>
            <sz val="9"/>
            <color indexed="81"/>
            <rFont val="Tahoma"/>
            <family val="2"/>
            <charset val="238"/>
          </rPr>
          <t>Jarosław Jankowski:</t>
        </r>
        <r>
          <rPr>
            <sz val="9"/>
            <color indexed="81"/>
            <rFont val="Tahoma"/>
            <family val="2"/>
            <charset val="238"/>
          </rPr>
          <t xml:space="preserve">
Gmina Baranów musi dodać do uchwały brak w uchwale.
IX/47/2019
</t>
        </r>
      </text>
    </comment>
    <comment ref="AH93" authorId="0" shapeId="0">
      <text>
        <r>
          <rPr>
            <b/>
            <sz val="9"/>
            <color indexed="81"/>
            <rFont val="Tahoma"/>
            <family val="2"/>
            <charset val="238"/>
          </rPr>
          <t>Jarosław Jankowski:</t>
        </r>
        <r>
          <rPr>
            <sz val="9"/>
            <color indexed="81"/>
            <rFont val="Tahoma"/>
            <family val="2"/>
            <charset val="238"/>
          </rPr>
          <t xml:space="preserve">
Dodać nowy przysanek do uchwały zmienić nazwę obwodnica
</t>
        </r>
      </text>
    </comment>
    <comment ref="H107" authorId="0" shapeId="0">
      <text>
        <r>
          <rPr>
            <b/>
            <sz val="9"/>
            <color indexed="81"/>
            <rFont val="Tahoma"/>
            <family val="2"/>
            <charset val="238"/>
          </rPr>
          <t>Jarosław Jankowski:</t>
        </r>
        <r>
          <rPr>
            <sz val="9"/>
            <color indexed="81"/>
            <rFont val="Tahoma"/>
            <family val="2"/>
            <charset val="238"/>
          </rPr>
          <t xml:space="preserve">
Sprawdzone google
</t>
        </r>
      </text>
    </comment>
  </commentList>
</comments>
</file>

<file path=xl/comments14.xml><?xml version="1.0" encoding="utf-8"?>
<comments xmlns="http://schemas.openxmlformats.org/spreadsheetml/2006/main">
  <authors>
    <author>Jarosław Jankowski</author>
  </authors>
  <commentList>
    <comment ref="AH24" authorId="0" shapeId="0">
      <text>
        <r>
          <rPr>
            <b/>
            <sz val="9"/>
            <color indexed="81"/>
            <rFont val="Tahoma"/>
            <family val="2"/>
            <charset val="238"/>
          </rPr>
          <t>Jarosław Jankowski:</t>
        </r>
        <r>
          <rPr>
            <sz val="9"/>
            <color indexed="81"/>
            <rFont val="Tahoma"/>
            <family val="2"/>
            <charset val="238"/>
          </rPr>
          <t xml:space="preserve">
Dodać nowy przysanek do uchwały zmienić nazwę obwodnica
</t>
        </r>
      </text>
    </comment>
    <comment ref="B34" authorId="0" shapeId="0">
      <text>
        <r>
          <rPr>
            <b/>
            <sz val="9"/>
            <color indexed="81"/>
            <rFont val="Tahoma"/>
            <family val="2"/>
            <charset val="238"/>
          </rPr>
          <t>Jarosław Jankowski:</t>
        </r>
        <r>
          <rPr>
            <sz val="9"/>
            <color indexed="81"/>
            <rFont val="Tahoma"/>
            <family val="2"/>
            <charset val="238"/>
          </rPr>
          <t xml:space="preserve">
Gmina Baranów musi dodać do uchwały brak w uchwale.
IX/47/2019
</t>
        </r>
      </text>
    </comment>
    <comment ref="AH38" authorId="0" shapeId="0">
      <text>
        <r>
          <rPr>
            <b/>
            <sz val="9"/>
            <color indexed="81"/>
            <rFont val="Tahoma"/>
            <family val="2"/>
            <charset val="238"/>
          </rPr>
          <t>Jarosław Jankowski:</t>
        </r>
        <r>
          <rPr>
            <sz val="9"/>
            <color indexed="81"/>
            <rFont val="Tahoma"/>
            <family val="2"/>
            <charset val="238"/>
          </rPr>
          <t xml:space="preserve">
Gmina Baranów musi dodać do uchwały brak w uchwale.
IX/47/2019
</t>
        </r>
      </text>
    </comment>
    <comment ref="AG42" authorId="0" shapeId="0">
      <text>
        <r>
          <rPr>
            <b/>
            <sz val="9"/>
            <color indexed="81"/>
            <rFont val="Tahoma"/>
            <family val="2"/>
            <charset val="238"/>
          </rPr>
          <t>Jarosław Jankowski:</t>
        </r>
        <r>
          <rPr>
            <sz val="9"/>
            <color indexed="81"/>
            <rFont val="Tahoma"/>
            <family val="2"/>
            <charset val="238"/>
          </rPr>
          <t xml:space="preserve">
Baranów musi dostawić słupek w uchwale jest
</t>
        </r>
      </text>
    </comment>
    <comment ref="AG45" authorId="0" shapeId="0">
      <text>
        <r>
          <rPr>
            <b/>
            <sz val="9"/>
            <color indexed="81"/>
            <rFont val="Tahoma"/>
            <family val="2"/>
            <charset val="238"/>
          </rPr>
          <t>Jarosław Jankowski:</t>
        </r>
        <r>
          <rPr>
            <sz val="9"/>
            <color indexed="81"/>
            <rFont val="Tahoma"/>
            <family val="2"/>
            <charset val="238"/>
          </rPr>
          <t xml:space="preserve">
Dodać nowy przysanek do uchwały zmienić nazwę obwodnica
</t>
        </r>
      </text>
    </comment>
    <comment ref="AG59" authorId="0" shapeId="0">
      <text>
        <r>
          <rPr>
            <b/>
            <sz val="9"/>
            <color indexed="81"/>
            <rFont val="Tahoma"/>
            <family val="2"/>
            <charset val="238"/>
          </rPr>
          <t>Jarosław Jankowski:</t>
        </r>
        <r>
          <rPr>
            <sz val="9"/>
            <color indexed="81"/>
            <rFont val="Tahoma"/>
            <family val="2"/>
            <charset val="238"/>
          </rPr>
          <t xml:space="preserve">
Gmina Baranów musi dodać do uchwały brak w uchwale.
IX/47/2019
</t>
        </r>
      </text>
    </comment>
    <comment ref="H97" authorId="0" shapeId="0">
      <text>
        <r>
          <rPr>
            <b/>
            <sz val="9"/>
            <color indexed="81"/>
            <rFont val="Tahoma"/>
            <family val="2"/>
            <charset val="238"/>
          </rPr>
          <t>Jarosław Jankowski:</t>
        </r>
        <r>
          <rPr>
            <sz val="9"/>
            <color indexed="81"/>
            <rFont val="Tahoma"/>
            <family val="2"/>
            <charset val="238"/>
          </rPr>
          <t xml:space="preserve">
Sprawdzone google
</t>
        </r>
      </text>
    </comment>
  </commentList>
</comments>
</file>

<file path=xl/comments15.xml><?xml version="1.0" encoding="utf-8"?>
<comments xmlns="http://schemas.openxmlformats.org/spreadsheetml/2006/main">
  <authors>
    <author>Jarosław Jankowski</author>
  </authors>
  <commentList>
    <comment ref="B51" authorId="0" shapeId="0">
      <text>
        <r>
          <rPr>
            <b/>
            <sz val="9"/>
            <color indexed="81"/>
            <rFont val="Tahoma"/>
            <family val="2"/>
            <charset val="238"/>
          </rPr>
          <t>Jarosław Jankowski:Dodoać do uchwały</t>
        </r>
      </text>
    </comment>
  </commentList>
</comments>
</file>

<file path=xl/comments16.xml><?xml version="1.0" encoding="utf-8"?>
<comments xmlns="http://schemas.openxmlformats.org/spreadsheetml/2006/main">
  <authors>
    <author>Jarosław Jankowski</author>
  </authors>
  <commentList>
    <comment ref="B51" authorId="0" shapeId="0">
      <text>
        <r>
          <rPr>
            <b/>
            <sz val="9"/>
            <color indexed="81"/>
            <rFont val="Tahoma"/>
            <family val="2"/>
            <charset val="238"/>
          </rPr>
          <t>Jarosław Jankowski:Dodoać do uchwały</t>
        </r>
      </text>
    </comment>
  </commentList>
</comments>
</file>

<file path=xl/comments17.xml><?xml version="1.0" encoding="utf-8"?>
<comments xmlns="http://schemas.openxmlformats.org/spreadsheetml/2006/main">
  <authors>
    <author>Jarosław Jankowski</author>
  </authors>
  <commentList>
    <comment ref="B51" authorId="0" shapeId="0">
      <text>
        <r>
          <rPr>
            <b/>
            <sz val="9"/>
            <color indexed="81"/>
            <rFont val="Tahoma"/>
            <family val="2"/>
            <charset val="238"/>
          </rPr>
          <t>Jarosław Jankowski:Dodoać do uchwały</t>
        </r>
      </text>
    </comment>
  </commentList>
</comments>
</file>

<file path=xl/comments18.xml><?xml version="1.0" encoding="utf-8"?>
<comments xmlns="http://schemas.openxmlformats.org/spreadsheetml/2006/main">
  <authors>
    <author>Jarosław Jankowski</author>
  </authors>
  <commentList>
    <comment ref="R4" authorId="0" shapeId="0">
      <text>
        <r>
          <rPr>
            <b/>
            <sz val="9"/>
            <color indexed="81"/>
            <rFont val="Tahoma"/>
            <family val="2"/>
            <charset val="238"/>
          </rPr>
          <t>Jarosław Jankowski:</t>
        </r>
        <r>
          <rPr>
            <sz val="9"/>
            <color indexed="81"/>
            <rFont val="Tahoma"/>
            <family val="2"/>
            <charset val="238"/>
          </rPr>
          <t xml:space="preserve">
dopisane kursy do relizacji linia 17
</t>
        </r>
      </text>
    </comment>
  </commentList>
</comments>
</file>

<file path=xl/comments19.xml><?xml version="1.0" encoding="utf-8"?>
<comments xmlns="http://schemas.openxmlformats.org/spreadsheetml/2006/main">
  <authors>
    <author>Jarosław Jankowski</author>
  </authors>
  <commentList>
    <comment ref="B43" authorId="0" shapeId="0">
      <text>
        <r>
          <rPr>
            <b/>
            <sz val="9"/>
            <color indexed="81"/>
            <rFont val="Tahoma"/>
            <family val="2"/>
            <charset val="238"/>
          </rPr>
          <t>Jarosław Jankowski:Dodoać do uchwały</t>
        </r>
      </text>
    </comment>
    <comment ref="B75" authorId="0" shapeId="0">
      <text>
        <r>
          <rPr>
            <b/>
            <sz val="9"/>
            <color indexed="81"/>
            <rFont val="Tahoma"/>
            <family val="2"/>
            <charset val="238"/>
          </rPr>
          <t>Jarosław Jankowski:Dodoać do uchwały</t>
        </r>
      </text>
    </comment>
    <comment ref="B85" authorId="0" shapeId="0">
      <text>
        <r>
          <rPr>
            <b/>
            <sz val="9"/>
            <color indexed="81"/>
            <rFont val="Tahoma"/>
            <family val="2"/>
            <charset val="238"/>
          </rPr>
          <t>Jarosław Jankowski:Dodoać do uchwały</t>
        </r>
      </text>
    </comment>
    <comment ref="B109" authorId="0" shapeId="0">
      <text>
        <r>
          <rPr>
            <b/>
            <sz val="9"/>
            <color indexed="81"/>
            <rFont val="Tahoma"/>
            <family val="2"/>
            <charset val="238"/>
          </rPr>
          <t>Jarosław Jankowski:Dodoać do uchwały</t>
        </r>
      </text>
    </comment>
  </commentList>
</comments>
</file>

<file path=xl/comments2.xml><?xml version="1.0" encoding="utf-8"?>
<comments xmlns="http://schemas.openxmlformats.org/spreadsheetml/2006/main">
  <authors>
    <author>Jarosław Jankowski</author>
  </authors>
  <commentList>
    <comment ref="B20" authorId="0" shapeId="0">
      <text>
        <r>
          <rPr>
            <b/>
            <sz val="9"/>
            <color indexed="81"/>
            <rFont val="Tahoma"/>
            <family val="2"/>
            <charset val="238"/>
          </rPr>
          <t>Jarosław Jankowski:Dodoać do uchwały</t>
        </r>
      </text>
    </comment>
    <comment ref="B41" authorId="0" shapeId="0">
      <text>
        <r>
          <rPr>
            <b/>
            <sz val="9"/>
            <color indexed="81"/>
            <rFont val="Tahoma"/>
            <family val="2"/>
            <charset val="238"/>
          </rPr>
          <t>Jarosław Jankowski:Dodoać do uchwały</t>
        </r>
      </text>
    </comment>
  </commentList>
</comments>
</file>

<file path=xl/comments3.xml><?xml version="1.0" encoding="utf-8"?>
<comments xmlns="http://schemas.openxmlformats.org/spreadsheetml/2006/main">
  <authors>
    <author>Krzysztof Jankowski</author>
    <author>Jarosław Jankowski</author>
  </authors>
  <commentList>
    <comment ref="F9" authorId="0" shapeId="0">
      <text>
        <r>
          <rPr>
            <b/>
            <sz val="9"/>
            <color indexed="81"/>
            <rFont val="Tahoma"/>
            <family val="2"/>
            <charset val="238"/>
          </rPr>
          <t>Krzysztof Jankowski:</t>
        </r>
        <r>
          <rPr>
            <sz val="9"/>
            <color indexed="81"/>
            <rFont val="Tahoma"/>
            <family val="2"/>
            <charset val="238"/>
          </rPr>
          <t xml:space="preserve">
Sprawdzić w liniach pozostałych
km ok
</t>
        </r>
      </text>
    </comment>
    <comment ref="K49" authorId="1" shapeId="0">
      <text>
        <r>
          <rPr>
            <b/>
            <sz val="9"/>
            <color indexed="81"/>
            <rFont val="Tahoma"/>
            <family val="2"/>
            <charset val="238"/>
          </rPr>
          <t>Jarosław Jankowski: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Jarosław Jankowski</author>
  </authors>
  <commentList>
    <comment ref="M8" authorId="0" shapeId="0">
      <text>
        <r>
          <rPr>
            <b/>
            <sz val="9"/>
            <color indexed="81"/>
            <rFont val="Tahoma"/>
            <family val="2"/>
            <charset val="238"/>
          </rPr>
          <t>Jarosław Jankowski:</t>
        </r>
        <r>
          <rPr>
            <sz val="9"/>
            <color indexed="81"/>
            <rFont val="Tahoma"/>
            <family val="2"/>
            <charset val="238"/>
          </rPr>
          <t xml:space="preserve">
Zmiana pod linię 3 przesiadka na linię 7 
na PKP 6:17 na PKP linia 3
</t>
        </r>
      </text>
    </comment>
    <comment ref="Z8" authorId="0" shapeId="0">
      <text>
        <r>
          <rPr>
            <b/>
            <sz val="9"/>
            <color indexed="81"/>
            <rFont val="Tahoma"/>
            <family val="2"/>
            <charset val="238"/>
          </rPr>
          <t>Jarosław Jankowski:</t>
        </r>
        <r>
          <rPr>
            <sz val="9"/>
            <color indexed="81"/>
            <rFont val="Tahoma"/>
            <family val="2"/>
            <charset val="238"/>
          </rPr>
          <t xml:space="preserve">
Zmiana pod linię 9 dzieciaki 13:40 konczą w Książenicach
</t>
        </r>
      </text>
    </comment>
    <comment ref="AP54" authorId="0" shapeId="0">
      <text>
        <r>
          <rPr>
            <b/>
            <sz val="9"/>
            <color indexed="81"/>
            <rFont val="Tahoma"/>
            <family val="2"/>
            <charset val="238"/>
          </rPr>
          <t>Jarosław Jankowski:</t>
        </r>
        <r>
          <rPr>
            <sz val="9"/>
            <color indexed="81"/>
            <rFont val="Tahoma"/>
            <family val="2"/>
            <charset val="238"/>
          </rPr>
          <t xml:space="preserve">
recznie dopisane
</t>
        </r>
      </text>
    </comment>
  </commentList>
</comments>
</file>

<file path=xl/comments5.xml><?xml version="1.0" encoding="utf-8"?>
<comments xmlns="http://schemas.openxmlformats.org/spreadsheetml/2006/main">
  <authors>
    <author>Jarosław Jankowski</author>
  </authors>
  <commentList>
    <comment ref="B10" authorId="0" shapeId="0">
      <text>
        <r>
          <rPr>
            <b/>
            <sz val="9"/>
            <color indexed="81"/>
            <rFont val="Tahoma"/>
            <family val="2"/>
            <charset val="238"/>
          </rPr>
          <t>Jarosław Jankowski:</t>
        </r>
        <r>
          <rPr>
            <sz val="9"/>
            <color indexed="81"/>
            <rFont val="Tahoma"/>
            <family val="2"/>
            <charset val="238"/>
          </rPr>
          <t xml:space="preserve">
Dodać do uchwały
PZD
</t>
        </r>
      </text>
    </comment>
    <comment ref="B17" authorId="0" shapeId="0">
      <text>
        <r>
          <rPr>
            <b/>
            <sz val="9"/>
            <color indexed="81"/>
            <rFont val="Tahoma"/>
            <family val="2"/>
            <charset val="238"/>
          </rPr>
          <t>Jarosław Jankowski:</t>
        </r>
        <r>
          <rPr>
            <sz val="9"/>
            <color indexed="81"/>
            <rFont val="Tahoma"/>
            <family val="2"/>
            <charset val="238"/>
          </rPr>
          <t xml:space="preserve">
Dodać do uchwały PZD
</t>
        </r>
      </text>
    </comment>
    <comment ref="B54" authorId="0" shapeId="0">
      <text>
        <r>
          <rPr>
            <b/>
            <sz val="9"/>
            <color indexed="81"/>
            <rFont val="Tahoma"/>
            <family val="2"/>
            <charset val="238"/>
          </rPr>
          <t>Jarosław Jankowski:</t>
        </r>
        <r>
          <rPr>
            <sz val="9"/>
            <color indexed="81"/>
            <rFont val="Tahoma"/>
            <family val="2"/>
            <charset val="238"/>
          </rPr>
          <t xml:space="preserve">
Należy dodać do uchwały powiatu
Fizycznie istnie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    </r>
      </text>
    </comment>
    <comment ref="B61" authorId="0" shapeId="0">
      <text>
        <r>
          <rPr>
            <b/>
            <sz val="9"/>
            <color indexed="81"/>
            <rFont val="Tahoma"/>
            <family val="2"/>
            <charset val="238"/>
          </rPr>
          <t>Jarosław Jankowski:</t>
        </r>
        <r>
          <rPr>
            <sz val="9"/>
            <color indexed="81"/>
            <rFont val="Tahoma"/>
            <family val="2"/>
            <charset val="238"/>
          </rPr>
          <t xml:space="preserve">
Dodać do uchwały
</t>
        </r>
      </text>
    </comment>
    <comment ref="F61" authorId="0" shapeId="0">
      <text>
        <r>
          <rPr>
            <b/>
            <sz val="9"/>
            <color indexed="81"/>
            <rFont val="Tahoma"/>
            <family val="2"/>
            <charset val="238"/>
          </rPr>
          <t>Jarosław Jankowski:</t>
        </r>
        <r>
          <rPr>
            <sz val="9"/>
            <color indexed="81"/>
            <rFont val="Tahoma"/>
            <family val="2"/>
            <charset val="238"/>
          </rPr>
          <t xml:space="preserve">
Sprawdzone fizycznie
</t>
        </r>
      </text>
    </comment>
  </commentList>
</comments>
</file>

<file path=xl/comments6.xml><?xml version="1.0" encoding="utf-8"?>
<comments xmlns="http://schemas.openxmlformats.org/spreadsheetml/2006/main">
  <authors>
    <author>Jarosław Jankowski</author>
  </authors>
  <commentList>
    <comment ref="B10" authorId="0" shapeId="0">
      <text>
        <r>
          <rPr>
            <b/>
            <sz val="9"/>
            <color indexed="81"/>
            <rFont val="Tahoma"/>
            <family val="2"/>
            <charset val="238"/>
          </rPr>
          <t>Jarosław Jankowski:</t>
        </r>
        <r>
          <rPr>
            <sz val="9"/>
            <color indexed="81"/>
            <rFont val="Tahoma"/>
            <family val="2"/>
            <charset val="238"/>
          </rPr>
          <t xml:space="preserve">
Dodać do uchwały
PZD
</t>
        </r>
      </text>
    </comment>
    <comment ref="B17" authorId="0" shapeId="0">
      <text>
        <r>
          <rPr>
            <b/>
            <sz val="9"/>
            <color indexed="81"/>
            <rFont val="Tahoma"/>
            <family val="2"/>
            <charset val="238"/>
          </rPr>
          <t>Jarosław Jankowski:</t>
        </r>
        <r>
          <rPr>
            <sz val="9"/>
            <color indexed="81"/>
            <rFont val="Tahoma"/>
            <family val="2"/>
            <charset val="238"/>
          </rPr>
          <t xml:space="preserve">
Dodać do uchwały PZD
</t>
        </r>
      </text>
    </comment>
    <comment ref="B54" authorId="0" shapeId="0">
      <text>
        <r>
          <rPr>
            <b/>
            <sz val="9"/>
            <color indexed="81"/>
            <rFont val="Tahoma"/>
            <family val="2"/>
            <charset val="238"/>
          </rPr>
          <t>Jarosław Jankowski:</t>
        </r>
        <r>
          <rPr>
            <sz val="9"/>
            <color indexed="81"/>
            <rFont val="Tahoma"/>
            <family val="2"/>
            <charset val="238"/>
          </rPr>
          <t xml:space="preserve">
Należy dodać do uchwały powiatu
Fizycznie istnie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    </r>
      </text>
    </comment>
    <comment ref="B61" authorId="0" shapeId="0">
      <text>
        <r>
          <rPr>
            <b/>
            <sz val="9"/>
            <color indexed="81"/>
            <rFont val="Tahoma"/>
            <family val="2"/>
            <charset val="238"/>
          </rPr>
          <t>Jarosław Jankowski:</t>
        </r>
        <r>
          <rPr>
            <sz val="9"/>
            <color indexed="81"/>
            <rFont val="Tahoma"/>
            <family val="2"/>
            <charset val="238"/>
          </rPr>
          <t xml:space="preserve">
Dodać do uchwały
</t>
        </r>
      </text>
    </comment>
    <comment ref="E61" authorId="0" shapeId="0">
      <text>
        <r>
          <rPr>
            <b/>
            <sz val="9"/>
            <color indexed="81"/>
            <rFont val="Tahoma"/>
            <family val="2"/>
            <charset val="238"/>
          </rPr>
          <t>Jarosław Jankowski:</t>
        </r>
        <r>
          <rPr>
            <sz val="9"/>
            <color indexed="81"/>
            <rFont val="Tahoma"/>
            <family val="2"/>
            <charset val="238"/>
          </rPr>
          <t xml:space="preserve">
Sprawdzone fizycznie
</t>
        </r>
      </text>
    </comment>
  </commentList>
</comments>
</file>

<file path=xl/comments7.xml><?xml version="1.0" encoding="utf-8"?>
<comments xmlns="http://schemas.openxmlformats.org/spreadsheetml/2006/main">
  <authors>
    <author>Jarosław Jankowski</author>
  </authors>
  <commentList>
    <comment ref="E3" authorId="0" shapeId="0">
      <text>
        <r>
          <rPr>
            <b/>
            <sz val="9"/>
            <color indexed="81"/>
            <rFont val="Tahoma"/>
            <family val="2"/>
            <charset val="238"/>
          </rPr>
          <t>Jarosław Jankowski: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" authorId="0" shapeId="0">
      <text>
        <r>
          <rPr>
            <b/>
            <sz val="9"/>
            <color indexed="81"/>
            <rFont val="Tahoma"/>
            <family val="2"/>
            <charset val="238"/>
          </rPr>
          <t>Jarosław Jankowski: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H21" authorId="0" shapeId="0">
      <text>
        <r>
          <rPr>
            <b/>
            <sz val="9"/>
            <color indexed="81"/>
            <rFont val="Tahoma"/>
            <family val="2"/>
            <charset val="238"/>
          </rPr>
          <t>Jarosław Jankowski:</t>
        </r>
        <r>
          <rPr>
            <sz val="9"/>
            <color indexed="81"/>
            <rFont val="Tahoma"/>
            <family val="2"/>
            <charset val="238"/>
          </rPr>
          <t xml:space="preserve">
OK
</t>
        </r>
      </text>
    </comment>
    <comment ref="A47" authorId="0" shapeId="0">
      <text>
        <r>
          <rPr>
            <b/>
            <sz val="9"/>
            <color indexed="81"/>
            <rFont val="Tahoma"/>
            <family val="2"/>
            <charset val="238"/>
          </rPr>
          <t>Jarosław Jankowski: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>
  <authors>
    <author>Jarosław Jankowski</author>
  </authors>
  <commentList>
    <comment ref="B8" authorId="0" shapeId="0">
      <text>
        <r>
          <rPr>
            <b/>
            <sz val="9"/>
            <color indexed="81"/>
            <rFont val="Tahoma"/>
            <family val="2"/>
            <charset val="238"/>
          </rPr>
          <t>Jarosław Jankowski: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F21" authorId="0" shapeId="0">
      <text>
        <r>
          <rPr>
            <b/>
            <sz val="9"/>
            <color indexed="81"/>
            <rFont val="Tahoma"/>
            <family val="2"/>
            <charset val="238"/>
          </rPr>
          <t>Jarosław Jankowski:</t>
        </r>
        <r>
          <rPr>
            <sz val="9"/>
            <color indexed="81"/>
            <rFont val="Tahoma"/>
            <family val="2"/>
            <charset val="238"/>
          </rPr>
          <t xml:space="preserve">
OK
</t>
        </r>
      </text>
    </comment>
    <comment ref="A47" authorId="0" shapeId="0">
      <text>
        <r>
          <rPr>
            <b/>
            <sz val="9"/>
            <color indexed="81"/>
            <rFont val="Tahoma"/>
            <family val="2"/>
            <charset val="238"/>
          </rPr>
          <t>Jarosław Jankowski: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>
  <authors>
    <author>Jarosław Jankowski</author>
  </authors>
  <commentList>
    <comment ref="B35" authorId="0" shapeId="0">
      <text>
        <r>
          <rPr>
            <b/>
            <sz val="9"/>
            <color indexed="81"/>
            <rFont val="Tahoma"/>
            <family val="2"/>
            <charset val="238"/>
          </rPr>
          <t>Jarosław Jankowski:Dodoać do uchwały</t>
        </r>
      </text>
    </comment>
    <comment ref="B80" authorId="0" shapeId="0">
      <text>
        <r>
          <rPr>
            <b/>
            <sz val="9"/>
            <color indexed="81"/>
            <rFont val="Tahoma"/>
            <family val="2"/>
            <charset val="238"/>
          </rPr>
          <t>Jarosław Jankowski:Dodoać do uchwały</t>
        </r>
      </text>
    </comment>
    <comment ref="B102" authorId="0" shapeId="0">
      <text>
        <r>
          <rPr>
            <b/>
            <sz val="9"/>
            <color indexed="81"/>
            <rFont val="Tahoma"/>
            <family val="2"/>
            <charset val="238"/>
          </rPr>
          <t>Jarosław Jankowski:Dodoać do uchwały</t>
        </r>
      </text>
    </comment>
    <comment ref="B122" authorId="0" shapeId="0">
      <text>
        <r>
          <rPr>
            <b/>
            <sz val="9"/>
            <color indexed="81"/>
            <rFont val="Tahoma"/>
            <family val="2"/>
            <charset val="238"/>
          </rPr>
          <t>Jarosław Jankowski:Dodoać do uchwały</t>
        </r>
      </text>
    </comment>
  </commentList>
</comments>
</file>

<file path=xl/sharedStrings.xml><?xml version="1.0" encoding="utf-8"?>
<sst xmlns="http://schemas.openxmlformats.org/spreadsheetml/2006/main" count="13433" uniqueCount="1875">
  <si>
    <t>Lp.</t>
  </si>
  <si>
    <t>Nazwa Przystanku</t>
  </si>
  <si>
    <t>Nr</t>
  </si>
  <si>
    <t>GMINA GRODZISK MAZ.</t>
  </si>
  <si>
    <t>01</t>
  </si>
  <si>
    <t>02</t>
  </si>
  <si>
    <t>a)</t>
  </si>
  <si>
    <t>b)</t>
  </si>
  <si>
    <t>c)</t>
  </si>
  <si>
    <t>d)</t>
  </si>
  <si>
    <t>e)</t>
  </si>
  <si>
    <t xml:space="preserve">a) Odległość między przystankami [km]; </t>
  </si>
  <si>
    <t xml:space="preserve">b) Długość trasy [km narastająco]; </t>
  </si>
  <si>
    <t xml:space="preserve">c) Prędkość komunikacyjna [km/h]; </t>
  </si>
  <si>
    <t xml:space="preserve">d) Czas przejazdu pomiędzy przystankami [hh:mm:ss]; </t>
  </si>
  <si>
    <t>e) Czas przejazdu trasy [hh:mm:ss narastająco]</t>
  </si>
  <si>
    <t>Trasa podstawowa</t>
  </si>
  <si>
    <t>Linia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</si>
  <si>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</si>
  <si>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</si>
  <si>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</si>
  <si>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</si>
  <si>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</si>
  <si>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</si>
  <si>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</si>
  <si>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</si>
  <si>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</si>
  <si>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</si>
  <si>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</si>
  <si>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</si>
  <si>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</si>
  <si>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</si>
  <si>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</si>
  <si>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Rozkład jazdy w dni nauki szkolnej</t>
  </si>
  <si>
    <t>Adamowizna Szkoła</t>
  </si>
  <si>
    <t>Czarny Las Cedrowa</t>
  </si>
  <si>
    <t>Janinów Argetyńska/Irlandzka</t>
  </si>
  <si>
    <t>Czarny Las Malwowa</t>
  </si>
  <si>
    <t xml:space="preserve">Czarny Las Migdałowa </t>
  </si>
  <si>
    <t>Czarny Las Kwitnącej Wiśni</t>
  </si>
  <si>
    <t>Czarny Las Limbowa</t>
  </si>
  <si>
    <t>Makówka Lukrecji</t>
  </si>
  <si>
    <t>Adamowizna Pętla</t>
  </si>
  <si>
    <t>Adamowzina Pętla - Czarny Las</t>
  </si>
  <si>
    <t>Adamowizna Łosia</t>
  </si>
  <si>
    <t>Adamowizna Królicza</t>
  </si>
  <si>
    <t xml:space="preserve">Janinów Niedźwiedzia </t>
  </si>
  <si>
    <t xml:space="preserve">Mościska Hiszpańska </t>
  </si>
  <si>
    <t>km</t>
  </si>
  <si>
    <t xml:space="preserve">Czarny Las Platanowa </t>
  </si>
  <si>
    <t>GMINA Grodzisk Mazowiecki</t>
  </si>
  <si>
    <t>Dworce i przystanki</t>
  </si>
  <si>
    <t>km pomiędzy</t>
  </si>
  <si>
    <t xml:space="preserve">nr przystanku </t>
  </si>
  <si>
    <t>1.</t>
  </si>
  <si>
    <t>Grodzisk Maz.  Szpital</t>
  </si>
  <si>
    <t>2.</t>
  </si>
  <si>
    <t>3.</t>
  </si>
  <si>
    <t>Grodzisk Maz.  Radońska WKD</t>
  </si>
  <si>
    <t>4.</t>
  </si>
  <si>
    <t>Grodziszk Maz. Radońska Cmentarz</t>
  </si>
  <si>
    <t>5.</t>
  </si>
  <si>
    <t>Grodzisk Maz. Kilińskiego/Sienkiewicza</t>
  </si>
  <si>
    <t>6.</t>
  </si>
  <si>
    <t>Grodzisk Maz. Kilińskiego/Kierlańczyków</t>
  </si>
  <si>
    <t>7.</t>
  </si>
  <si>
    <t>Grodzisk Maz.  Dw. PKP</t>
  </si>
  <si>
    <t>8.</t>
  </si>
  <si>
    <t>Grodzisk Maz.  Zondka</t>
  </si>
  <si>
    <t>9.</t>
  </si>
  <si>
    <t>Grodzisk Maz. 3-Go Maja /Mediateka</t>
  </si>
  <si>
    <t>10.</t>
  </si>
  <si>
    <t xml:space="preserve">Grodzisk Maz. Okulickiego/3 maja </t>
  </si>
  <si>
    <t>11.</t>
  </si>
  <si>
    <t>Grodzisk Maz.  Kopernika II</t>
  </si>
  <si>
    <t>12.</t>
  </si>
  <si>
    <t>Grodzisk Maz.  Kopernika I</t>
  </si>
  <si>
    <t>13.</t>
  </si>
  <si>
    <t>Grodzisk Maz.  3 Maja /Deotymy</t>
  </si>
  <si>
    <t>14.</t>
  </si>
  <si>
    <t>Grodzisk Maz. 3  Maja /Teligi</t>
  </si>
  <si>
    <t>15.</t>
  </si>
  <si>
    <t>Grodzisk Maz.  Teligi</t>
  </si>
  <si>
    <t>16.</t>
  </si>
  <si>
    <t>Grodzisk Maz. Na Laski/Pułaskiego</t>
  </si>
  <si>
    <t>17.</t>
  </si>
  <si>
    <t>Grodzisk Maz. Na Laski/Czarnieckiego</t>
  </si>
  <si>
    <t>18.</t>
  </si>
  <si>
    <t>Grodzisk Maz. Na Laski/Zamoyskiego</t>
  </si>
  <si>
    <t>19.</t>
  </si>
  <si>
    <t>Grodzisk Maz.  Okrężna/Piaskowa</t>
  </si>
  <si>
    <t>20.</t>
  </si>
  <si>
    <t>Grodzisk Maz.  Braci Okuniów</t>
  </si>
  <si>
    <t>21.</t>
  </si>
  <si>
    <t>Grodzisk Maz. Reymonta</t>
  </si>
  <si>
    <t>22.</t>
  </si>
  <si>
    <t>Milanówek  Basen</t>
  </si>
  <si>
    <t>23.</t>
  </si>
  <si>
    <t>24.</t>
  </si>
  <si>
    <t>Milanówek Targ</t>
  </si>
  <si>
    <t>25.</t>
  </si>
  <si>
    <t>Milnówek Mifam/Tesco</t>
  </si>
  <si>
    <t>26</t>
  </si>
  <si>
    <t>26.</t>
  </si>
  <si>
    <t>27.</t>
  </si>
  <si>
    <t>Grodzisk Maz. Braci Okuniów</t>
  </si>
  <si>
    <t>28.</t>
  </si>
  <si>
    <t>Grodzisk Maz. Okrężna/Piaskowa</t>
  </si>
  <si>
    <t>29.</t>
  </si>
  <si>
    <t>30.</t>
  </si>
  <si>
    <t>31.</t>
  </si>
  <si>
    <t>32.</t>
  </si>
  <si>
    <t>33.</t>
  </si>
  <si>
    <t>Grodzisk Maz. 3 Maja/Teligi</t>
  </si>
  <si>
    <t>34.</t>
  </si>
  <si>
    <t>Grodzisk Maz. 3 Maja/Deotymy</t>
  </si>
  <si>
    <t>35.</t>
  </si>
  <si>
    <t>36.</t>
  </si>
  <si>
    <t>37.</t>
  </si>
  <si>
    <t xml:space="preserve">Grodzisk Maz.  Okulickiego/3 Maja </t>
  </si>
  <si>
    <t>38.</t>
  </si>
  <si>
    <t>Grodzisk Maz.  3 Maja /Mediateka</t>
  </si>
  <si>
    <t>39.</t>
  </si>
  <si>
    <t>40.</t>
  </si>
  <si>
    <t>41.</t>
  </si>
  <si>
    <t>Grodzisk Maz.  Kościuszki</t>
  </si>
  <si>
    <t>42.</t>
  </si>
  <si>
    <t>Grodzisk Maz.  Radońska Cmentarz</t>
  </si>
  <si>
    <t>43.</t>
  </si>
  <si>
    <t>44.</t>
  </si>
  <si>
    <t>Grodzisk Maz.   Mokronoskich</t>
  </si>
  <si>
    <t>45.</t>
  </si>
  <si>
    <t>Milanówek Biedronka</t>
  </si>
  <si>
    <t>Milanówek Osiedle Jedwabnik</t>
  </si>
  <si>
    <t>Milanówek Osiedle TBS</t>
  </si>
  <si>
    <t>Milanówek Zaciszna</t>
  </si>
  <si>
    <t>Milanówek Mickiewicza</t>
  </si>
  <si>
    <t>Milanówek Spacerowa</t>
  </si>
  <si>
    <t>Milanówek Ludna</t>
  </si>
  <si>
    <t>Milanówek Lasek Pondra</t>
  </si>
  <si>
    <t>Milanówek Cmentarz</t>
  </si>
  <si>
    <t>Milanówek Parkowa</t>
  </si>
  <si>
    <t>Milanówek Wspólna</t>
  </si>
  <si>
    <t>Milanówek Gospodarska</t>
  </si>
  <si>
    <t>Milanówek Leśny Ślad</t>
  </si>
  <si>
    <t>Milanówek Przyszłości</t>
  </si>
  <si>
    <t>Roboczo</t>
  </si>
  <si>
    <t>w zł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</si>
  <si>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</si>
  <si>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</si>
  <si>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</si>
  <si>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</si>
  <si>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</si>
  <si>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</si>
  <si>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</si>
  <si>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</si>
  <si>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</si>
  <si>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</si>
  <si>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27</t>
  </si>
  <si>
    <t>28</t>
  </si>
  <si>
    <t>29</t>
  </si>
  <si>
    <t>30</t>
  </si>
  <si>
    <t>Grodzisk Maz. Dworzec PKP</t>
  </si>
  <si>
    <t>Grodzisk Maz. Zondka</t>
  </si>
  <si>
    <t>Grodzisk Maz. Kościuszki</t>
  </si>
  <si>
    <t>Grodzisk Maz. Montwiłła</t>
  </si>
  <si>
    <t>Grodzisk Maz. SP nr 6</t>
  </si>
  <si>
    <t>Grodzisk Maz. Daleka</t>
  </si>
  <si>
    <t>Grodzisk Maz. Chełmońskiego PKS</t>
  </si>
  <si>
    <t>Grodzisk Mazowiecki Grottgera</t>
  </si>
  <si>
    <t>Kałęczyn Okopowa</t>
  </si>
  <si>
    <t>Kałęczyn  Ravak</t>
  </si>
  <si>
    <t>Janinów Niedźwiedzia</t>
  </si>
  <si>
    <t>Mościska</t>
  </si>
  <si>
    <t>Mościska Rondo</t>
  </si>
  <si>
    <t>Makówka Skrzyżowanie</t>
  </si>
  <si>
    <t>Makówka Cynamonowa</t>
  </si>
  <si>
    <t>Czarny Las Platanowa</t>
  </si>
  <si>
    <t>Czarny Las Migdałowa</t>
  </si>
  <si>
    <t>Czarny Las Wiązowa/Świetlica</t>
  </si>
  <si>
    <t>Janinów Argentyńska/Irlandzka</t>
  </si>
  <si>
    <t>Grodzisk Maz.  Grottgera</t>
  </si>
  <si>
    <t>Grodzisk Maz. Szpital</t>
  </si>
  <si>
    <t>31</t>
  </si>
  <si>
    <t>32</t>
  </si>
  <si>
    <t>33</t>
  </si>
  <si>
    <t>34</t>
  </si>
  <si>
    <t>35</t>
  </si>
  <si>
    <t>36</t>
  </si>
  <si>
    <t>37</t>
  </si>
  <si>
    <t>Grodzisk Maz. Traugutta Kładka</t>
  </si>
  <si>
    <t>Grodzisk Maz. Traugutta-Przychodnia</t>
  </si>
  <si>
    <t>Chrzanów Duży</t>
  </si>
  <si>
    <t>Natolin Kasieńki</t>
  </si>
  <si>
    <t>Natolin Logistyczna</t>
  </si>
  <si>
    <t>Natolin Logistyczna /skrzyżowanie</t>
  </si>
  <si>
    <t>Tłuste</t>
  </si>
  <si>
    <t>Kłudzienko Pętla</t>
  </si>
  <si>
    <t>Zuków Wieś</t>
  </si>
  <si>
    <t xml:space="preserve">Żuków Kościół </t>
  </si>
  <si>
    <t>Chrzanów Mały/Mała</t>
  </si>
  <si>
    <t>Chrzanów Mały/Chopina</t>
  </si>
  <si>
    <t>Grodzisk Maz. Cieszyńska</t>
  </si>
  <si>
    <t>Grodzisk Maz. Szwoleżerów</t>
  </si>
  <si>
    <t>Gridzisk Maz. Szkoła nr 4</t>
  </si>
  <si>
    <t>Grodzisk Maz. Szkoła nr 4</t>
  </si>
  <si>
    <t xml:space="preserve">Grodzisk Maz. Poniatowskiego </t>
  </si>
  <si>
    <t>Adamów</t>
  </si>
  <si>
    <t>Chrzanów Mały przy nr 32 (dodać do uchwały)</t>
  </si>
  <si>
    <t>Grodzisk Maz. Poniatowskiego</t>
  </si>
  <si>
    <t>Grodzisk Maz. Zakłady Farmaceutyczne</t>
  </si>
  <si>
    <t>Grodzisk Maz.- Kłudzienko - Grodzis Mazowiecki</t>
  </si>
  <si>
    <t>Grodzisk Maz. Sienkiewicza</t>
  </si>
  <si>
    <t>Grodzisk Maz. Okulickiego/Szkoła Muzyczna</t>
  </si>
  <si>
    <t>Grodzisk Maz. Okulickiego/3 Maja</t>
  </si>
  <si>
    <t>Grodzisk Maz. DSI Malwa</t>
  </si>
  <si>
    <t>Grodzisk Maz. Traugutta</t>
  </si>
  <si>
    <t>Grodzisk Maz. Zakłady Farnaceutyczne</t>
  </si>
  <si>
    <t>Chrzanów Mały /Chopina</t>
  </si>
  <si>
    <t>Chrzanów Mały /Mała</t>
  </si>
  <si>
    <t>Żuków Kościół</t>
  </si>
  <si>
    <t>Żuków Wieś</t>
  </si>
  <si>
    <t>Tłuste Węzeł</t>
  </si>
  <si>
    <t>Kłudno OSP</t>
  </si>
  <si>
    <t>Kłudno Wieś</t>
  </si>
  <si>
    <t>Kłudno Nowe</t>
  </si>
  <si>
    <t>Kłudno Nowe Pętla</t>
  </si>
  <si>
    <t>Karolina</t>
  </si>
  <si>
    <t>Cegłów</t>
  </si>
  <si>
    <t>Gole Żaby</t>
  </si>
  <si>
    <t>Regów Kolejówka</t>
  </si>
  <si>
    <t>Regów Środkowy</t>
  </si>
  <si>
    <t>Kaski Skrzyżowanie</t>
  </si>
  <si>
    <t>Kaski Plac</t>
  </si>
  <si>
    <t>Kaski Pałac</t>
  </si>
  <si>
    <t>Grodzisk Maz.- Kaski Pałac  przez Kłudno</t>
  </si>
  <si>
    <t>Grodzisk Maz.- Błonie przez  przez Kłudno</t>
  </si>
  <si>
    <t>Natolin Cegielnia</t>
  </si>
  <si>
    <t>Radonice</t>
  </si>
  <si>
    <t xml:space="preserve">Błonie Mera </t>
  </si>
  <si>
    <t>Błonie PKP</t>
  </si>
  <si>
    <t>Błonie Harcerska</t>
  </si>
  <si>
    <t>Błonie Stadion</t>
  </si>
  <si>
    <t>Błonie  Nowakowskiego</t>
  </si>
  <si>
    <t>Błonie Okrzei</t>
  </si>
  <si>
    <t>Błonie Ośrodek Sportu</t>
  </si>
  <si>
    <t xml:space="preserve">Kłudzienko </t>
  </si>
  <si>
    <t>GMIAN BŁONIE</t>
  </si>
  <si>
    <t>Kłudzienko</t>
  </si>
  <si>
    <t>Grodzisk Maz.- Błonie przez  przez Kłudzienko</t>
  </si>
  <si>
    <t>GMINA GRODZISK MAZOWIECKI</t>
  </si>
  <si>
    <t xml:space="preserve">GMINA BŁONIE </t>
  </si>
  <si>
    <t>sprawdzone</t>
  </si>
  <si>
    <t>Grodzisk Maz.- Kłudno</t>
  </si>
  <si>
    <t>Tłuste  Węzeł</t>
  </si>
  <si>
    <t>,</t>
  </si>
  <si>
    <t>Gmina Grodzisk Mazowiecki</t>
  </si>
  <si>
    <t>(sprawdzone KM)</t>
  </si>
  <si>
    <t>Kłudno Nowe Petla</t>
  </si>
  <si>
    <t>Kłudno  Nowe</t>
  </si>
  <si>
    <t>stworzyć przystanki dwustronne i dodać do uchwały Gminy</t>
  </si>
  <si>
    <t>Stworzyć i dodać do uchwały Błonia</t>
  </si>
  <si>
    <t>Dodać przystanke dwustronny i dodać do uchwały</t>
  </si>
  <si>
    <t>ROBOCZO</t>
  </si>
  <si>
    <t>SOBOTA , NIEDZIELA</t>
  </si>
  <si>
    <t>Stworzyć nowy przystanek dodać do uchwały Błonia</t>
  </si>
  <si>
    <t>Dni nauki szkolnej</t>
  </si>
  <si>
    <t>Grodzisk Maz. Szpital/Kołłątaja</t>
  </si>
  <si>
    <t xml:space="preserve">SOBOTA , NIEDZIELA </t>
  </si>
  <si>
    <t>Rozkład jazdy w dni robocze</t>
  </si>
  <si>
    <t>Rozkład jazdy sobota, niedziela</t>
  </si>
  <si>
    <t>Sobota, Niedziela</t>
  </si>
  <si>
    <t xml:space="preserve">Cegłów- Kłudno Pętla </t>
  </si>
  <si>
    <t>3,95</t>
  </si>
  <si>
    <t>11,15 Kłudno Petla - Kaski Pałac</t>
  </si>
  <si>
    <t>Kaski - Chylice Kolonia Jaktorów -  Grodzisk Maz.</t>
  </si>
  <si>
    <t>Grodzisk Maz. - Chylice Kolonia Jaktorów - Kaski</t>
  </si>
  <si>
    <t xml:space="preserve">Kaski Skrzyżowanie </t>
  </si>
  <si>
    <t>Pułapina Stara</t>
  </si>
  <si>
    <t>Pułapina Nowa</t>
  </si>
  <si>
    <t>Drybus I</t>
  </si>
  <si>
    <t>Pułapina Nowa Rondo</t>
  </si>
  <si>
    <t>Baranów Wieś</t>
  </si>
  <si>
    <t>Kopiska Małe</t>
  </si>
  <si>
    <t>Kopiska Duże</t>
  </si>
  <si>
    <t>Jaktorów Armii Krajowej</t>
  </si>
  <si>
    <t xml:space="preserve">Jaktorów Traugutta </t>
  </si>
  <si>
    <t>Chylice Kolonia Jaktorów PKP</t>
  </si>
  <si>
    <t>Chylice Kolonia Jaktorów Szkoła</t>
  </si>
  <si>
    <t>Kozerki Pętla</t>
  </si>
  <si>
    <t>Kozerki Skrzyżowanie</t>
  </si>
  <si>
    <t>Grodzisk Maz. Żurawia</t>
  </si>
  <si>
    <t>Grodzisk Maz. Żyrardowska</t>
  </si>
  <si>
    <t>Grodzisk Maz. Sienkiewicza PKO</t>
  </si>
  <si>
    <t>Kursuje w dni robocze</t>
  </si>
  <si>
    <t>Gmina Baranów</t>
  </si>
  <si>
    <t xml:space="preserve">Gmina Jaktorów </t>
  </si>
  <si>
    <t>Gmina Grodzisk Maz.</t>
  </si>
  <si>
    <t>Grodzisk Maz. Kościół Św. Anny</t>
  </si>
  <si>
    <t>Chylice Jaktorów Szkoła</t>
  </si>
  <si>
    <t>Jaktorów Traugutta</t>
  </si>
  <si>
    <t xml:space="preserve">Kopiska Duże </t>
  </si>
  <si>
    <t>Baranów Urząd Gminy</t>
  </si>
  <si>
    <t>Drybus  I</t>
  </si>
  <si>
    <t xml:space="preserve">Pułapina Nowa </t>
  </si>
  <si>
    <t>Koszty dofinansowanie 3 zł</t>
  </si>
  <si>
    <t xml:space="preserve">koszt  za wzkm </t>
  </si>
  <si>
    <t>ilość dni roboczych 255</t>
  </si>
  <si>
    <t>kursów</t>
  </si>
  <si>
    <t xml:space="preserve">Km Baranów </t>
  </si>
  <si>
    <t>(+ 0,3 do granicy gmin)</t>
  </si>
  <si>
    <t xml:space="preserve">Jaktorów </t>
  </si>
  <si>
    <t>wzkm</t>
  </si>
  <si>
    <t>stawka</t>
  </si>
  <si>
    <t>Szacowanykoszt  busa 4</t>
  </si>
  <si>
    <t>km Jatorów</t>
  </si>
  <si>
    <t>Razem w roku  zł</t>
  </si>
  <si>
    <t>Baranów</t>
  </si>
  <si>
    <t>Koszty  przy dofinansowaniu 3zł</t>
  </si>
  <si>
    <t>A</t>
  </si>
  <si>
    <t>Milanówek - Grodzisk Mazowiecki</t>
  </si>
  <si>
    <t>MILANÓWEK ŻUKOWSKA</t>
  </si>
  <si>
    <t>MILANÓWEK POLSKI KOMITET POMOCY 
SPOŁECZNEJ</t>
  </si>
  <si>
    <t>MILANÓWEK PARK LASOCKIEGO</t>
  </si>
  <si>
    <t>MILANÓWEK PRZYSZŁOŚCI</t>
  </si>
  <si>
    <t>MILANÓWEK LEŚNY ŚLAD</t>
  </si>
  <si>
    <t>MILANÓWEK GOSPODARSKA</t>
  </si>
  <si>
    <t>MILANÓWEK WSPÓLNA</t>
  </si>
  <si>
    <t>MILANÓWEK PARKOWA</t>
  </si>
  <si>
    <t>MILANÓWEK CMENTARZ</t>
  </si>
  <si>
    <t>MILANÓWEK LASEK PONDRA</t>
  </si>
  <si>
    <t>MILANÓWEK LUDNA</t>
  </si>
  <si>
    <t>MILANÓWEK SPACEROWA</t>
  </si>
  <si>
    <t>MILANÓWEK STARODĘBY</t>
  </si>
  <si>
    <t>MILANÓWEK MICKIEWICZA</t>
  </si>
  <si>
    <t>MILANÓWEK ZACISZNA</t>
  </si>
  <si>
    <t xml:space="preserve">Grodzisk Maz. Daleka </t>
  </si>
  <si>
    <t>Grodzisk Maz. Mokronoskich</t>
  </si>
  <si>
    <t>Grodzisk Maz.  Montwiłła</t>
  </si>
  <si>
    <t>Gmina Jaktorów</t>
  </si>
  <si>
    <t>Dofinansowanie z Funduszu Rozwojów Przewozów 3 zł</t>
  </si>
  <si>
    <t>Szacowany koszt  busa  3,5zł</t>
  </si>
  <si>
    <r>
      <t xml:space="preserve">Koszty  przy dofinansowaniu </t>
    </r>
    <r>
      <rPr>
        <b/>
        <sz val="14"/>
        <color theme="1"/>
        <rFont val="Arial Narrow"/>
        <family val="2"/>
        <charset val="238"/>
      </rPr>
      <t>3zł</t>
    </r>
    <r>
      <rPr>
        <sz val="14"/>
        <color theme="1"/>
        <rFont val="Arial Narrow"/>
        <family val="2"/>
        <charset val="238"/>
      </rPr>
      <t xml:space="preserve"> z  Funduszu Rozwoju Przewozów</t>
    </r>
  </si>
  <si>
    <r>
      <t xml:space="preserve">Koszty  przy dofinansowaniu </t>
    </r>
    <r>
      <rPr>
        <b/>
        <sz val="14"/>
        <color theme="1"/>
        <rFont val="Arial Narrow"/>
        <family val="2"/>
        <charset val="238"/>
      </rPr>
      <t xml:space="preserve">2zł </t>
    </r>
    <r>
      <rPr>
        <sz val="14"/>
        <color theme="1"/>
        <rFont val="Arial Narrow"/>
        <family val="2"/>
        <charset val="238"/>
      </rPr>
      <t>z  Funduszu Rozwoju Przewozów</t>
    </r>
  </si>
  <si>
    <t>Razem w roku 2022  zł</t>
  </si>
  <si>
    <t>Razem w roku  2022 zł</t>
  </si>
  <si>
    <t>Milanówek</t>
  </si>
  <si>
    <t xml:space="preserve">ŻUKÓW KOŚCIÓŁ </t>
  </si>
  <si>
    <t>Grodzis Maz. Kopernika II</t>
  </si>
  <si>
    <t xml:space="preserve">Grodzisk Maz. Kościuszki </t>
  </si>
  <si>
    <t>Grodzisk Mazowiecki</t>
  </si>
  <si>
    <t>Grodzisk Maz. 3-go Maja/Mediateka</t>
  </si>
  <si>
    <t xml:space="preserve">Grodzisk Maz. Kilińskiego/Kierlańczyków </t>
  </si>
  <si>
    <t>Grodzisk Maz. Dw. PKP</t>
  </si>
  <si>
    <t>Grodzisk Maz. Kopernika I</t>
  </si>
  <si>
    <t>Grodzisk Maz. 3 Maja / Deotymy</t>
  </si>
  <si>
    <t>Milanówek Żukowska</t>
  </si>
  <si>
    <t>Milanówek Park Lasockiego</t>
  </si>
  <si>
    <t>Milanówek Starodęby</t>
  </si>
  <si>
    <t>Milanówek Stare  Kino  ul.Warszawska</t>
  </si>
  <si>
    <t>Milanówek Osiedle  Jedwabnik</t>
  </si>
  <si>
    <t>Milanówek Osiedle  TBS</t>
  </si>
  <si>
    <t>GM</t>
  </si>
  <si>
    <t xml:space="preserve">Milanówek </t>
  </si>
  <si>
    <t>Grodzisk  Maz. Dw. PKP</t>
  </si>
  <si>
    <t>KM MILANÓWEK</t>
  </si>
  <si>
    <t>(doliczony 1 km do granicy gminy)</t>
  </si>
  <si>
    <t>Koszty w dni robocze</t>
  </si>
  <si>
    <t xml:space="preserve">Rozkład jazdy w sobotę , niedzielę </t>
  </si>
  <si>
    <t>MILANÓWEK</t>
  </si>
  <si>
    <t>Po Milanówku</t>
  </si>
  <si>
    <t xml:space="preserve">Milanówek Kazimierzowska WKD  </t>
  </si>
  <si>
    <t>Milanówek  Kazimierzowska Rondo</t>
  </si>
  <si>
    <t xml:space="preserve">Milanówek Kazimierzowska/Ptasia  
</t>
  </si>
  <si>
    <t>Milanówek  Nowowiejska/Jasna</t>
  </si>
  <si>
    <t>Milanówek Nowowiejska Centrum Handlowe</t>
  </si>
  <si>
    <t xml:space="preserve">Milanówek Warszawska/Szkoła </t>
  </si>
  <si>
    <t xml:space="preserve">MILANÓWEK Warszawska PKP
</t>
  </si>
  <si>
    <t>MILANÓWEK Warszawska/Grudowska</t>
  </si>
  <si>
    <t>Milanówek  Herberta /Warszawska</t>
  </si>
  <si>
    <t>MILANÓWEK Grudowska/Herberta</t>
  </si>
  <si>
    <t>Milanówek Grudowska WKD</t>
  </si>
  <si>
    <t xml:space="preserve">Milanówek Grudów WKD (MZDW)
</t>
  </si>
  <si>
    <t>Milanówek  Turczynek (MZDW)</t>
  </si>
  <si>
    <t>Milanówek Przedszkole Kasperek</t>
  </si>
  <si>
    <t>B</t>
  </si>
  <si>
    <t>Milanówek Kazimierzowska WKD  - Milanówek Przedszkole Kasperek</t>
  </si>
  <si>
    <t>Koszty w dni SOBOTA NIEDZIELA</t>
  </si>
  <si>
    <t>Rozkład jazdy</t>
  </si>
  <si>
    <t xml:space="preserve">Rozkład jazdy </t>
  </si>
  <si>
    <t>Milanówek Warszawska/Przedszkole</t>
  </si>
  <si>
    <t>WKD</t>
  </si>
  <si>
    <t>WKD Kazimierówka</t>
  </si>
  <si>
    <t>38</t>
  </si>
  <si>
    <t>39</t>
  </si>
  <si>
    <t>2 pojazdy</t>
  </si>
  <si>
    <t>Milanówek  Osiedle</t>
  </si>
  <si>
    <t>Grodzisk Mazowiecki - Milanówek (roboczo)</t>
  </si>
  <si>
    <t>Karolina Młyn I</t>
  </si>
  <si>
    <t>Karolina Młyn II</t>
  </si>
  <si>
    <t xml:space="preserve">Cegłów  - Kaski Pałac  </t>
  </si>
  <si>
    <t>7,22</t>
  </si>
  <si>
    <t>Grodzisk Maz. Okulickiego Szkoła Muzyczna</t>
  </si>
  <si>
    <t>GMINA BARANÓW.</t>
  </si>
  <si>
    <t>Numer brygady</t>
  </si>
  <si>
    <t>suma</t>
  </si>
  <si>
    <t xml:space="preserve">Kozerki Marsa </t>
  </si>
  <si>
    <t>Kozerki Świetlica</t>
  </si>
  <si>
    <t>Kozerki Księżycowa</t>
  </si>
  <si>
    <t>Kozerki Zakręt</t>
  </si>
  <si>
    <t>Władków Polarna</t>
  </si>
  <si>
    <t>Władków Jowisza 82</t>
  </si>
  <si>
    <t>Władków Pętla</t>
  </si>
  <si>
    <t>LP</t>
  </si>
  <si>
    <t xml:space="preserve"> </t>
  </si>
  <si>
    <t>LP.</t>
  </si>
  <si>
    <t>Grodzisk Mazowiecki - Władków</t>
  </si>
  <si>
    <t>Sobota , Niedziela</t>
  </si>
  <si>
    <t>Baranów Urzad Gminy</t>
  </si>
  <si>
    <t>Linia 24</t>
  </si>
  <si>
    <t>Radonie Pętla</t>
  </si>
  <si>
    <t>Radonie Spacerowa</t>
  </si>
  <si>
    <t>Szczęsne Drozda</t>
  </si>
  <si>
    <t>Grodzisk Maz. 3 Maja/Mediateka</t>
  </si>
  <si>
    <t>Chlebnia przy nr 1</t>
  </si>
  <si>
    <t>Chlebnia przy nr 28</t>
  </si>
  <si>
    <t>Chlebnia przy nr 40</t>
  </si>
  <si>
    <t>Chlebnia RSP</t>
  </si>
  <si>
    <t>Chlebnia Skrzyżowanie</t>
  </si>
  <si>
    <t>Dąbrówka Osiedle</t>
  </si>
  <si>
    <t>Dąbrówka Wieś</t>
  </si>
  <si>
    <t>Zabłotnia Świetlica</t>
  </si>
  <si>
    <t>Izdebno Kościelne Grodziska przy nr 12</t>
  </si>
  <si>
    <t>Izdebno Kościelne Szkoła</t>
  </si>
  <si>
    <t>Izdebno Kościelne DPS</t>
  </si>
  <si>
    <t>Izdebno Kościelne Bursztynowa nr 26</t>
  </si>
  <si>
    <t>Izdebno Kościelne Bursztynowa nr 52</t>
  </si>
  <si>
    <t>Izdebno Pętla</t>
  </si>
  <si>
    <t>Basin Skrzyżowanie</t>
  </si>
  <si>
    <t>Basin Wierzbowa</t>
  </si>
  <si>
    <t>Stanisławów I</t>
  </si>
  <si>
    <t>Stanisławów II</t>
  </si>
  <si>
    <t>Baranów Pętla Szkoła</t>
  </si>
  <si>
    <t>40</t>
  </si>
  <si>
    <t>41</t>
  </si>
  <si>
    <t>42</t>
  </si>
  <si>
    <t>43</t>
  </si>
  <si>
    <t>Grodzisk Maz. - Baranów</t>
  </si>
  <si>
    <t xml:space="preserve">Szczęsne Cmentarz </t>
  </si>
  <si>
    <t>Baranów- Grodzisk Mazowiecki</t>
  </si>
  <si>
    <t>GMINA Baranów</t>
  </si>
  <si>
    <t>Pojazd</t>
  </si>
  <si>
    <t>Rozkład jazdy  sobota, niedziela</t>
  </si>
  <si>
    <t>Rozkład jazdy Sobota, niedziela</t>
  </si>
  <si>
    <t>pojazd</t>
  </si>
  <si>
    <t>Wólka Grodziska Zachodnia</t>
  </si>
  <si>
    <t>Kozery Główna</t>
  </si>
  <si>
    <t>Kraśnicza Wola przy nr 23</t>
  </si>
  <si>
    <t>Grodzis Maz. Szwoleżerów</t>
  </si>
  <si>
    <t>Chlebnia  Logistyczna/Raben</t>
  </si>
  <si>
    <t>Natolin Logistyczna H&amp;M</t>
  </si>
  <si>
    <t>Chlebnia Logistyczna/Raben</t>
  </si>
  <si>
    <t>Rozkład jazdy  sobota,niedziela</t>
  </si>
  <si>
    <t>Grodzisk Mazowiecki - Milanówek (sobota, niedziela)</t>
  </si>
  <si>
    <t>Rozkład jazdy w dni powszednie</t>
  </si>
  <si>
    <t>Rozkład jazdy w sobote , niedziele</t>
  </si>
  <si>
    <t>L</t>
  </si>
  <si>
    <t>Grodzisk Maz. - Makówka</t>
  </si>
  <si>
    <t>Makówka Radziejowicka</t>
  </si>
  <si>
    <t>Grodzisk Mazowiecki  Grottgera</t>
  </si>
  <si>
    <t>Mościska Pawia</t>
  </si>
  <si>
    <t>OK</t>
  </si>
  <si>
    <t xml:space="preserve">Sprawdzić 28 kilometraż </t>
  </si>
  <si>
    <t>Grodzisk Maz. Wólczyńska</t>
  </si>
  <si>
    <t>Grodzisk Maz. Montwiłła/Mokronoskich</t>
  </si>
  <si>
    <t>Grodzisk Maz. Armii Polskiej</t>
  </si>
  <si>
    <t>Odrano-Wola Wschodnia</t>
  </si>
  <si>
    <t>Odrano-Wola Budokrusz</t>
  </si>
  <si>
    <t>Adamowizna Niedźwiedzia</t>
  </si>
  <si>
    <t>Radonie Nałkowskiej</t>
  </si>
  <si>
    <t>Radonie Iglasta</t>
  </si>
  <si>
    <t>Radonie Widokowa</t>
  </si>
  <si>
    <t>Radonie Roślinna</t>
  </si>
  <si>
    <t>Radonie Szpacza</t>
  </si>
  <si>
    <t>Książenice Pętla</t>
  </si>
  <si>
    <t>Książenice Marylskiego/Spacerowa</t>
  </si>
  <si>
    <t>Książenice Marylskiego Agri-Rol</t>
  </si>
  <si>
    <t>Książenice Osiedle</t>
  </si>
  <si>
    <t>Książenice Koncertowa</t>
  </si>
  <si>
    <t>Książenice Planty Książenickie</t>
  </si>
  <si>
    <t>Trasa podstaowa</t>
  </si>
  <si>
    <t>Trasa wydłużona</t>
  </si>
  <si>
    <t>&lt;</t>
  </si>
  <si>
    <t>c</t>
  </si>
  <si>
    <t>d</t>
  </si>
  <si>
    <t>e</t>
  </si>
  <si>
    <t>Książenice Legionistów</t>
  </si>
  <si>
    <t>Grodzisk Maz. - Urszulin</t>
  </si>
  <si>
    <t>Ksiązenice  Legionistów</t>
  </si>
  <si>
    <t>Grodzisk Maz. Teligi</t>
  </si>
  <si>
    <t>Grodzisk Maz. Piaskowa WKD</t>
  </si>
  <si>
    <t>Grodzisk Maz. Os. Piaskowa</t>
  </si>
  <si>
    <t xml:space="preserve">Grodzisk Maz. Piaskowa/Nadarzyńska </t>
  </si>
  <si>
    <t>Grodzisk Maz. Piaskowa</t>
  </si>
  <si>
    <t>Grodzisk Maz. Olsztyńska</t>
  </si>
  <si>
    <t>Kady Mazowiecka</t>
  </si>
  <si>
    <t>Opypy Gilewicza</t>
  </si>
  <si>
    <t>Opypy Paprociowa</t>
  </si>
  <si>
    <t>Książenice Sosnowa</t>
  </si>
  <si>
    <t>Książenice Szkoła</t>
  </si>
  <si>
    <t>Książenice Rondo</t>
  </si>
  <si>
    <t>Książenice Przychodnia</t>
  </si>
  <si>
    <t>Grodzisk Maz. - Radonie przez Książęnice , Urszulin</t>
  </si>
  <si>
    <t>Grodzisk Maz. Piaskowa /Nadarzyńska</t>
  </si>
  <si>
    <t>Grodzisk Maz. Bairda</t>
  </si>
  <si>
    <t>Grodzisk Maz. Kopernika II</t>
  </si>
  <si>
    <t>Grodzisk Maz. Narutowicza</t>
  </si>
  <si>
    <t>Grodzisk Maz. Ziemiańska</t>
  </si>
  <si>
    <t>Kraśnicza Wola przy nr 32A</t>
  </si>
  <si>
    <t>Kraśnicza Wola 38B</t>
  </si>
  <si>
    <t>Kozery Nowe Popławska</t>
  </si>
  <si>
    <t>Kozery Stare Urocza</t>
  </si>
  <si>
    <t>Kozery Nowe Czerwonych Maków</t>
  </si>
  <si>
    <t>Kozery Nowe Pętla</t>
  </si>
  <si>
    <t>Izdebno Nowe przy nr 5c</t>
  </si>
  <si>
    <t>Izdebno Nowe przy nr 14</t>
  </si>
  <si>
    <t>Cegłów Wojcieszyn</t>
  </si>
  <si>
    <t>Boża Wola Owocowa</t>
  </si>
  <si>
    <t>Boża Wola Szkoła</t>
  </si>
  <si>
    <t xml:space="preserve">Grodzisk Maz. - Boża Wola </t>
  </si>
  <si>
    <t>Grodzisk Maz. Szwedzka</t>
  </si>
  <si>
    <t xml:space="preserve">Grodzisk Maz. Okrzei </t>
  </si>
  <si>
    <t xml:space="preserve">GPS </t>
  </si>
  <si>
    <t>52.</t>
  </si>
  <si>
    <t>52.13397</t>
  </si>
  <si>
    <t>20.54563</t>
  </si>
  <si>
    <t>20.52156</t>
  </si>
  <si>
    <t>52.17952</t>
  </si>
  <si>
    <t>52.17874</t>
  </si>
  <si>
    <t>20.52111</t>
  </si>
  <si>
    <t>52.16353</t>
  </si>
  <si>
    <t>52.15267</t>
  </si>
  <si>
    <t>20.52003</t>
  </si>
  <si>
    <t>52.13753</t>
  </si>
  <si>
    <t>20.52730</t>
  </si>
  <si>
    <t>20.5187</t>
  </si>
  <si>
    <t>52.132796</t>
  </si>
  <si>
    <t>20.5335</t>
  </si>
  <si>
    <t>52.12960</t>
  </si>
  <si>
    <t>55784</t>
  </si>
  <si>
    <t>52.1245</t>
  </si>
  <si>
    <t>GMINA BARANÓW</t>
  </si>
  <si>
    <t>GPS</t>
  </si>
  <si>
    <t>52.0541</t>
  </si>
  <si>
    <t>52.05442</t>
  </si>
  <si>
    <t>52.05462</t>
  </si>
  <si>
    <t>52.0553</t>
  </si>
  <si>
    <t>52.06166</t>
  </si>
  <si>
    <t>52.06567</t>
  </si>
  <si>
    <t>52.06987</t>
  </si>
  <si>
    <t>52.07691</t>
  </si>
  <si>
    <t>52.08086</t>
  </si>
  <si>
    <t>52.08492</t>
  </si>
  <si>
    <t>52.09196</t>
  </si>
  <si>
    <t>52.09838</t>
  </si>
  <si>
    <t>52.10192</t>
  </si>
  <si>
    <t>52.10682</t>
  </si>
  <si>
    <t>20.62647</t>
  </si>
  <si>
    <t>52.10399</t>
  </si>
  <si>
    <t>20.62778</t>
  </si>
  <si>
    <t>20.58969</t>
  </si>
  <si>
    <t>20.5976</t>
  </si>
  <si>
    <t>20.6037</t>
  </si>
  <si>
    <t>20.60268</t>
  </si>
  <si>
    <t>20.6141</t>
  </si>
  <si>
    <t>20.61412</t>
  </si>
  <si>
    <t>20.61359</t>
  </si>
  <si>
    <t>20.61265</t>
  </si>
  <si>
    <t>20.61213</t>
  </si>
  <si>
    <t>20.61162</t>
  </si>
  <si>
    <t>20.61166</t>
  </si>
  <si>
    <t>20.61252</t>
  </si>
  <si>
    <t>20.6151</t>
  </si>
  <si>
    <t>52.098</t>
  </si>
  <si>
    <t>52.09082</t>
  </si>
  <si>
    <t>52.08373</t>
  </si>
  <si>
    <t>52.07985</t>
  </si>
  <si>
    <t>52.07504</t>
  </si>
  <si>
    <t>52.0685</t>
  </si>
  <si>
    <t>52.06051</t>
  </si>
  <si>
    <t>52.0544</t>
  </si>
  <si>
    <t>52.05416</t>
  </si>
  <si>
    <t>20.58975</t>
  </si>
  <si>
    <t>20.59756</t>
  </si>
  <si>
    <t>20.60301</t>
  </si>
  <si>
    <t>20.61261</t>
  </si>
  <si>
    <t>20.61362</t>
  </si>
  <si>
    <t>20.61276</t>
  </si>
  <si>
    <t>20.61215</t>
  </si>
  <si>
    <t>20.61125</t>
  </si>
  <si>
    <t>20.61223</t>
  </si>
  <si>
    <t>52.10968</t>
  </si>
  <si>
    <t>20.62235</t>
  </si>
  <si>
    <t>52.10766</t>
  </si>
  <si>
    <t>20.62252</t>
  </si>
  <si>
    <t>52.10662</t>
  </si>
  <si>
    <t>20.62520</t>
  </si>
  <si>
    <t>52.104141</t>
  </si>
  <si>
    <t>20.621680</t>
  </si>
  <si>
    <t>52.10169</t>
  </si>
  <si>
    <t>52.10380</t>
  </si>
  <si>
    <t>20.62404</t>
  </si>
  <si>
    <t>52.12147</t>
  </si>
  <si>
    <t>20.66837</t>
  </si>
  <si>
    <t>52.12166</t>
  </si>
  <si>
    <t>20.66557</t>
  </si>
  <si>
    <t>52.11878</t>
  </si>
  <si>
    <t>20.66354</t>
  </si>
  <si>
    <t>52.10527</t>
  </si>
  <si>
    <t>20.65722</t>
  </si>
  <si>
    <t>52.10807</t>
  </si>
  <si>
    <t>20.65565</t>
  </si>
  <si>
    <t>52.11385</t>
  </si>
  <si>
    <t>20.64262</t>
  </si>
  <si>
    <t>52.11249</t>
  </si>
  <si>
    <t>20.63767</t>
  </si>
  <si>
    <t>52.10955</t>
  </si>
  <si>
    <t>20.64902</t>
  </si>
  <si>
    <t>52.10771</t>
  </si>
  <si>
    <t>20.65095</t>
  </si>
  <si>
    <t>52.10549</t>
  </si>
  <si>
    <t>20.65288</t>
  </si>
  <si>
    <t>52.11204</t>
  </si>
  <si>
    <t>20.64671</t>
  </si>
  <si>
    <t>52.11213</t>
  </si>
  <si>
    <t>20.64683</t>
  </si>
  <si>
    <t>52.11418</t>
  </si>
  <si>
    <t>20.64383</t>
  </si>
  <si>
    <t>52.11273</t>
  </si>
  <si>
    <t>20.63793</t>
  </si>
  <si>
    <t>52.117192</t>
  </si>
  <si>
    <t>20.667867</t>
  </si>
  <si>
    <t>52.1099</t>
  </si>
  <si>
    <t>20.65459</t>
  </si>
  <si>
    <t>52.10721</t>
  </si>
  <si>
    <t>20.65603</t>
  </si>
  <si>
    <t>52.10526</t>
  </si>
  <si>
    <t>20.65718</t>
  </si>
  <si>
    <t>52.10545</t>
  </si>
  <si>
    <t>20.65303</t>
  </si>
  <si>
    <t>20.65102</t>
  </si>
  <si>
    <t>52.10952</t>
  </si>
  <si>
    <t>20.64941</t>
  </si>
  <si>
    <t>52.10776</t>
  </si>
  <si>
    <t>52.09586</t>
  </si>
  <si>
    <t>20.61669</t>
  </si>
  <si>
    <t>52.10834</t>
  </si>
  <si>
    <t>20.63908</t>
  </si>
  <si>
    <t>52.10718</t>
  </si>
  <si>
    <t>20.63448</t>
  </si>
  <si>
    <t>52.10911</t>
  </si>
  <si>
    <t>20.63117</t>
  </si>
  <si>
    <t>52.10953</t>
  </si>
  <si>
    <t>20.62926</t>
  </si>
  <si>
    <t>52.10087</t>
  </si>
  <si>
    <t>20.62733</t>
  </si>
  <si>
    <t>52.10271</t>
  </si>
  <si>
    <t>20.62637</t>
  </si>
  <si>
    <t>52.10077</t>
  </si>
  <si>
    <t>20.62727</t>
  </si>
  <si>
    <t>52.10277</t>
  </si>
  <si>
    <t>20.62623</t>
  </si>
  <si>
    <t>52.10901</t>
  </si>
  <si>
    <t>20.62810</t>
  </si>
  <si>
    <t>52.10916</t>
  </si>
  <si>
    <t>20.63089</t>
  </si>
  <si>
    <t>52.09706</t>
  </si>
  <si>
    <t>20.62317</t>
  </si>
  <si>
    <t>52.09700</t>
  </si>
  <si>
    <t>20.62243</t>
  </si>
  <si>
    <t>52.10733</t>
  </si>
  <si>
    <t>20.63570</t>
  </si>
  <si>
    <t>52.09877</t>
  </si>
  <si>
    <t>20.60568</t>
  </si>
  <si>
    <t>52.09504</t>
  </si>
  <si>
    <t>20.59477</t>
  </si>
  <si>
    <t>52.09346</t>
  </si>
  <si>
    <t>20.58219</t>
  </si>
  <si>
    <t>52.08945</t>
  </si>
  <si>
    <t>52.08632</t>
  </si>
  <si>
    <t>20.55380</t>
  </si>
  <si>
    <t>52.08600</t>
  </si>
  <si>
    <t>20.55306</t>
  </si>
  <si>
    <t>52.08926</t>
  </si>
  <si>
    <t>20.56460</t>
  </si>
  <si>
    <t>20.56625</t>
  </si>
  <si>
    <t>52.0993</t>
  </si>
  <si>
    <t>20.60737</t>
  </si>
  <si>
    <t>52.10274</t>
  </si>
  <si>
    <t>20.62535</t>
  </si>
  <si>
    <t>52.09609</t>
  </si>
  <si>
    <t>20.59817</t>
  </si>
  <si>
    <t>52.12840</t>
  </si>
  <si>
    <t>20.47128</t>
  </si>
  <si>
    <t>52.14026</t>
  </si>
  <si>
    <t>20.46386</t>
  </si>
  <si>
    <t>52.12752</t>
  </si>
  <si>
    <t>20.47198</t>
  </si>
  <si>
    <t>52.13279</t>
  </si>
  <si>
    <t>20.45026</t>
  </si>
  <si>
    <t>52.17146</t>
  </si>
  <si>
    <t>20.43227</t>
  </si>
  <si>
    <t>52.17045</t>
  </si>
  <si>
    <t>20.44449</t>
  </si>
  <si>
    <t>52.13922</t>
  </si>
  <si>
    <t>20.46438</t>
  </si>
  <si>
    <t>52.17046</t>
  </si>
  <si>
    <t>20.44439</t>
  </si>
  <si>
    <t>52.14714</t>
  </si>
  <si>
    <t>20.45932</t>
  </si>
  <si>
    <t>52.15445</t>
  </si>
  <si>
    <t>20.45472</t>
  </si>
  <si>
    <t>52.14718</t>
  </si>
  <si>
    <t>20.45935</t>
  </si>
  <si>
    <t>52.10276</t>
  </si>
  <si>
    <t>20.62550</t>
  </si>
  <si>
    <t>52.09515</t>
  </si>
  <si>
    <t>20.61782</t>
  </si>
  <si>
    <t>52.103183</t>
  </si>
  <si>
    <t>20.628632</t>
  </si>
  <si>
    <t>52.11539</t>
  </si>
  <si>
    <t>20.62209</t>
  </si>
  <si>
    <t>52.11495</t>
  </si>
  <si>
    <t>20.62073</t>
  </si>
  <si>
    <t>52.11181</t>
  </si>
  <si>
    <t>20.62088</t>
  </si>
  <si>
    <t>52.1177</t>
  </si>
  <si>
    <t>52.11961</t>
  </si>
  <si>
    <t>20.61947</t>
  </si>
  <si>
    <t>52.11823</t>
  </si>
  <si>
    <t>20.61577</t>
  </si>
  <si>
    <t>52.11432</t>
  </si>
  <si>
    <t>20.62092</t>
  </si>
  <si>
    <t>52.11501</t>
  </si>
  <si>
    <t>20.62332</t>
  </si>
  <si>
    <t>52.09731</t>
  </si>
  <si>
    <t>20.61757</t>
  </si>
  <si>
    <t>52.157855</t>
  </si>
  <si>
    <t>20.613375</t>
  </si>
  <si>
    <t>52.158195</t>
  </si>
  <si>
    <t>20.612237</t>
  </si>
  <si>
    <t>52.159349</t>
  </si>
  <si>
    <t>20.612246</t>
  </si>
  <si>
    <t>52.171261</t>
  </si>
  <si>
    <t>20.611553</t>
  </si>
  <si>
    <t>52.169914</t>
  </si>
  <si>
    <t>20.611530</t>
  </si>
  <si>
    <t>52.184010</t>
  </si>
  <si>
    <t>20.20611735</t>
  </si>
  <si>
    <t>52.183212</t>
  </si>
  <si>
    <t>20.611608</t>
  </si>
  <si>
    <t>52.187163</t>
  </si>
  <si>
    <t>20.607956</t>
  </si>
  <si>
    <t>20.61591</t>
  </si>
  <si>
    <t>52.15127</t>
  </si>
  <si>
    <t>20.61504</t>
  </si>
  <si>
    <t>52.13449</t>
  </si>
  <si>
    <t>20.61747</t>
  </si>
  <si>
    <t>52.13067</t>
  </si>
  <si>
    <t>20.6181</t>
  </si>
  <si>
    <t>52.12606</t>
  </si>
  <si>
    <t>20.61886</t>
  </si>
  <si>
    <t>52.11474</t>
  </si>
  <si>
    <t>20.61613</t>
  </si>
  <si>
    <t>52.11087</t>
  </si>
  <si>
    <t>20.6167</t>
  </si>
  <si>
    <t>52.10609</t>
  </si>
  <si>
    <t>20.63317</t>
  </si>
  <si>
    <t>52.111774</t>
  </si>
  <si>
    <t>20.620973</t>
  </si>
  <si>
    <t>52.14382</t>
  </si>
  <si>
    <t>20.61607</t>
  </si>
  <si>
    <t>52.19347</t>
  </si>
  <si>
    <t>20.61700</t>
  </si>
  <si>
    <t>52.193415</t>
  </si>
  <si>
    <t>20.617238</t>
  </si>
  <si>
    <t>52.10597</t>
  </si>
  <si>
    <t>20.63338</t>
  </si>
  <si>
    <t>52.11114</t>
  </si>
  <si>
    <t>20.61665</t>
  </si>
  <si>
    <t>52.12687</t>
  </si>
  <si>
    <t>52.13154</t>
  </si>
  <si>
    <t>52.13387</t>
  </si>
  <si>
    <t>52.15131</t>
  </si>
  <si>
    <t>20.61514</t>
  </si>
  <si>
    <t>20.61769</t>
  </si>
  <si>
    <t>20.61808</t>
  </si>
  <si>
    <t>20.61885</t>
  </si>
  <si>
    <t>52.11958</t>
  </si>
  <si>
    <t>20.61934</t>
  </si>
  <si>
    <t>52.11577</t>
  </si>
  <si>
    <t>20.61622</t>
  </si>
  <si>
    <t>52.10839</t>
  </si>
  <si>
    <t>20.63938</t>
  </si>
  <si>
    <t>52.15003</t>
  </si>
  <si>
    <t>52.15043</t>
  </si>
  <si>
    <t>52.15405</t>
  </si>
  <si>
    <t>52.15289</t>
  </si>
  <si>
    <t>52.15409</t>
  </si>
  <si>
    <t>20.56007</t>
  </si>
  <si>
    <t>20.57314</t>
  </si>
  <si>
    <t>20.58897</t>
  </si>
  <si>
    <t>20.60114</t>
  </si>
  <si>
    <t>20.60891</t>
  </si>
  <si>
    <t>20.56036</t>
  </si>
  <si>
    <t>52.15282</t>
  </si>
  <si>
    <t>20.57335</t>
  </si>
  <si>
    <t>52.15395</t>
  </si>
  <si>
    <t>20.58917</t>
  </si>
  <si>
    <t>52.15061</t>
  </si>
  <si>
    <t>52.15001</t>
  </si>
  <si>
    <t>20.6084</t>
  </si>
  <si>
    <t>20.5999</t>
  </si>
  <si>
    <t>52.08887</t>
  </si>
  <si>
    <t>20.59672</t>
  </si>
  <si>
    <t>52.083807</t>
  </si>
  <si>
    <t>20.599273</t>
  </si>
  <si>
    <t>52.07222</t>
  </si>
  <si>
    <t>20.58217</t>
  </si>
  <si>
    <t>52.08007</t>
  </si>
  <si>
    <t>20.58336</t>
  </si>
  <si>
    <t>52.080058</t>
  </si>
  <si>
    <t>20.583226</t>
  </si>
  <si>
    <t>52.08466</t>
  </si>
  <si>
    <t>20.58382</t>
  </si>
  <si>
    <t>52.084682</t>
  </si>
  <si>
    <t>20.583750</t>
  </si>
  <si>
    <t>52.09033</t>
  </si>
  <si>
    <t>52.090336</t>
  </si>
  <si>
    <t>20.588284</t>
  </si>
  <si>
    <t>52.098783</t>
  </si>
  <si>
    <t>20.619514</t>
  </si>
  <si>
    <t>52.089149</t>
  </si>
  <si>
    <t>20.596427</t>
  </si>
  <si>
    <t>20.58836</t>
  </si>
  <si>
    <t>Grodzisk Maz.  Mokronoskich</t>
  </si>
  <si>
    <t>52.081263</t>
  </si>
  <si>
    <t>20.721258</t>
  </si>
  <si>
    <t>Urszuli Jabłoniowa /Owocowa</t>
  </si>
  <si>
    <t>Urszulin Pętla /Jabłoniowa</t>
  </si>
  <si>
    <t>52.084232</t>
  </si>
  <si>
    <t>20.710674</t>
  </si>
  <si>
    <t>52.072642</t>
  </si>
  <si>
    <t>20.700378</t>
  </si>
  <si>
    <t>52.072245</t>
  </si>
  <si>
    <t>20.698943</t>
  </si>
  <si>
    <t>52.10189</t>
  </si>
  <si>
    <t>20.61819</t>
  </si>
  <si>
    <t>52.09227</t>
  </si>
  <si>
    <t>20.61759</t>
  </si>
  <si>
    <t>52.0985</t>
  </si>
  <si>
    <t>20.6236</t>
  </si>
  <si>
    <t>52.0912</t>
  </si>
  <si>
    <t>20.62509</t>
  </si>
  <si>
    <t>52.08759</t>
  </si>
  <si>
    <t>20.62614</t>
  </si>
  <si>
    <t>52.08237</t>
  </si>
  <si>
    <t>20.62769</t>
  </si>
  <si>
    <t>52.07911</t>
  </si>
  <si>
    <t>20.62799</t>
  </si>
  <si>
    <t>52.07659</t>
  </si>
  <si>
    <t>20.6294</t>
  </si>
  <si>
    <t>52.07178</t>
  </si>
  <si>
    <t>20.6325</t>
  </si>
  <si>
    <t>52.0691</t>
  </si>
  <si>
    <t>20.63524</t>
  </si>
  <si>
    <t>52.06712</t>
  </si>
  <si>
    <t>20.63766</t>
  </si>
  <si>
    <t>52.06535</t>
  </si>
  <si>
    <t>20.64228</t>
  </si>
  <si>
    <t>52.06248</t>
  </si>
  <si>
    <t>20.64898</t>
  </si>
  <si>
    <t>52.06027</t>
  </si>
  <si>
    <t>20.65388</t>
  </si>
  <si>
    <t>52.06449</t>
  </si>
  <si>
    <t>20.65915</t>
  </si>
  <si>
    <t>52.07569</t>
  </si>
  <si>
    <t>20.65708</t>
  </si>
  <si>
    <t>52.08003</t>
  </si>
  <si>
    <t>20.6536</t>
  </si>
  <si>
    <t>52.08384</t>
  </si>
  <si>
    <t>20.64948</t>
  </si>
  <si>
    <t>52.08649</t>
  </si>
  <si>
    <t>20.64542</t>
  </si>
  <si>
    <t>52.070002</t>
  </si>
  <si>
    <t>20.63411</t>
  </si>
  <si>
    <t>52.07228</t>
  </si>
  <si>
    <t>20.63239</t>
  </si>
  <si>
    <t>52.07632</t>
  </si>
  <si>
    <t>20.6298</t>
  </si>
  <si>
    <t>52.07861</t>
  </si>
  <si>
    <t>20.62813</t>
  </si>
  <si>
    <t>52.08345</t>
  </si>
  <si>
    <t>20.62752</t>
  </si>
  <si>
    <t>52.08857</t>
  </si>
  <si>
    <t>20.62592</t>
  </si>
  <si>
    <t>52.09154</t>
  </si>
  <si>
    <t>20.62491</t>
  </si>
  <si>
    <t>52.09611</t>
  </si>
  <si>
    <t>20.62382</t>
  </si>
  <si>
    <t>52.0973</t>
  </si>
  <si>
    <t>20.61767</t>
  </si>
  <si>
    <t>52.5210178</t>
  </si>
  <si>
    <t>20.61806</t>
  </si>
  <si>
    <t>52.07979</t>
  </si>
  <si>
    <t>20.65365</t>
  </si>
  <si>
    <t>52.07567</t>
  </si>
  <si>
    <t>20.65699</t>
  </si>
  <si>
    <t>52.070546</t>
  </si>
  <si>
    <t>20.66411</t>
  </si>
  <si>
    <t>52.06422</t>
  </si>
  <si>
    <t>20.65885</t>
  </si>
  <si>
    <t>52.06072</t>
  </si>
  <si>
    <t>20.65296</t>
  </si>
  <si>
    <t>52.0628</t>
  </si>
  <si>
    <t>20.64812</t>
  </si>
  <si>
    <t>52.06576</t>
  </si>
  <si>
    <t>20.64061</t>
  </si>
  <si>
    <t>52.06747</t>
  </si>
  <si>
    <t>20.63748</t>
  </si>
  <si>
    <t>52.070669</t>
  </si>
  <si>
    <t>20.720539</t>
  </si>
  <si>
    <t>52.072286</t>
  </si>
  <si>
    <t>20.698784</t>
  </si>
  <si>
    <t>52.52.07151</t>
  </si>
  <si>
    <t>20.69284</t>
  </si>
  <si>
    <t>Kolonia Jaktorów  Sikorskiego</t>
  </si>
  <si>
    <t xml:space="preserve">Jaktorów Armii Krajowej </t>
  </si>
  <si>
    <t>52.08618</t>
  </si>
  <si>
    <t>20.54126</t>
  </si>
  <si>
    <t>52.0922</t>
  </si>
  <si>
    <t>20.53198</t>
  </si>
  <si>
    <t>52.1053</t>
  </si>
  <si>
    <t>20.50573</t>
  </si>
  <si>
    <t>20.52096</t>
  </si>
  <si>
    <t>52.11185</t>
  </si>
  <si>
    <t>20.49105</t>
  </si>
  <si>
    <t>52.12025</t>
  </si>
  <si>
    <t>20.47331</t>
  </si>
  <si>
    <t>52.11978</t>
  </si>
  <si>
    <t>52.11179</t>
  </si>
  <si>
    <t>52.09256</t>
  </si>
  <si>
    <t>20.54106</t>
  </si>
  <si>
    <t>20.53175</t>
  </si>
  <si>
    <t>20.50571</t>
  </si>
  <si>
    <t>20.49107</t>
  </si>
  <si>
    <t>20.47368</t>
  </si>
  <si>
    <t>Kolonia Jaktorów Sikorskiego</t>
  </si>
  <si>
    <t>52.09911</t>
  </si>
  <si>
    <t>20.51953</t>
  </si>
  <si>
    <t>20.45473</t>
  </si>
  <si>
    <t>52.08624</t>
  </si>
  <si>
    <t>Sienkiewicza - Montwiła 0,23</t>
  </si>
  <si>
    <t>52.1545</t>
  </si>
  <si>
    <t>KM sprawdzone 02-07-2021 (GPS+ mapa)</t>
  </si>
  <si>
    <t>Poprawić pozostałe linie 21</t>
  </si>
  <si>
    <t>52.170845</t>
  </si>
  <si>
    <t>20.421416</t>
  </si>
  <si>
    <t>52.09357</t>
  </si>
  <si>
    <t>20.59410</t>
  </si>
  <si>
    <t>52.09405</t>
  </si>
  <si>
    <t>20.59387</t>
  </si>
  <si>
    <t>52.12255</t>
  </si>
  <si>
    <t>20.47187</t>
  </si>
  <si>
    <t>52.12751</t>
  </si>
  <si>
    <t>52.13088</t>
  </si>
  <si>
    <t>20.50055</t>
  </si>
  <si>
    <t>52.13615</t>
  </si>
  <si>
    <t>52.13635</t>
  </si>
  <si>
    <t>20.50951</t>
  </si>
  <si>
    <t>20.50194</t>
  </si>
  <si>
    <t>52.13655</t>
  </si>
  <si>
    <t>20.51376</t>
  </si>
  <si>
    <t>52.13677</t>
  </si>
  <si>
    <t>20.52070</t>
  </si>
  <si>
    <t>52.13755</t>
  </si>
  <si>
    <t>20.52738</t>
  </si>
  <si>
    <t>52.14082</t>
  </si>
  <si>
    <t>20.53883</t>
  </si>
  <si>
    <t>52.13918</t>
  </si>
  <si>
    <t>20.55872</t>
  </si>
  <si>
    <t>52.13494</t>
  </si>
  <si>
    <t>20.57553</t>
  </si>
  <si>
    <t>52.13362</t>
  </si>
  <si>
    <t>20.58059</t>
  </si>
  <si>
    <t>52.13179</t>
  </si>
  <si>
    <t>20.58746</t>
  </si>
  <si>
    <t>52.13071</t>
  </si>
  <si>
    <t>52.13643</t>
  </si>
  <si>
    <t>20.50963</t>
  </si>
  <si>
    <t>20.50192</t>
  </si>
  <si>
    <t>52.13087</t>
  </si>
  <si>
    <t>20.50048</t>
  </si>
  <si>
    <t>52.13051</t>
  </si>
  <si>
    <t>20.4875</t>
  </si>
  <si>
    <t>52.13011</t>
  </si>
  <si>
    <t>20.48032</t>
  </si>
  <si>
    <t>52.13682</t>
  </si>
  <si>
    <t>20.52076</t>
  </si>
  <si>
    <t>52.13657</t>
  </si>
  <si>
    <t>20.51369</t>
  </si>
  <si>
    <t>20.56408</t>
  </si>
  <si>
    <t>52.11248</t>
  </si>
  <si>
    <t>20.56253</t>
  </si>
  <si>
    <t>20.57086</t>
  </si>
  <si>
    <t>52.1118</t>
  </si>
  <si>
    <t>20.61156</t>
  </si>
  <si>
    <t>52.10921</t>
  </si>
  <si>
    <t>20.6125</t>
  </si>
  <si>
    <t>52.11056</t>
  </si>
  <si>
    <t>20.59814</t>
  </si>
  <si>
    <t>52.11386</t>
  </si>
  <si>
    <t>20.58877</t>
  </si>
  <si>
    <t>52.11785</t>
  </si>
  <si>
    <t>20.58015</t>
  </si>
  <si>
    <t>52.11967</t>
  </si>
  <si>
    <t>20.56984</t>
  </si>
  <si>
    <t>52.11145</t>
  </si>
  <si>
    <t>20.57264</t>
  </si>
  <si>
    <t>52.11156</t>
  </si>
  <si>
    <t>20.57191</t>
  </si>
  <si>
    <t>52.12948</t>
  </si>
  <si>
    <t>20.55818</t>
  </si>
  <si>
    <t>52.1251</t>
  </si>
  <si>
    <t>20.56364</t>
  </si>
  <si>
    <t>52.138</t>
  </si>
  <si>
    <t>20.53289</t>
  </si>
  <si>
    <t>52.13761</t>
  </si>
  <si>
    <t>20.52718</t>
  </si>
  <si>
    <t>52.15263</t>
  </si>
  <si>
    <t>20.5201</t>
  </si>
  <si>
    <t>52.16351</t>
  </si>
  <si>
    <t>20.51588</t>
  </si>
  <si>
    <t>52.112427</t>
  </si>
  <si>
    <t>20.565131</t>
  </si>
  <si>
    <t>52.10531</t>
  </si>
  <si>
    <t>20.5737</t>
  </si>
  <si>
    <t>52.10004</t>
  </si>
  <si>
    <t>20.57607</t>
  </si>
  <si>
    <t>52.17008</t>
  </si>
  <si>
    <t>20.47382</t>
  </si>
  <si>
    <t>52.17043</t>
  </si>
  <si>
    <t>20.50674</t>
  </si>
  <si>
    <t>52.17149</t>
  </si>
  <si>
    <t>20.43497</t>
  </si>
  <si>
    <t>52.17150</t>
  </si>
  <si>
    <t>20.43498</t>
  </si>
  <si>
    <t>52.17052</t>
  </si>
  <si>
    <t>20.50541</t>
  </si>
  <si>
    <t>52.17014</t>
  </si>
  <si>
    <t>20.47352</t>
  </si>
  <si>
    <t>52.111366</t>
  </si>
  <si>
    <t>20.62144</t>
  </si>
  <si>
    <t>52.13518</t>
  </si>
  <si>
    <t>20.60797</t>
  </si>
  <si>
    <t>52.13479</t>
  </si>
  <si>
    <t>52.110785</t>
  </si>
  <si>
    <t>20.621385</t>
  </si>
  <si>
    <t>52.16221</t>
  </si>
  <si>
    <t>20.53611</t>
  </si>
  <si>
    <t>52.16211</t>
  </si>
  <si>
    <t>20.54424</t>
  </si>
  <si>
    <t>52.16202</t>
  </si>
  <si>
    <t>20.55313</t>
  </si>
  <si>
    <t>52.15318</t>
  </si>
  <si>
    <t>20.63648</t>
  </si>
  <si>
    <t>52.15128</t>
  </si>
  <si>
    <t>20.64524</t>
  </si>
  <si>
    <t>52.14571</t>
  </si>
  <si>
    <t>20.63645</t>
  </si>
  <si>
    <t>52.14137</t>
  </si>
  <si>
    <t>20.63232</t>
  </si>
  <si>
    <t>52.1416</t>
  </si>
  <si>
    <t>20.63241</t>
  </si>
  <si>
    <t>52.14546</t>
  </si>
  <si>
    <t>20.63627</t>
  </si>
  <si>
    <t>20.6463</t>
  </si>
  <si>
    <t>52.15321</t>
  </si>
  <si>
    <t>20.63716</t>
  </si>
  <si>
    <t>20.55316</t>
  </si>
  <si>
    <t>52.16212</t>
  </si>
  <si>
    <t>20.54418</t>
  </si>
  <si>
    <t>52.16225</t>
  </si>
  <si>
    <t>20.53602</t>
  </si>
  <si>
    <t>52.13428</t>
  </si>
  <si>
    <t>20.63457</t>
  </si>
  <si>
    <t>52.12922</t>
  </si>
  <si>
    <t>20.63617</t>
  </si>
  <si>
    <t>52.12021</t>
  </si>
  <si>
    <t>20.62695</t>
  </si>
  <si>
    <t>52.12053</t>
  </si>
  <si>
    <t>20.62709</t>
  </si>
  <si>
    <t>52.12953</t>
  </si>
  <si>
    <t>20.63613</t>
  </si>
  <si>
    <t>52.13458</t>
  </si>
  <si>
    <t>20.63458</t>
  </si>
  <si>
    <t>52.10375</t>
  </si>
  <si>
    <t>20.654</t>
  </si>
  <si>
    <t>52.10237</t>
  </si>
  <si>
    <t>20.6499</t>
  </si>
  <si>
    <t>52.1008</t>
  </si>
  <si>
    <t>20.64518</t>
  </si>
  <si>
    <t>52.09966</t>
  </si>
  <si>
    <t>52.09718</t>
  </si>
  <si>
    <t>52.0933</t>
  </si>
  <si>
    <t>52.09062</t>
  </si>
  <si>
    <t>52.08787</t>
  </si>
  <si>
    <t>52.07949</t>
  </si>
  <si>
    <t>52.07712</t>
  </si>
  <si>
    <t>52.07434</t>
  </si>
  <si>
    <t>52.07074</t>
  </si>
  <si>
    <t>20.7195</t>
  </si>
  <si>
    <t>20.70096</t>
  </si>
  <si>
    <t>20.69714</t>
  </si>
  <si>
    <t>20.6945</t>
  </si>
  <si>
    <t>20.67997</t>
  </si>
  <si>
    <t>20.67061</t>
  </si>
  <si>
    <t>20.66552</t>
  </si>
  <si>
    <t>20.65295</t>
  </si>
  <si>
    <t>20.64476</t>
  </si>
  <si>
    <t>52.083066</t>
  </si>
  <si>
    <t>20.689683</t>
  </si>
  <si>
    <t>52.07467</t>
  </si>
  <si>
    <t>20.70061</t>
  </si>
  <si>
    <t>52.07827</t>
  </si>
  <si>
    <t>20.69618</t>
  </si>
  <si>
    <t>52.08392</t>
  </si>
  <si>
    <t>20.6888</t>
  </si>
  <si>
    <t>52.08819</t>
  </si>
  <si>
    <t>20.6785</t>
  </si>
  <si>
    <t>52.09042</t>
  </si>
  <si>
    <t>20.67127</t>
  </si>
  <si>
    <t>52.09397</t>
  </si>
  <si>
    <t>20.66296</t>
  </si>
  <si>
    <t>52.09764</t>
  </si>
  <si>
    <t>20.65174</t>
  </si>
  <si>
    <t>GMINA Błonie</t>
  </si>
  <si>
    <t>Bieniewo Parcela - Bramki - Bieniewice - Błonie</t>
  </si>
  <si>
    <t>Wawrzyszew II</t>
  </si>
  <si>
    <t>Błonie Nowakowskiego</t>
  </si>
  <si>
    <t>Łuszczewek-Błonie</t>
  </si>
  <si>
    <t>Nowa Górna II</t>
  </si>
  <si>
    <t>Górna Wieś II</t>
  </si>
  <si>
    <t xml:space="preserve">Piorunów </t>
  </si>
  <si>
    <t>Nowa Górna I</t>
  </si>
  <si>
    <t xml:space="preserve">Ilość dni roboczych </t>
  </si>
  <si>
    <t>Sobota niedziela</t>
  </si>
  <si>
    <t>Km roboczo</t>
  </si>
  <si>
    <t>Km Sobota niedziela</t>
  </si>
  <si>
    <t>DOPŁATA FRPA</t>
  </si>
  <si>
    <t>Razem KM rocznie</t>
  </si>
  <si>
    <t>Koszt wzkm</t>
  </si>
  <si>
    <t>Koszt Dla GM. Błonie</t>
  </si>
  <si>
    <t>52.084335</t>
  </si>
  <si>
    <t>20.710544</t>
  </si>
  <si>
    <t>Urszulin  Jabłoniowa/Owocowa</t>
  </si>
  <si>
    <t>52.099750</t>
  </si>
  <si>
    <t>20.644827</t>
  </si>
  <si>
    <t>52.10062</t>
  </si>
  <si>
    <t>20.64489</t>
  </si>
  <si>
    <t>52.10225</t>
  </si>
  <si>
    <t>20.64965</t>
  </si>
  <si>
    <t>52.10343</t>
  </si>
  <si>
    <t>20.65318</t>
  </si>
  <si>
    <t>52.110475</t>
  </si>
  <si>
    <t>20.647073</t>
  </si>
  <si>
    <t>52.109941</t>
  </si>
  <si>
    <t>20.599755</t>
  </si>
  <si>
    <t>52.108622</t>
  </si>
  <si>
    <t>20.604773</t>
  </si>
  <si>
    <t>52.10778</t>
  </si>
  <si>
    <t>20.61053</t>
  </si>
  <si>
    <t>52.11478</t>
  </si>
  <si>
    <t>20.61616</t>
  </si>
  <si>
    <t>52.11122</t>
  </si>
  <si>
    <t>20.61139</t>
  </si>
  <si>
    <t xml:space="preserve">52.105441 </t>
  </si>
  <si>
    <t xml:space="preserve">20.573706 </t>
  </si>
  <si>
    <t>52.187773</t>
  </si>
  <si>
    <t>20.525714</t>
  </si>
  <si>
    <t>52.13415</t>
  </si>
  <si>
    <t>20.54496</t>
  </si>
  <si>
    <t>52.11731</t>
  </si>
  <si>
    <t>20.58149</t>
  </si>
  <si>
    <t>52.11366</t>
  </si>
  <si>
    <t>20.58904</t>
  </si>
  <si>
    <t>52.112488</t>
  </si>
  <si>
    <t>20.565249</t>
  </si>
  <si>
    <t>52.130072</t>
  </si>
  <si>
    <t>20.480325</t>
  </si>
  <si>
    <t>52.130456</t>
  </si>
  <si>
    <t>20.487570</t>
  </si>
  <si>
    <t>52.12935</t>
  </si>
  <si>
    <t>20.60204</t>
  </si>
  <si>
    <t>52.128</t>
  </si>
  <si>
    <t>20.60608</t>
  </si>
  <si>
    <t>52.13183</t>
  </si>
  <si>
    <t>20.58745</t>
  </si>
  <si>
    <t>52.13361</t>
  </si>
  <si>
    <t>20.58067</t>
  </si>
  <si>
    <t>52.13533</t>
  </si>
  <si>
    <t>20.57418</t>
  </si>
  <si>
    <t>52.13933</t>
  </si>
  <si>
    <t>20.55843</t>
  </si>
  <si>
    <t>52.12941</t>
  </si>
  <si>
    <t>20.60174</t>
  </si>
  <si>
    <t>52.12802</t>
  </si>
  <si>
    <t>20.60595</t>
  </si>
  <si>
    <t>52.140841</t>
  </si>
  <si>
    <t>20.538758</t>
  </si>
  <si>
    <t>52.06126</t>
  </si>
  <si>
    <t>52.05919</t>
  </si>
  <si>
    <t>52.06021</t>
  </si>
  <si>
    <t>52.06207</t>
  </si>
  <si>
    <t>52.0647</t>
  </si>
  <si>
    <t>52.06514</t>
  </si>
  <si>
    <t>52.06726</t>
  </si>
  <si>
    <t>52.06876</t>
  </si>
  <si>
    <t>20.60403</t>
  </si>
  <si>
    <t>20.59592</t>
  </si>
  <si>
    <t>20.59425</t>
  </si>
  <si>
    <t>20.59578</t>
  </si>
  <si>
    <t>20.59632</t>
  </si>
  <si>
    <t>20.58257</t>
  </si>
  <si>
    <t>20.57774</t>
  </si>
  <si>
    <t>Sprawdzenie Km 09-7-2021</t>
  </si>
  <si>
    <t>zgodnie z google 21,44 km</t>
  </si>
  <si>
    <t>21 poprawiona</t>
  </si>
  <si>
    <t>Km sprawdzone z mapą gogle</t>
  </si>
  <si>
    <t>09-07-2021</t>
  </si>
  <si>
    <t>20,27km</t>
  </si>
  <si>
    <t xml:space="preserve">Km sprawdzone z google </t>
  </si>
  <si>
    <t>Po mapie 8,52 km + zakręcenie na Pętli 09-07-2021</t>
  </si>
  <si>
    <t>52.06878</t>
  </si>
  <si>
    <t>20.60408</t>
  </si>
  <si>
    <t>52.06729</t>
  </si>
  <si>
    <t>20.59596</t>
  </si>
  <si>
    <t>52.06515</t>
  </si>
  <si>
    <t>52.064630</t>
  </si>
  <si>
    <t>20.595852</t>
  </si>
  <si>
    <t>52.062103</t>
  </si>
  <si>
    <t>20.596266</t>
  </si>
  <si>
    <t>52.060179</t>
  </si>
  <si>
    <t>20.589843</t>
  </si>
  <si>
    <t>52.061256</t>
  </si>
  <si>
    <t>20.582661</t>
  </si>
  <si>
    <t>52.059169</t>
  </si>
  <si>
    <t>20.577694</t>
  </si>
  <si>
    <t>52.069213</t>
  </si>
  <si>
    <t>20.613233</t>
  </si>
  <si>
    <t xml:space="preserve">km google map </t>
  </si>
  <si>
    <t>8,29 km</t>
  </si>
  <si>
    <t>10-07-2021</t>
  </si>
  <si>
    <t>20.59417</t>
  </si>
  <si>
    <t>Długość linii</t>
  </si>
  <si>
    <t>km w dni nauki szkolnej</t>
  </si>
  <si>
    <t>Grodzisk  Maz - Błonie - Grodzisk Mazowiecki</t>
  </si>
  <si>
    <t>mapa google 17,95 km</t>
  </si>
  <si>
    <t>52.095944</t>
  </si>
  <si>
    <t>20.617815</t>
  </si>
  <si>
    <t>46.</t>
  </si>
  <si>
    <t>DŁUGOŚĆ LINII</t>
  </si>
  <si>
    <t>Km roboczo dziennie</t>
  </si>
  <si>
    <t>długość linii</t>
  </si>
  <si>
    <t>ilośc kursów</t>
  </si>
  <si>
    <t>ilość kursów</t>
  </si>
  <si>
    <t>km dziennie roboczo</t>
  </si>
  <si>
    <t>km SN</t>
  </si>
  <si>
    <t>Ilośc kursów</t>
  </si>
  <si>
    <t>Ilość kursów</t>
  </si>
  <si>
    <t>Km SN</t>
  </si>
  <si>
    <t>google km sprawdzone 14,31</t>
  </si>
  <si>
    <t>KM roboczo</t>
  </si>
  <si>
    <t xml:space="preserve">Ilośc wzkm roboczo </t>
  </si>
  <si>
    <t>ilośc km</t>
  </si>
  <si>
    <t xml:space="preserve">Ilość  SN km </t>
  </si>
  <si>
    <t>ilść kursów</t>
  </si>
  <si>
    <t>km roboczo dziennie</t>
  </si>
  <si>
    <t>km SN dziennie</t>
  </si>
  <si>
    <t xml:space="preserve">km po sprawdzeniu google 16,99 (bez wjazdu szczęsne) </t>
  </si>
  <si>
    <t>12-07-2021</t>
  </si>
  <si>
    <t>km po sprawdzeniu z wjazdem  do szczęsnego</t>
  </si>
  <si>
    <t>52.083445</t>
  </si>
  <si>
    <t>20.649890</t>
  </si>
  <si>
    <t>21,73  z wjazdem Cmentarz Sczęsne</t>
  </si>
  <si>
    <t>Trasa google pomiar z mapy</t>
  </si>
  <si>
    <t>Linia trasa dłuższa</t>
  </si>
  <si>
    <t xml:space="preserve">Długość trasy </t>
  </si>
  <si>
    <t>Linia trasa krótka</t>
  </si>
  <si>
    <t xml:space="preserve">Długość linii </t>
  </si>
  <si>
    <t>KM SN</t>
  </si>
  <si>
    <t>52.1282297</t>
  </si>
  <si>
    <t>20.471937</t>
  </si>
  <si>
    <t>Baranów - Chlebnia RSP  10,44 zgodnie z google  (12-07-2021)</t>
  </si>
  <si>
    <t>google Baranów - Chlebnia przy nr 28 11,20km (12-07-2021)</t>
  </si>
  <si>
    <t>52.12477</t>
  </si>
  <si>
    <t>20.61549</t>
  </si>
  <si>
    <t>Baranów - PKP  Grodzisk zgodnie z google  16,53 (12-07-2021)</t>
  </si>
  <si>
    <t>52.12482</t>
  </si>
  <si>
    <t>20.61560</t>
  </si>
  <si>
    <t>20.59549</t>
  </si>
  <si>
    <t>BARANÓW</t>
  </si>
  <si>
    <t>52.130696</t>
  </si>
  <si>
    <t>20.595482</t>
  </si>
  <si>
    <t>52.130751</t>
  </si>
  <si>
    <t>20.595658</t>
  </si>
  <si>
    <t>13-07-2021</t>
  </si>
  <si>
    <t>Sprawdzone z google</t>
  </si>
  <si>
    <t xml:space="preserve">Google km  Sprawdzone </t>
  </si>
  <si>
    <t>Sobota, niedziela</t>
  </si>
  <si>
    <t>google km sprawdzone  24,54</t>
  </si>
  <si>
    <t xml:space="preserve">km google 24,97 </t>
  </si>
  <si>
    <t>google mapa</t>
  </si>
  <si>
    <t>28,05km</t>
  </si>
  <si>
    <t>20.43491</t>
  </si>
  <si>
    <t>52.170594</t>
  </si>
  <si>
    <t>20.457508</t>
  </si>
  <si>
    <t>52.163552</t>
  </si>
  <si>
    <t>52.170665</t>
  </si>
  <si>
    <t>20.456962</t>
  </si>
  <si>
    <t>Trasa google 20,83 km</t>
  </si>
  <si>
    <t>Grodzisk Maz.- Kłudzienko - Grodzisk Mazowiecki</t>
  </si>
  <si>
    <t>Adamowizna - Makówka - Adamowizna</t>
  </si>
  <si>
    <t>Linia trasa</t>
  </si>
  <si>
    <t>SOBOTA , Niedziela</t>
  </si>
  <si>
    <t>sprawdzone z Google km z GPS    27,77km do PKP</t>
  </si>
  <si>
    <t>13-07-2021 (do PKP linia wydłużona do Szpitala)</t>
  </si>
  <si>
    <t>Długośc linii</t>
  </si>
  <si>
    <t>Ilość km dziennie</t>
  </si>
  <si>
    <t>Roboczo km dzienne</t>
  </si>
  <si>
    <t>Ilość km roboczo</t>
  </si>
  <si>
    <t>Sobota,niedziela</t>
  </si>
  <si>
    <t>Adamowizna Pętla - Czarny Las</t>
  </si>
  <si>
    <t>Ilość km SN</t>
  </si>
  <si>
    <t>Błonie Bieniewicka\Towarowa</t>
  </si>
  <si>
    <t>Błonie Bieniewica\Kwiatowa</t>
  </si>
  <si>
    <t>Błonie  DAWTONA</t>
  </si>
  <si>
    <t>Witanów PKP</t>
  </si>
  <si>
    <t>Bieniewice Szkoła</t>
  </si>
  <si>
    <t>Dąbrówka II</t>
  </si>
  <si>
    <t>Bramki PKP</t>
  </si>
  <si>
    <t>Bramki Malownicza</t>
  </si>
  <si>
    <t xml:space="preserve">Bramki Milenijna </t>
  </si>
  <si>
    <t>Bramki GDDKIA</t>
  </si>
  <si>
    <t>Dąbrówka I</t>
  </si>
  <si>
    <t>Bieniewo  Parcela GDDKIA</t>
  </si>
  <si>
    <t>52.19112</t>
  </si>
  <si>
    <t>20.60812</t>
  </si>
  <si>
    <t>52.18961</t>
  </si>
  <si>
    <t>20.60028</t>
  </si>
  <si>
    <t>52.18831</t>
  </si>
  <si>
    <t>20.59338</t>
  </si>
  <si>
    <t>52.18651</t>
  </si>
  <si>
    <t>20.576</t>
  </si>
  <si>
    <t>52.1825</t>
  </si>
  <si>
    <t>20.56212</t>
  </si>
  <si>
    <t>52.18137</t>
  </si>
  <si>
    <t>20.55368</t>
  </si>
  <si>
    <t>Bieniewice Strażacka\Polowa</t>
  </si>
  <si>
    <t>52.18364</t>
  </si>
  <si>
    <t>20.53729</t>
  </si>
  <si>
    <t>52.19061</t>
  </si>
  <si>
    <t>20.5275</t>
  </si>
  <si>
    <t>52.19634</t>
  </si>
  <si>
    <t>20.53003</t>
  </si>
  <si>
    <t>20.52918</t>
  </si>
  <si>
    <t>52.20302</t>
  </si>
  <si>
    <t>20.5276</t>
  </si>
  <si>
    <t>52.20587</t>
  </si>
  <si>
    <t>20.49638</t>
  </si>
  <si>
    <t>52.18941</t>
  </si>
  <si>
    <t>20.61848</t>
  </si>
  <si>
    <t>52.18998</t>
  </si>
  <si>
    <t>20.62129</t>
  </si>
  <si>
    <t>52.188866</t>
  </si>
  <si>
    <t>20.612643</t>
  </si>
  <si>
    <t>52.194017</t>
  </si>
  <si>
    <t>20.620690</t>
  </si>
  <si>
    <t>52.192457</t>
  </si>
  <si>
    <t>20.613374</t>
  </si>
  <si>
    <t>52.19341</t>
  </si>
  <si>
    <t>20.61727</t>
  </si>
  <si>
    <t>52.19394</t>
  </si>
  <si>
    <t>52.188942</t>
  </si>
  <si>
    <t>20.612393</t>
  </si>
  <si>
    <t>52.18287</t>
  </si>
  <si>
    <t>20.54304</t>
  </si>
  <si>
    <t>52.19871</t>
  </si>
  <si>
    <t>52.20567</t>
  </si>
  <si>
    <t>20.49737</t>
  </si>
  <si>
    <t>52.19832</t>
  </si>
  <si>
    <t>20.52902</t>
  </si>
  <si>
    <t>52.20185</t>
  </si>
  <si>
    <t>20.52985</t>
  </si>
  <si>
    <t>52.19231</t>
  </si>
  <si>
    <t>20.52850</t>
  </si>
  <si>
    <t>52.18772</t>
  </si>
  <si>
    <t>20.52576</t>
  </si>
  <si>
    <t>52.18372</t>
  </si>
  <si>
    <t>20.53668</t>
  </si>
  <si>
    <t>52.18303</t>
  </si>
  <si>
    <t>20.54139</t>
  </si>
  <si>
    <t>52.18139</t>
  </si>
  <si>
    <t>20.5532</t>
  </si>
  <si>
    <t>52.1828</t>
  </si>
  <si>
    <t>20.56367</t>
  </si>
  <si>
    <t>52.18527</t>
  </si>
  <si>
    <t>20.57199</t>
  </si>
  <si>
    <t>52.18842</t>
  </si>
  <si>
    <t>20.59445</t>
  </si>
  <si>
    <t>52.18968</t>
  </si>
  <si>
    <t>20.60121</t>
  </si>
  <si>
    <t>52.19122</t>
  </si>
  <si>
    <t>20.60933</t>
  </si>
  <si>
    <t>sobota, niedziela</t>
  </si>
  <si>
    <t>52.22087</t>
  </si>
  <si>
    <t>20.52353</t>
  </si>
  <si>
    <t>52.21971</t>
  </si>
  <si>
    <t>20.51478</t>
  </si>
  <si>
    <t>52.21432</t>
  </si>
  <si>
    <t>20.51307</t>
  </si>
  <si>
    <t>Wola  Łuszczewska</t>
  </si>
  <si>
    <t>52.22119</t>
  </si>
  <si>
    <t>20.53027</t>
  </si>
  <si>
    <t>Górna Wieś OSP</t>
  </si>
  <si>
    <t>Górna Wieś III</t>
  </si>
  <si>
    <t xml:space="preserve">Błonie PKP </t>
  </si>
  <si>
    <t xml:space="preserve">Pass Strefa </t>
  </si>
  <si>
    <t>52.22036</t>
  </si>
  <si>
    <t>20.54002</t>
  </si>
  <si>
    <t>52.21924</t>
  </si>
  <si>
    <t>20.54801</t>
  </si>
  <si>
    <t>52.20850</t>
  </si>
  <si>
    <t>20.57781</t>
  </si>
  <si>
    <t>52.19429</t>
  </si>
  <si>
    <t>20.61283</t>
  </si>
  <si>
    <t>Błonie Bloki</t>
  </si>
  <si>
    <t>53</t>
  </si>
  <si>
    <t>52.19556</t>
  </si>
  <si>
    <t>20.61224</t>
  </si>
  <si>
    <t>52.20112</t>
  </si>
  <si>
    <t>20.572579</t>
  </si>
  <si>
    <t>Piorunów</t>
  </si>
  <si>
    <t>52.201025</t>
  </si>
  <si>
    <t>20.572609</t>
  </si>
  <si>
    <t>52.208316</t>
  </si>
  <si>
    <t>20.577734</t>
  </si>
  <si>
    <t>20.54741</t>
  </si>
  <si>
    <t>52.21947</t>
  </si>
  <si>
    <t>Grórna Wieś II</t>
  </si>
  <si>
    <t>52.22041</t>
  </si>
  <si>
    <t>20.54055</t>
  </si>
  <si>
    <t>52.22124</t>
  </si>
  <si>
    <t>20.53047</t>
  </si>
  <si>
    <t xml:space="preserve">Nowa Górna I </t>
  </si>
  <si>
    <t>sobota,niedziela</t>
  </si>
  <si>
    <t>Błonie Lesznowska\Polna</t>
  </si>
  <si>
    <t>Błonie Lesznowska\Olymp</t>
  </si>
  <si>
    <t>Błonie Lesznowska Baza PKS</t>
  </si>
  <si>
    <t>Białuty  Modlińska</t>
  </si>
  <si>
    <t>Białuty Zakręt</t>
  </si>
  <si>
    <t>Wawrzyszew</t>
  </si>
  <si>
    <t>Rochaliki skrzyżowanie</t>
  </si>
  <si>
    <t>Rochaliki II</t>
  </si>
  <si>
    <t>Łuszczewek Stary</t>
  </si>
  <si>
    <t>Nowy Łuszczewek I</t>
  </si>
  <si>
    <t>Nowy Łuszczewek II</t>
  </si>
  <si>
    <t>Cholewy I</t>
  </si>
  <si>
    <t>Cholewy II</t>
  </si>
  <si>
    <t>52.22012</t>
  </si>
  <si>
    <t>20.49222</t>
  </si>
  <si>
    <t>52.22025</t>
  </si>
  <si>
    <t>20.49995</t>
  </si>
  <si>
    <t>52.22617</t>
  </si>
  <si>
    <t>20.51982</t>
  </si>
  <si>
    <t>52.22643</t>
  </si>
  <si>
    <t>20.52828</t>
  </si>
  <si>
    <t>52.22611</t>
  </si>
  <si>
    <t>20.53541</t>
  </si>
  <si>
    <t>52.19952</t>
  </si>
  <si>
    <t>20.61661</t>
  </si>
  <si>
    <t>20.61486</t>
  </si>
  <si>
    <t>52.20785</t>
  </si>
  <si>
    <t>20.61128</t>
  </si>
  <si>
    <t>52.21112</t>
  </si>
  <si>
    <t>20.6085</t>
  </si>
  <si>
    <t>52.2241</t>
  </si>
  <si>
    <t>20.60155</t>
  </si>
  <si>
    <t>52.22406</t>
  </si>
  <si>
    <t>20.59297</t>
  </si>
  <si>
    <t>52.216889</t>
  </si>
  <si>
    <t>20.586558</t>
  </si>
  <si>
    <t>52.21905</t>
  </si>
  <si>
    <t>20.58284</t>
  </si>
  <si>
    <t>52.22411</t>
  </si>
  <si>
    <t>20.57446</t>
  </si>
  <si>
    <t>52.22515</t>
  </si>
  <si>
    <t>20.56155</t>
  </si>
  <si>
    <t>Błonie - Rochaliki  - Cholewy - Błonie</t>
  </si>
  <si>
    <t>Białuty Modlińska</t>
  </si>
  <si>
    <t>52.22006</t>
  </si>
  <si>
    <t>52.22008</t>
  </si>
  <si>
    <t>20.49936</t>
  </si>
  <si>
    <t>20.51978</t>
  </si>
  <si>
    <t>52.22641</t>
  </si>
  <si>
    <t>20.52755</t>
  </si>
  <si>
    <t>52.22606</t>
  </si>
  <si>
    <t>20.53537</t>
  </si>
  <si>
    <t>52.22518</t>
  </si>
  <si>
    <t>20.56113</t>
  </si>
  <si>
    <t>52.22414</t>
  </si>
  <si>
    <t>20.57457</t>
  </si>
  <si>
    <t>52.21897</t>
  </si>
  <si>
    <t>20.58278</t>
  </si>
  <si>
    <t xml:space="preserve">Wawrzyszew </t>
  </si>
  <si>
    <t>52.21681</t>
  </si>
  <si>
    <t>20.58653</t>
  </si>
  <si>
    <t>52.22404</t>
  </si>
  <si>
    <t>20.59375</t>
  </si>
  <si>
    <t>20.60137</t>
  </si>
  <si>
    <t>52.21124</t>
  </si>
  <si>
    <t>20.60825</t>
  </si>
  <si>
    <t>Błonie Lesznowska\Batalionów Chłopskich</t>
  </si>
  <si>
    <t>52.20798</t>
  </si>
  <si>
    <t>20.61102</t>
  </si>
  <si>
    <t>20.61461</t>
  </si>
  <si>
    <t>52.19889</t>
  </si>
  <si>
    <t>20.61671</t>
  </si>
  <si>
    <t>sobota , niedziela</t>
  </si>
  <si>
    <t>km dzienne</t>
  </si>
  <si>
    <t>Ilość dni rooboczych</t>
  </si>
  <si>
    <t>ilośc dni SN</t>
  </si>
  <si>
    <t>km roboczo</t>
  </si>
  <si>
    <t xml:space="preserve">stawka BUS </t>
  </si>
  <si>
    <t>dopłata FRPA</t>
  </si>
  <si>
    <t>KM rocznie</t>
  </si>
  <si>
    <t>Roczna dopłata FRPA</t>
  </si>
  <si>
    <t>Koszt operatora</t>
  </si>
  <si>
    <t>Koszt linii Gm Błonie</t>
  </si>
  <si>
    <t>Koszt linii dla Błonia</t>
  </si>
  <si>
    <t>Bieniewo  Parcela</t>
  </si>
  <si>
    <t xml:space="preserve">Bramki  </t>
  </si>
  <si>
    <t xml:space="preserve">Bieniewo  Parcela </t>
  </si>
  <si>
    <t>(do Radoń pęrla)</t>
  </si>
  <si>
    <t>(do Radoń oryginalnie tak jak było)</t>
  </si>
  <si>
    <t>Linia 1</t>
  </si>
  <si>
    <t xml:space="preserve">Bieniewo Parcel </t>
  </si>
  <si>
    <t>Kilometry SN</t>
  </si>
  <si>
    <t>km  dziennie robocze</t>
  </si>
  <si>
    <t>km dzienne SN</t>
  </si>
  <si>
    <t xml:space="preserve">KM łącznie linia </t>
  </si>
  <si>
    <t>KM Gminy Błonie</t>
  </si>
  <si>
    <t>linia 2</t>
  </si>
  <si>
    <t>Łuszczewek</t>
  </si>
  <si>
    <t xml:space="preserve">linia 3 </t>
  </si>
  <si>
    <t>Rochaliki</t>
  </si>
  <si>
    <t>Km Gmina Grodzisk</t>
  </si>
  <si>
    <t xml:space="preserve">Km Gmina Baranów </t>
  </si>
  <si>
    <t>KM Gmina  Milanówek</t>
  </si>
  <si>
    <t>Km dzienne SN</t>
  </si>
  <si>
    <t>-</t>
  </si>
  <si>
    <t>Nr linii</t>
  </si>
  <si>
    <t>_____________</t>
  </si>
  <si>
    <t>Bus</t>
  </si>
  <si>
    <t>BUS</t>
  </si>
  <si>
    <t>BUS 2X</t>
  </si>
  <si>
    <t>Linia B</t>
  </si>
  <si>
    <t>Bus 2X</t>
  </si>
  <si>
    <t>Linia A</t>
  </si>
  <si>
    <t>Milanówek - Szpital</t>
  </si>
  <si>
    <t xml:space="preserve">Km po Gminie Grodzisk </t>
  </si>
  <si>
    <t xml:space="preserve">1,4 Żuków </t>
  </si>
  <si>
    <t>(do granicy)</t>
  </si>
  <si>
    <t>do granicy Gminy grodzisk 1,12km</t>
  </si>
  <si>
    <t>Km po GM</t>
  </si>
  <si>
    <t>Ilość km dzienie  po GM</t>
  </si>
  <si>
    <t>ilośc km dziennie po Milanówku</t>
  </si>
  <si>
    <t xml:space="preserve">Rocznie </t>
  </si>
  <si>
    <t>Ilość SN</t>
  </si>
  <si>
    <t>Ilość dni r</t>
  </si>
  <si>
    <t xml:space="preserve">Razem Milanówek </t>
  </si>
  <si>
    <t>Razem GM</t>
  </si>
  <si>
    <t>Total</t>
  </si>
  <si>
    <t>linia 11</t>
  </si>
  <si>
    <t>ILOŚĆ DNI NAUKI SZKOLNEJ</t>
  </si>
  <si>
    <t>Czarny Las - Adamowizna</t>
  </si>
  <si>
    <t>MIDI</t>
  </si>
  <si>
    <t xml:space="preserve">MIDI </t>
  </si>
  <si>
    <t>Linia 13</t>
  </si>
  <si>
    <t>Błonie Grodzisk</t>
  </si>
  <si>
    <t>KM gmina GM</t>
  </si>
  <si>
    <t>Dziennie po GM</t>
  </si>
  <si>
    <t>Dziennie KM po Błoniu</t>
  </si>
  <si>
    <t>KM roczne po GM</t>
  </si>
  <si>
    <t xml:space="preserve">KM roczne PO Błoniu </t>
  </si>
  <si>
    <t>KM SN po GM</t>
  </si>
  <si>
    <t>KM SN po Błoniu</t>
  </si>
  <si>
    <t>KM SN roczne po GM</t>
  </si>
  <si>
    <t xml:space="preserve">KM S roczne PO Błoniu </t>
  </si>
  <si>
    <t xml:space="preserve">RAZEM BŁONIE </t>
  </si>
  <si>
    <t>RAZEM GM</t>
  </si>
  <si>
    <t>Linia 13  SN</t>
  </si>
  <si>
    <t>SN (Kłudno - Grodzisk)</t>
  </si>
  <si>
    <t xml:space="preserve">Linia17 </t>
  </si>
  <si>
    <t>Grodzisk - Milanówek</t>
  </si>
  <si>
    <t>Kilometry w dni nauki szkolnej</t>
  </si>
  <si>
    <t xml:space="preserve">Ilość dni roboczych w roku </t>
  </si>
  <si>
    <t xml:space="preserve">Ilość SN w roku </t>
  </si>
  <si>
    <t xml:space="preserve">Km po milanówku kurs </t>
  </si>
  <si>
    <t xml:space="preserve">Km po Milanówku kurs </t>
  </si>
  <si>
    <t>KM po Grodzisku kurs</t>
  </si>
  <si>
    <t>KM  dziennie po Milanówku</t>
  </si>
  <si>
    <t xml:space="preserve">Rocznie  Milanówek </t>
  </si>
  <si>
    <t>Rocznie Grodzisk Maz.</t>
  </si>
  <si>
    <t>KM dziennie po Milanówku</t>
  </si>
  <si>
    <t xml:space="preserve">KM  po Grodzisku dziennie </t>
  </si>
  <si>
    <t>Km  rocznie Grodzisk</t>
  </si>
  <si>
    <t>Km rocznie Milanówek</t>
  </si>
  <si>
    <t>Suma rocznie   roboczo i  SN Grodzisk Maz.</t>
  </si>
  <si>
    <t>Suma rocznie   roboczo i  SN Milanówek</t>
  </si>
  <si>
    <t>km po Grodzisku Kurs</t>
  </si>
  <si>
    <t>KM po Grodzisku dziennie sn</t>
  </si>
  <si>
    <t xml:space="preserve">MIDI  </t>
  </si>
  <si>
    <t>Linia 20</t>
  </si>
  <si>
    <t>Chylice - Jaktorów Kaski</t>
  </si>
  <si>
    <t>BUS 2x</t>
  </si>
  <si>
    <t>linia 21</t>
  </si>
  <si>
    <t>Midi</t>
  </si>
  <si>
    <t>Jaktorów  km kurs</t>
  </si>
  <si>
    <t xml:space="preserve">Baranów km kurs  </t>
  </si>
  <si>
    <t>Grodzisk Km kurs</t>
  </si>
  <si>
    <t xml:space="preserve">Pełnie koło </t>
  </si>
  <si>
    <t>Pełne koło</t>
  </si>
  <si>
    <t xml:space="preserve">Pełne Koło </t>
  </si>
  <si>
    <t>Dębówka II</t>
  </si>
  <si>
    <t>Dębówka I</t>
  </si>
  <si>
    <t>Dębówka  II</t>
  </si>
  <si>
    <t xml:space="preserve">Pełne koło </t>
  </si>
  <si>
    <t>KM  roczne</t>
  </si>
  <si>
    <t>KM gmina Jaktorów</t>
  </si>
  <si>
    <t>Linia 22</t>
  </si>
  <si>
    <t>Makówka - Grodzisk</t>
  </si>
  <si>
    <t xml:space="preserve">linia 23 </t>
  </si>
  <si>
    <t>Grodzisk - Urszulin Radonie</t>
  </si>
  <si>
    <t>Grodzisk - Baranów</t>
  </si>
  <si>
    <t xml:space="preserve">ilość kursów </t>
  </si>
  <si>
    <t>Pełny kurs</t>
  </si>
  <si>
    <t xml:space="preserve">KM Baranów rocznie </t>
  </si>
  <si>
    <t>KM  po Baranowie</t>
  </si>
  <si>
    <t>KM Baranów rocznie  roboczo</t>
  </si>
  <si>
    <t>Rocznie Baranów roboczo i SN</t>
  </si>
  <si>
    <t xml:space="preserve">Linia 25 </t>
  </si>
  <si>
    <t>Grodzisk Maz - Boża Wola</t>
  </si>
  <si>
    <t>KM Baranów kurs</t>
  </si>
  <si>
    <t>KM Baranów kółko</t>
  </si>
  <si>
    <t>Km Baranów rocznie roboczo</t>
  </si>
  <si>
    <t>KM rocznie Baranów roboczo i SN</t>
  </si>
  <si>
    <t>Km Baranów rocznie SN</t>
  </si>
  <si>
    <t>KM gmina Baranów kółko</t>
  </si>
  <si>
    <t>KM roczne Baranów roboczo</t>
  </si>
  <si>
    <t xml:space="preserve">Linia 26 </t>
  </si>
  <si>
    <t>Grodzisk Maz. - Kaski</t>
  </si>
  <si>
    <t>Linia 27</t>
  </si>
  <si>
    <t>Grodzisk Traugutta - Grodzisk Traugutta</t>
  </si>
  <si>
    <t xml:space="preserve">Midi </t>
  </si>
  <si>
    <t xml:space="preserve">Linia 28 </t>
  </si>
  <si>
    <t>Grodzisk Maz. -Czarny las</t>
  </si>
  <si>
    <t>Linia 29</t>
  </si>
  <si>
    <t>Grodzisk Maz - Książenice</t>
  </si>
  <si>
    <t>Kozerki - Grodzisk</t>
  </si>
  <si>
    <t>Naza linii</t>
  </si>
  <si>
    <t>gminna</t>
  </si>
  <si>
    <t>kategoria drogi</t>
  </si>
  <si>
    <t>powiatowa</t>
  </si>
  <si>
    <t>wojewódzka</t>
  </si>
  <si>
    <t>wojwódzka</t>
  </si>
  <si>
    <t>Kategoria drogi</t>
  </si>
  <si>
    <t>Urszulin Jabłoniowa /Owocowa</t>
  </si>
  <si>
    <t xml:space="preserve">kategoria drogi </t>
  </si>
  <si>
    <t>Nazwa przystanku</t>
  </si>
  <si>
    <t>roboczo</t>
  </si>
  <si>
    <t>trasa  podstawowa</t>
  </si>
  <si>
    <t>trasa podstawowa</t>
  </si>
  <si>
    <t>20.55784</t>
  </si>
  <si>
    <t>kategoria  drogi</t>
  </si>
  <si>
    <t>Urszulin Pętla/Jabłoniowa</t>
  </si>
  <si>
    <t>20.65668</t>
  </si>
  <si>
    <t>52.14326</t>
  </si>
  <si>
    <t>52.13482</t>
  </si>
  <si>
    <t>20.66087</t>
  </si>
  <si>
    <t>52.13284</t>
  </si>
  <si>
    <t>20.66666</t>
  </si>
  <si>
    <t>52.13314</t>
  </si>
  <si>
    <t>20.67261</t>
  </si>
  <si>
    <t>52.13042</t>
  </si>
  <si>
    <t>20.67402</t>
  </si>
  <si>
    <t>52.13416</t>
  </si>
  <si>
    <t>20.65875</t>
  </si>
  <si>
    <t>52.13634</t>
  </si>
  <si>
    <t>20.65077</t>
  </si>
  <si>
    <t>52.13202</t>
  </si>
  <si>
    <t>20.6522</t>
  </si>
  <si>
    <t>52.12692</t>
  </si>
  <si>
    <t>20.65217</t>
  </si>
  <si>
    <t>52.12524</t>
  </si>
  <si>
    <t>20.65672</t>
  </si>
  <si>
    <t>52.12532</t>
  </si>
  <si>
    <t>20.65893</t>
  </si>
  <si>
    <t>52.1277</t>
  </si>
  <si>
    <t>20.66015</t>
  </si>
  <si>
    <t>52.12876</t>
  </si>
  <si>
    <t>20.67159</t>
  </si>
  <si>
    <t>52.125505</t>
  </si>
  <si>
    <t>20.66674</t>
  </si>
  <si>
    <t>52.12397</t>
  </si>
  <si>
    <t>20.66519</t>
  </si>
  <si>
    <t>52.11981</t>
  </si>
  <si>
    <t>52.12085</t>
  </si>
  <si>
    <t>20.66263</t>
  </si>
  <si>
    <t>52.14422</t>
  </si>
  <si>
    <t>20.66241</t>
  </si>
  <si>
    <t>52.11954</t>
  </si>
  <si>
    <t>20.67016</t>
  </si>
  <si>
    <t>Grodzisk Maz.  3 Maja/Mediateka</t>
  </si>
  <si>
    <t>PKP  MILANÓWEK - KRAKOWSKA</t>
  </si>
  <si>
    <t xml:space="preserve">MILANÓWEK WARSZAWSKA - STARE KINO
</t>
  </si>
  <si>
    <t>zgodnie z uchwałą  Milanówka</t>
  </si>
  <si>
    <t>20.65075</t>
  </si>
  <si>
    <t>Milanówek Warszawska - Stare Kino</t>
  </si>
  <si>
    <t>PKP Milanówek - Krakowska</t>
  </si>
  <si>
    <t>52.12077</t>
  </si>
  <si>
    <t>20.66299</t>
  </si>
  <si>
    <t>52.11962</t>
  </si>
  <si>
    <t>20.65692</t>
  </si>
  <si>
    <t>52.12375</t>
  </si>
  <si>
    <t>20.66481</t>
  </si>
  <si>
    <t>52.12881</t>
  </si>
  <si>
    <t>20.67157</t>
  </si>
  <si>
    <t>52.12768</t>
  </si>
  <si>
    <t>20.66064</t>
  </si>
  <si>
    <t>brak w uchwale przystanku w drugą stronę  fizycznie słupej  D15 jest</t>
  </si>
  <si>
    <t>Brak słupka</t>
  </si>
  <si>
    <t>52.12545</t>
  </si>
  <si>
    <t>20.65557</t>
  </si>
  <si>
    <t>52.12655</t>
  </si>
  <si>
    <t>20.65206</t>
  </si>
  <si>
    <t>52.13211</t>
  </si>
  <si>
    <t>20.65218</t>
  </si>
  <si>
    <t>52.13608</t>
  </si>
  <si>
    <t>52.13383</t>
  </si>
  <si>
    <t>20.65959</t>
  </si>
  <si>
    <t>52.13056</t>
  </si>
  <si>
    <t>20.67415</t>
  </si>
  <si>
    <t>52.13326</t>
  </si>
  <si>
    <t>20.67211</t>
  </si>
  <si>
    <t>20.66694</t>
  </si>
  <si>
    <t>52.13459</t>
  </si>
  <si>
    <t>20.66143</t>
  </si>
  <si>
    <t>brak w uchwale powiatu</t>
  </si>
  <si>
    <t>brak w uchwale milanówka</t>
  </si>
  <si>
    <t>brak słupka</t>
  </si>
  <si>
    <t>52.13758</t>
  </si>
  <si>
    <t>20.65936</t>
  </si>
  <si>
    <t>MILANÓWEK BIEDRONKA</t>
  </si>
  <si>
    <t>20.681093</t>
  </si>
  <si>
    <t>52.122785</t>
  </si>
  <si>
    <t>20.682620</t>
  </si>
  <si>
    <t>52.126847</t>
  </si>
  <si>
    <t>20.691581</t>
  </si>
  <si>
    <t>52.130321</t>
  </si>
  <si>
    <t>20.702136</t>
  </si>
  <si>
    <t>52.13052</t>
  </si>
  <si>
    <t>20.70209</t>
  </si>
  <si>
    <t>52.126494</t>
  </si>
  <si>
    <t>20.690429</t>
  </si>
  <si>
    <t>52.122990</t>
  </si>
  <si>
    <t>Milanówek  Biedronka</t>
  </si>
  <si>
    <t>52.11512</t>
  </si>
  <si>
    <t>20.67101</t>
  </si>
  <si>
    <t>Milanówek Łączna</t>
  </si>
  <si>
    <t>49</t>
  </si>
  <si>
    <t>47</t>
  </si>
  <si>
    <t>20.682703</t>
  </si>
  <si>
    <t>Km sprawdzone z google 29-07-2021</t>
  </si>
  <si>
    <t>22,79km</t>
  </si>
  <si>
    <t>km sprawdzone z googl e</t>
  </si>
  <si>
    <t>29-07-2021</t>
  </si>
  <si>
    <t>21,42km</t>
  </si>
  <si>
    <t>Szczęsne  Szpacza</t>
  </si>
  <si>
    <t>Szczęsne Cmentarz</t>
  </si>
  <si>
    <t>52.08719</t>
  </si>
  <si>
    <t>20.64445</t>
  </si>
  <si>
    <t>Odrano-Wola Słodka</t>
  </si>
  <si>
    <t>52.08928</t>
  </si>
  <si>
    <t>20.64209</t>
  </si>
  <si>
    <t>Odrano-Wola Malarska</t>
  </si>
  <si>
    <t>52.93308</t>
  </si>
  <si>
    <t>20.63846</t>
  </si>
  <si>
    <t>Grodzisk Maz. E. Plater</t>
  </si>
  <si>
    <t>52.09617</t>
  </si>
  <si>
    <t>20.63451</t>
  </si>
  <si>
    <t>Grodzisk Maz. Akacjowa</t>
  </si>
  <si>
    <t>52.09719</t>
  </si>
  <si>
    <t>20.63334</t>
  </si>
  <si>
    <t>Grodzisk Maz. Radońska/WKD</t>
  </si>
  <si>
    <t>Grodzisk Maz.  Radońska/Cmentarz</t>
  </si>
  <si>
    <t>Grodzisk Maz. Radońska/Cmentarz</t>
  </si>
  <si>
    <t>Grodzisk Maz. Radońska WKD</t>
  </si>
  <si>
    <t xml:space="preserve">Grodzisk Maz. - Książenice </t>
  </si>
  <si>
    <t>Grodzisk - Książenice</t>
  </si>
  <si>
    <t>Linia 23</t>
  </si>
  <si>
    <t>linia 10</t>
  </si>
  <si>
    <t>Grdzisk Maz.- Adamowzina</t>
  </si>
  <si>
    <t>Ilość dni nauki szkolnej 178</t>
  </si>
  <si>
    <t>zakładana stawka</t>
  </si>
  <si>
    <t>100% pojazdów minium 2015r.</t>
  </si>
  <si>
    <t>dopłata Gminy Grodzisk Maz</t>
  </si>
  <si>
    <t>2022r</t>
  </si>
  <si>
    <t>2021r.</t>
  </si>
  <si>
    <t>wpływy z biletów planowane za rok</t>
  </si>
  <si>
    <t xml:space="preserve">Pojazdy do obsługi </t>
  </si>
  <si>
    <t>km 2021</t>
  </si>
  <si>
    <t>Koszt  linii Grodziskich (bez km po GM  linii z gmin ościennych)</t>
  </si>
  <si>
    <t>min 50%  rok produkcji  2015 , pozostałe co najmniej 2007r</t>
  </si>
  <si>
    <t>Km dodatkowe płatne przez GM  (km gmin Milanówek, Jaktorów)</t>
  </si>
  <si>
    <t>Km dodatkowe płate przez GM (km gminy Żabia Wola)</t>
  </si>
  <si>
    <t>wymagania</t>
  </si>
  <si>
    <t xml:space="preserve">POJAZDY MIDI RAZEM  </t>
  </si>
  <si>
    <t>przy stawce na nowszy tabor</t>
  </si>
  <si>
    <t xml:space="preserve">przy obecnej stawce </t>
  </si>
  <si>
    <t>stawka za wzkm</t>
  </si>
  <si>
    <t>dopłata z funduszu  RPA</t>
  </si>
  <si>
    <t>obecna</t>
  </si>
  <si>
    <t>planowana</t>
  </si>
  <si>
    <t>100% klimatyzacji</t>
  </si>
  <si>
    <t>Pojazdy MINI BUSY</t>
  </si>
  <si>
    <t>20.840</t>
  </si>
  <si>
    <t>Kłłudzienko Pętla</t>
  </si>
  <si>
    <t>Pomoc finansowa dla powiatu  2 000 000 realizacja                            około 1 700 000</t>
  </si>
  <si>
    <t>średni koszt miesięczny</t>
  </si>
  <si>
    <t>Komunikacja miejska GM 2021</t>
  </si>
  <si>
    <t>Pozostałe linie :  3,6,10,11</t>
  </si>
  <si>
    <t xml:space="preserve"> obecna  stawka</t>
  </si>
  <si>
    <t>koszty komunikacji miejskiej  w 2021</t>
  </si>
  <si>
    <t>koszty całej powiatowej  komunikacji autobusowej  dla Gminy Grodzisk Mazowiecki (przy nowej stawce) w 2022</t>
  </si>
  <si>
    <t>koszty całej  komunikacji powiatowej  dla Gminy Grodzisk Mazowiecki (przy starej stawce) w 2021</t>
  </si>
  <si>
    <t>Całkowity koszt komunikacji miejskiej w  2021 roku  1 224 000zł</t>
  </si>
  <si>
    <t>km 2022</t>
  </si>
  <si>
    <t>Busy min 2020r</t>
  </si>
  <si>
    <t>Busy min 2020r.</t>
  </si>
  <si>
    <t>(pojazdy midi i mini , klimatyzacja w 50% pojazdów)</t>
  </si>
  <si>
    <t>Pojazdy do obsługi  i  wy</t>
  </si>
  <si>
    <t>RAZEM całkowity koszt komunikacji  w 2021</t>
  </si>
  <si>
    <t>koszt  komunikacji  miejskiej   do sierpnia  2022r. (od września 2 pojazdy elektryczne).</t>
  </si>
  <si>
    <t>SP4</t>
  </si>
  <si>
    <t>linia 26</t>
  </si>
  <si>
    <t>linia 13</t>
  </si>
  <si>
    <t>do Błonia</t>
  </si>
  <si>
    <t>z Błonia do GM</t>
  </si>
  <si>
    <t>kaski</t>
  </si>
  <si>
    <t>52.13558</t>
  </si>
  <si>
    <t>20.60413</t>
  </si>
  <si>
    <t>kursuje w drugą stronę</t>
  </si>
  <si>
    <t>linia 23 PKP</t>
  </si>
  <si>
    <t>Agri Rol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</si>
</sst>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6" formatCode="#,##0\ &quot;zł&quot;;[Red]\-#,##0\ &quot;zł&quot;"/>
    <numFmt numFmtId="8" formatCode="#,##0.00\ &quot;zł&quot;;[Red]\-#,##0.00\ &quot;zł&quot;"/>
    <numFmt numFmtId="164" formatCode="0.000"/>
    <numFmt numFmtId="165" formatCode="[$-F400]h:mm:ss\ AM/PM"/>
    <numFmt numFmtId="166" formatCode="h:mm;@"/>
    <numFmt numFmtId="167" formatCode="0.0"/>
    <numFmt numFmtId="168" formatCode="#,##0.0\ &quot;zł&quot;;[Red]\-#,##0.0\ &quot;zł&quot;"/>
    <numFmt numFmtId="169" formatCode="[$-409]h:mm\ AM/PM;@"/>
    <numFmt numFmtId="170" formatCode="0.00;[Red]0.00"/>
    <numFmt numFmtId="171" formatCode="0.00_ ;\-0.00\ "/>
  </numFmts>
  <fonts count="70">
    <font>
      <sz val="11"/>
      <color theme="1"/>
      <name val="Calibri"/>
      <family val="2"/>
      <charset val="238"/>
      <scheme val="minor"/>
    </font>
    <font>
      <sz val="11"/>
      <color theme="1"/>
      <name val="Arial Narrow"/>
      <family val="2"/>
      <charset val="238"/>
    </font>
    <font>
      <b/>
      <sz val="72"/>
      <name val="Arial Narrow"/>
      <family val="2"/>
      <charset val="238"/>
    </font>
    <font>
      <i/>
      <sz val="18"/>
      <color theme="1"/>
      <name val="Arial Narrow"/>
      <family val="2"/>
      <charset val="238"/>
    </font>
    <font>
      <b/>
      <sz val="14"/>
      <color theme="1"/>
      <name val="Arial Narrow"/>
      <family val="2"/>
      <charset val="238"/>
    </font>
    <font>
      <sz val="8"/>
      <name val="Calibri"/>
      <family val="2"/>
      <charset val="238"/>
      <scheme val="minor"/>
    </font>
    <font>
      <b/>
      <sz val="20"/>
      <color theme="1"/>
      <name val="Arial Narrow"/>
      <family val="2"/>
      <charset val="238"/>
    </font>
    <font>
      <b/>
      <sz val="11"/>
      <color theme="1"/>
      <name val="Arial Narrow"/>
      <family val="2"/>
      <charset val="238"/>
    </font>
    <font>
      <b/>
      <sz val="10"/>
      <color indexed="8"/>
      <name val="Arial Narrow"/>
      <family val="2"/>
      <charset val="238"/>
    </font>
    <font>
      <sz val="10"/>
      <color theme="1"/>
      <name val="Arial Narrow"/>
      <family val="2"/>
      <charset val="238"/>
    </font>
    <font>
      <b/>
      <sz val="9"/>
      <color indexed="8"/>
      <name val="Arial Narrow"/>
      <family val="2"/>
      <charset val="238"/>
    </font>
    <font>
      <sz val="9"/>
      <color theme="1"/>
      <name val="Arial Narrow"/>
      <family val="2"/>
      <charset val="238"/>
    </font>
    <font>
      <sz val="9"/>
      <color theme="0"/>
      <name val="Arial Narrow"/>
      <family val="2"/>
      <charset val="238"/>
    </font>
    <font>
      <b/>
      <sz val="9"/>
      <name val="Arial Narrow"/>
      <family val="2"/>
      <charset val="238"/>
    </font>
    <font>
      <sz val="9"/>
      <name val="Arial Narrow"/>
      <family val="2"/>
      <charset val="238"/>
    </font>
    <font>
      <sz val="10"/>
      <name val="Arial"/>
      <family val="2"/>
      <charset val="238"/>
    </font>
    <font>
      <sz val="10"/>
      <name val="Arial Narrow"/>
      <family val="2"/>
      <charset val="238"/>
    </font>
    <font>
      <b/>
      <sz val="10"/>
      <color rgb="FFFF0000"/>
      <name val="Arial Narrow"/>
      <family val="2"/>
      <charset val="238"/>
    </font>
    <font>
      <b/>
      <sz val="14"/>
      <name val="Arial Narrow"/>
      <family val="2"/>
      <charset val="238"/>
    </font>
    <font>
      <b/>
      <sz val="12"/>
      <name val="Arial"/>
      <family val="2"/>
      <charset val="238"/>
    </font>
    <font>
      <b/>
      <sz val="12"/>
      <name val="Book Antiqua"/>
      <family val="1"/>
      <charset val="238"/>
    </font>
    <font>
      <b/>
      <sz val="8"/>
      <name val="Arial"/>
      <family val="2"/>
      <charset val="238"/>
    </font>
    <font>
      <b/>
      <sz val="9"/>
      <color indexed="81"/>
      <name val="Tahoma"/>
      <family val="2"/>
      <charset val="238"/>
    </font>
    <font>
      <sz val="9"/>
      <color indexed="81"/>
      <name val="Tahoma"/>
      <family val="2"/>
      <charset val="238"/>
    </font>
    <font>
      <b/>
      <sz val="11"/>
      <name val="Arial Narrow"/>
      <family val="2"/>
      <charset val="238"/>
    </font>
    <font>
      <b/>
      <sz val="12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72"/>
      <color theme="1"/>
      <name val="Arial Narrow"/>
      <family val="2"/>
      <charset val="238"/>
    </font>
    <font>
      <sz val="11"/>
      <name val="Arial Narrow"/>
      <family val="2"/>
      <charset val="238"/>
    </font>
    <font>
      <b/>
      <sz val="22"/>
      <color theme="1"/>
      <name val="Calibri"/>
      <family val="2"/>
      <charset val="238"/>
      <scheme val="minor"/>
    </font>
    <font>
      <sz val="18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9"/>
      <color theme="1"/>
      <name val="Arial Narrow"/>
      <family val="2"/>
      <charset val="238"/>
    </font>
    <font>
      <b/>
      <strike/>
      <sz val="9"/>
      <color rgb="FFFF0000"/>
      <name val="Arial Narrow"/>
      <family val="2"/>
      <charset val="238"/>
    </font>
    <font>
      <sz val="9"/>
      <color rgb="FFFF0000"/>
      <name val="Arial Narrow"/>
      <family val="2"/>
      <charset val="238"/>
    </font>
    <font>
      <b/>
      <sz val="11"/>
      <color rgb="FFFF0000"/>
      <name val="Arial Narrow"/>
      <family val="2"/>
      <charset val="238"/>
    </font>
    <font>
      <sz val="11"/>
      <color theme="0"/>
      <name val="Arial Narrow"/>
      <family val="2"/>
      <charset val="238"/>
    </font>
    <font>
      <sz val="11"/>
      <color rgb="FFFF0000"/>
      <name val="Arial Narrow"/>
      <family val="2"/>
      <charset val="238"/>
    </font>
    <font>
      <b/>
      <sz val="9"/>
      <color rgb="FFFF0000"/>
      <name val="Arial Narrow"/>
      <family val="2"/>
      <charset val="238"/>
    </font>
    <font>
      <sz val="8"/>
      <color theme="1"/>
      <name val="Calibri"/>
      <family val="2"/>
      <charset val="238"/>
      <scheme val="minor"/>
    </font>
    <font>
      <sz val="11"/>
      <color theme="1"/>
      <name val="Czcionka tekstu podstawowego"/>
      <family val="2"/>
      <charset val="238"/>
    </font>
    <font>
      <sz val="14"/>
      <color theme="1"/>
      <name val="Arial Narrow"/>
      <family val="2"/>
      <charset val="238"/>
    </font>
    <font>
      <sz val="14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b/>
      <sz val="72"/>
      <color theme="1"/>
      <name val="Calibri"/>
      <family val="2"/>
      <charset val="238"/>
      <scheme val="minor"/>
    </font>
    <font>
      <sz val="72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8.8000000000000007"/>
      <color theme="1"/>
      <name val="Arial Narrow"/>
      <family val="2"/>
      <charset val="238"/>
    </font>
    <font>
      <sz val="8.8000000000000007"/>
      <color theme="1"/>
      <name val="Arial Narrow"/>
      <family val="2"/>
      <charset val="238"/>
    </font>
    <font>
      <sz val="8"/>
      <color theme="1"/>
      <name val="Arial Narrow"/>
      <family val="2"/>
      <charset val="238"/>
    </font>
    <font>
      <b/>
      <sz val="12"/>
      <color theme="1"/>
      <name val="Arial Narrow"/>
      <family val="2"/>
      <charset val="238"/>
    </font>
    <font>
      <sz val="12"/>
      <color theme="1"/>
      <name val="Calibri"/>
      <family val="2"/>
      <charset val="238"/>
      <scheme val="minor"/>
    </font>
    <font>
      <sz val="12"/>
      <color theme="1"/>
      <name val="Arial Narrow"/>
      <family val="2"/>
      <charset val="238"/>
    </font>
    <font>
      <b/>
      <u/>
      <sz val="11"/>
      <color rgb="FFFF0000"/>
      <name val="Arial Narrow"/>
      <family val="2"/>
      <charset val="238"/>
    </font>
    <font>
      <b/>
      <sz val="8"/>
      <color theme="1"/>
      <name val="Arial Narrow"/>
      <family val="2"/>
      <charset val="238"/>
    </font>
    <font>
      <sz val="9"/>
      <color theme="1"/>
      <name val="Calibri"/>
      <family val="2"/>
      <charset val="238"/>
      <scheme val="minor"/>
    </font>
    <font>
      <b/>
      <u/>
      <sz val="11"/>
      <color theme="1"/>
      <name val="Arial Narrow"/>
      <family val="2"/>
      <charset val="238"/>
    </font>
    <font>
      <sz val="20"/>
      <color theme="1"/>
      <name val="Arial Narrow"/>
      <family val="2"/>
      <charset val="238"/>
    </font>
    <font>
      <b/>
      <sz val="10"/>
      <color theme="1"/>
      <name val="Arial Narrow"/>
      <family val="2"/>
      <charset val="238"/>
    </font>
    <font>
      <sz val="18"/>
      <color theme="1"/>
      <name val="Arial Narrow"/>
      <family val="2"/>
      <charset val="238"/>
    </font>
    <font>
      <sz val="11"/>
      <color indexed="8"/>
      <name val="Arial Narrow"/>
      <family val="2"/>
      <charset val="238"/>
    </font>
    <font>
      <b/>
      <sz val="11"/>
      <color indexed="8"/>
      <name val="Arial Narrow"/>
      <family val="2"/>
      <charset val="238"/>
    </font>
    <font>
      <b/>
      <sz val="18"/>
      <color theme="1"/>
      <name val="Arial Narrow"/>
      <family val="2"/>
      <charset val="238"/>
    </font>
    <font>
      <sz val="11"/>
      <name val="Calibri"/>
      <family val="2"/>
      <charset val="238"/>
      <scheme val="minor"/>
    </font>
    <font>
      <sz val="18"/>
      <name val="Arial Narrow"/>
      <family val="2"/>
      <charset val="238"/>
    </font>
    <font>
      <sz val="18"/>
      <name val="Calibri"/>
      <family val="2"/>
      <charset val="238"/>
      <scheme val="minor"/>
    </font>
    <font>
      <b/>
      <sz val="18"/>
      <name val="Arial Narrow"/>
      <family val="2"/>
      <charset val="238"/>
    </font>
    <font>
      <b/>
      <sz val="18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</fonts>
  <fills count="2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9" tint="-0.249977111117893"/>
        <bgColor indexed="64"/>
      </patternFill>
    </fill>
  </fills>
  <borders count="10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/>
      <top style="thin">
        <color indexed="64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hair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thin">
        <color indexed="64"/>
      </right>
      <top style="hair">
        <color auto="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hair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hair">
        <color auto="1"/>
      </bottom>
      <diagonal/>
    </border>
    <border>
      <left style="thin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40" fillId="0" borderId="0"/>
    <xf numFmtId="0" fontId="43" fillId="0" borderId="0"/>
  </cellStyleXfs>
  <cellXfs count="2171">
    <xf numFmtId="0" fontId="0" fillId="0" borderId="0" xfId="0"/>
    <xf numFmtId="0" fontId="1" fillId="0" borderId="0" xfId="0" applyFont="1"/>
    <xf numFmtId="0" fontId="1" fillId="2" borderId="2" xfId="0" applyFont="1" applyFill="1" applyBorder="1" applyAlignment="1">
      <alignment horizontal="center" vertical="center"/>
    </xf>
    <xf numFmtId="49" fontId="1" fillId="2" borderId="2" xfId="0" applyNumberFormat="1" applyFont="1" applyFill="1" applyBorder="1" applyAlignment="1">
      <alignment horizontal="center" vertical="center"/>
    </xf>
    <xf numFmtId="164" fontId="1" fillId="2" borderId="2" xfId="0" applyNumberFormat="1" applyFont="1" applyFill="1" applyBorder="1" applyAlignment="1">
      <alignment horizontal="center" vertical="center"/>
    </xf>
    <xf numFmtId="165" fontId="1" fillId="2" borderId="2" xfId="0" applyNumberFormat="1" applyFont="1" applyFill="1" applyBorder="1" applyAlignment="1">
      <alignment horizontal="center" vertical="center"/>
    </xf>
    <xf numFmtId="166" fontId="4" fillId="2" borderId="2" xfId="0" applyNumberFormat="1" applyFont="1" applyFill="1" applyBorder="1" applyAlignment="1">
      <alignment horizontal="center" vertical="center"/>
    </xf>
    <xf numFmtId="0" fontId="1" fillId="0" borderId="2" xfId="0" applyFont="1" applyBorder="1" applyAlignment="1">
      <alignment horizontal="left" vertical="center"/>
    </xf>
    <xf numFmtId="164" fontId="1" fillId="0" borderId="2" xfId="0" applyNumberFormat="1" applyFont="1" applyBorder="1" applyAlignment="1">
      <alignment horizontal="center" vertical="center"/>
    </xf>
    <xf numFmtId="165" fontId="1" fillId="0" borderId="2" xfId="0" applyNumberFormat="1" applyFont="1" applyBorder="1" applyAlignment="1">
      <alignment horizontal="center" vertical="center"/>
    </xf>
    <xf numFmtId="166" fontId="1" fillId="0" borderId="2" xfId="0" applyNumberFormat="1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49" fontId="1" fillId="0" borderId="0" xfId="0" applyNumberFormat="1" applyFont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1" fillId="0" borderId="0" xfId="0" applyFont="1" applyBorder="1"/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49" fontId="1" fillId="0" borderId="0" xfId="0" applyNumberFormat="1" applyFont="1" applyBorder="1" applyAlignment="1">
      <alignment horizontal="center" vertical="center"/>
    </xf>
    <xf numFmtId="164" fontId="1" fillId="0" borderId="0" xfId="0" applyNumberFormat="1" applyFont="1" applyBorder="1" applyAlignment="1">
      <alignment horizontal="center" vertical="center"/>
    </xf>
    <xf numFmtId="166" fontId="1" fillId="0" borderId="0" xfId="0" applyNumberFormat="1" applyFont="1" applyBorder="1" applyAlignment="1">
      <alignment horizontal="center" vertical="center"/>
    </xf>
    <xf numFmtId="0" fontId="1" fillId="0" borderId="0" xfId="0" applyFont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0" borderId="2" xfId="0" applyFont="1" applyBorder="1" applyAlignment="1">
      <alignment horizontal="center" vertical="center"/>
    </xf>
    <xf numFmtId="49" fontId="1" fillId="0" borderId="2" xfId="0" applyNumberFormat="1" applyFont="1" applyBorder="1" applyAlignment="1">
      <alignment horizontal="center" vertical="center"/>
    </xf>
    <xf numFmtId="49" fontId="1" fillId="0" borderId="2" xfId="0" applyNumberFormat="1" applyFont="1" applyBorder="1" applyAlignment="1">
      <alignment horizontal="center" vertical="center"/>
    </xf>
    <xf numFmtId="0" fontId="7" fillId="2" borderId="2" xfId="0" applyFont="1" applyFill="1" applyBorder="1" applyAlignment="1">
      <alignment horizontal="left" vertical="center"/>
    </xf>
    <xf numFmtId="164" fontId="1" fillId="3" borderId="2" xfId="0" applyNumberFormat="1" applyFont="1" applyFill="1" applyBorder="1" applyAlignment="1">
      <alignment horizontal="center" vertical="center"/>
    </xf>
    <xf numFmtId="164" fontId="1" fillId="4" borderId="2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 textRotation="90"/>
    </xf>
    <xf numFmtId="0" fontId="7" fillId="3" borderId="2" xfId="0" applyFont="1" applyFill="1" applyBorder="1" applyAlignment="1">
      <alignment horizontal="left" vertical="center"/>
    </xf>
    <xf numFmtId="49" fontId="1" fillId="3" borderId="2" xfId="0" applyNumberFormat="1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165" fontId="1" fillId="3" borderId="2" xfId="0" applyNumberFormat="1" applyFont="1" applyFill="1" applyBorder="1" applyAlignment="1">
      <alignment horizontal="center" vertical="center"/>
    </xf>
    <xf numFmtId="166" fontId="1" fillId="3" borderId="2" xfId="0" applyNumberFormat="1" applyFont="1" applyFill="1" applyBorder="1" applyAlignment="1">
      <alignment horizontal="center" vertical="center"/>
    </xf>
    <xf numFmtId="49" fontId="1" fillId="4" borderId="2" xfId="0" applyNumberFormat="1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165" fontId="1" fillId="4" borderId="2" xfId="0" applyNumberFormat="1" applyFont="1" applyFill="1" applyBorder="1" applyAlignment="1">
      <alignment horizontal="center" vertical="center"/>
    </xf>
    <xf numFmtId="0" fontId="3" fillId="0" borderId="0" xfId="0" applyFont="1" applyBorder="1" applyAlignment="1">
      <alignment horizontal="left" vertical="center"/>
    </xf>
    <xf numFmtId="0" fontId="8" fillId="0" borderId="0" xfId="0" applyFont="1"/>
    <xf numFmtId="0" fontId="8" fillId="0" borderId="0" xfId="0" applyFont="1" applyAlignment="1">
      <alignment horizontal="center"/>
    </xf>
    <xf numFmtId="0" fontId="9" fillId="0" borderId="0" xfId="0" applyFont="1"/>
    <xf numFmtId="0" fontId="9" fillId="0" borderId="0" xfId="0" applyFont="1" applyAlignment="1">
      <alignment horizontal="center"/>
    </xf>
    <xf numFmtId="0" fontId="11" fillId="0" borderId="0" xfId="0" applyFont="1"/>
    <xf numFmtId="0" fontId="12" fillId="4" borderId="0" xfId="0" applyFont="1" applyFill="1"/>
    <xf numFmtId="0" fontId="0" fillId="0" borderId="0" xfId="0" applyNumberFormat="1"/>
    <xf numFmtId="0" fontId="0" fillId="4" borderId="0" xfId="0" applyNumberFormat="1" applyFill="1"/>
    <xf numFmtId="0" fontId="0" fillId="4" borderId="0" xfId="0" applyNumberFormat="1" applyFill="1" applyBorder="1"/>
    <xf numFmtId="0" fontId="15" fillId="0" borderId="0" xfId="0" applyFont="1"/>
    <xf numFmtId="0" fontId="0" fillId="0" borderId="0" xfId="0" applyBorder="1"/>
    <xf numFmtId="0" fontId="11" fillId="0" borderId="0" xfId="0" applyFont="1" applyBorder="1"/>
    <xf numFmtId="0" fontId="14" fillId="0" borderId="0" xfId="0" applyFont="1" applyBorder="1"/>
    <xf numFmtId="20" fontId="13" fillId="4" borderId="0" xfId="0" applyNumberFormat="1" applyFont="1" applyFill="1" applyBorder="1" applyAlignment="1">
      <alignment horizontal="center" vertical="top" wrapText="1"/>
    </xf>
    <xf numFmtId="0" fontId="11" fillId="4" borderId="0" xfId="0" applyFont="1" applyFill="1" applyBorder="1"/>
    <xf numFmtId="20" fontId="11" fillId="0" borderId="0" xfId="0" applyNumberFormat="1" applyFont="1" applyBorder="1"/>
    <xf numFmtId="0" fontId="14" fillId="0" borderId="0" xfId="0" applyFont="1"/>
    <xf numFmtId="0" fontId="13" fillId="0" borderId="0" xfId="0" applyFont="1"/>
    <xf numFmtId="0" fontId="14" fillId="4" borderId="0" xfId="0" applyFont="1" applyFill="1" applyBorder="1"/>
    <xf numFmtId="0" fontId="16" fillId="0" borderId="0" xfId="0" applyFont="1"/>
    <xf numFmtId="0" fontId="16" fillId="0" borderId="0" xfId="0" applyFont="1" applyBorder="1"/>
    <xf numFmtId="20" fontId="16" fillId="0" borderId="0" xfId="0" applyNumberFormat="1" applyFont="1" applyBorder="1"/>
    <xf numFmtId="0" fontId="16" fillId="4" borderId="0" xfId="0" applyFont="1" applyFill="1" applyBorder="1"/>
    <xf numFmtId="0" fontId="1" fillId="0" borderId="0" xfId="0" applyNumberFormat="1" applyFont="1" applyBorder="1"/>
    <xf numFmtId="0" fontId="1" fillId="4" borderId="0" xfId="0" applyFont="1" applyFill="1" applyBorder="1"/>
    <xf numFmtId="0" fontId="15" fillId="0" borderId="0" xfId="0" applyFont="1" applyBorder="1"/>
    <xf numFmtId="20" fontId="19" fillId="4" borderId="0" xfId="0" applyNumberFormat="1" applyFont="1" applyFill="1" applyBorder="1"/>
    <xf numFmtId="20" fontId="20" fillId="4" borderId="0" xfId="0" applyNumberFormat="1" applyFont="1" applyFill="1" applyBorder="1" applyAlignment="1">
      <alignment horizontal="center" vertical="top" wrapText="1"/>
    </xf>
    <xf numFmtId="165" fontId="21" fillId="4" borderId="0" xfId="0" applyNumberFormat="1" applyFont="1" applyFill="1" applyBorder="1"/>
    <xf numFmtId="165" fontId="21" fillId="0" borderId="0" xfId="0" applyNumberFormat="1" applyFont="1" applyBorder="1"/>
    <xf numFmtId="165" fontId="15" fillId="4" borderId="0" xfId="0" applyNumberFormat="1" applyFont="1" applyFill="1" applyBorder="1"/>
    <xf numFmtId="165" fontId="0" fillId="0" borderId="0" xfId="0" applyNumberFormat="1" applyBorder="1"/>
    <xf numFmtId="0" fontId="15" fillId="4" borderId="0" xfId="0" applyNumberFormat="1" applyFont="1" applyFill="1"/>
    <xf numFmtId="0" fontId="25" fillId="0" borderId="0" xfId="0" applyFont="1"/>
    <xf numFmtId="0" fontId="17" fillId="4" borderId="0" xfId="0" applyFont="1" applyFill="1"/>
    <xf numFmtId="20" fontId="18" fillId="4" borderId="0" xfId="0" applyNumberFormat="1" applyFont="1" applyFill="1" applyBorder="1" applyAlignment="1">
      <alignment horizontal="center" vertical="top" wrapText="1"/>
    </xf>
    <xf numFmtId="0" fontId="29" fillId="0" borderId="0" xfId="0" applyFont="1"/>
    <xf numFmtId="0" fontId="26" fillId="0" borderId="0" xfId="0" applyFont="1" applyBorder="1"/>
    <xf numFmtId="0" fontId="1" fillId="0" borderId="2" xfId="0" applyFont="1" applyBorder="1" applyAlignment="1">
      <alignment horizontal="center" vertical="center"/>
    </xf>
    <xf numFmtId="165" fontId="1" fillId="0" borderId="0" xfId="0" applyNumberFormat="1" applyFont="1" applyBorder="1" applyAlignment="1">
      <alignment horizontal="center" vertical="center"/>
    </xf>
    <xf numFmtId="0" fontId="1" fillId="0" borderId="0" xfId="0" applyFont="1" applyBorder="1" applyAlignment="1">
      <alignment horizontal="right"/>
    </xf>
    <xf numFmtId="0" fontId="1" fillId="0" borderId="0" xfId="0" applyFont="1" applyBorder="1" applyAlignment="1">
      <alignment horizontal="center" vertical="center"/>
    </xf>
    <xf numFmtId="49" fontId="1" fillId="0" borderId="0" xfId="0" applyNumberFormat="1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textRotation="90"/>
    </xf>
    <xf numFmtId="49" fontId="1" fillId="4" borderId="0" xfId="0" applyNumberFormat="1" applyFont="1" applyFill="1" applyBorder="1" applyAlignment="1">
      <alignment horizontal="center" vertical="center"/>
    </xf>
    <xf numFmtId="164" fontId="1" fillId="4" borderId="0" xfId="0" applyNumberFormat="1" applyFont="1" applyFill="1" applyBorder="1" applyAlignment="1">
      <alignment horizontal="center" vertical="center"/>
    </xf>
    <xf numFmtId="0" fontId="1" fillId="4" borderId="0" xfId="0" applyFont="1" applyFill="1" applyBorder="1" applyAlignment="1">
      <alignment horizontal="center" vertical="center"/>
    </xf>
    <xf numFmtId="165" fontId="1" fillId="4" borderId="0" xfId="0" applyNumberFormat="1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left" vertical="center"/>
    </xf>
    <xf numFmtId="166" fontId="4" fillId="4" borderId="0" xfId="0" applyNumberFormat="1" applyFont="1" applyFill="1" applyBorder="1" applyAlignment="1">
      <alignment horizontal="center" vertical="center"/>
    </xf>
    <xf numFmtId="166" fontId="1" fillId="4" borderId="0" xfId="0" applyNumberFormat="1" applyFont="1" applyFill="1" applyBorder="1" applyAlignment="1">
      <alignment horizontal="center" vertical="center"/>
    </xf>
    <xf numFmtId="0" fontId="7" fillId="4" borderId="0" xfId="0" applyFont="1" applyFill="1" applyBorder="1" applyAlignment="1">
      <alignment horizontal="left" vertical="center"/>
    </xf>
    <xf numFmtId="167" fontId="1" fillId="0" borderId="0" xfId="0" applyNumberFormat="1" applyFont="1"/>
    <xf numFmtId="167" fontId="32" fillId="4" borderId="0" xfId="0" applyNumberFormat="1" applyFont="1" applyFill="1" applyBorder="1" applyAlignment="1">
      <alignment horizontal="center"/>
    </xf>
    <xf numFmtId="0" fontId="11" fillId="4" borderId="0" xfId="0" applyFont="1" applyFill="1" applyBorder="1" applyAlignment="1">
      <alignment horizontal="center"/>
    </xf>
    <xf numFmtId="0" fontId="33" fillId="4" borderId="0" xfId="0" applyFont="1" applyFill="1" applyBorder="1" applyAlignment="1">
      <alignment horizontal="center"/>
    </xf>
    <xf numFmtId="0" fontId="32" fillId="4" borderId="0" xfId="0" applyFont="1" applyFill="1" applyBorder="1" applyAlignment="1">
      <alignment horizontal="center"/>
    </xf>
    <xf numFmtId="0" fontId="1" fillId="0" borderId="3" xfId="0" applyFont="1" applyBorder="1" applyAlignment="1">
      <alignment horizontal="center" vertical="center"/>
    </xf>
    <xf numFmtId="166" fontId="1" fillId="4" borderId="2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 textRotation="90"/>
    </xf>
    <xf numFmtId="0" fontId="1" fillId="0" borderId="0" xfId="0" applyFont="1" applyBorder="1" applyAlignment="1">
      <alignment horizontal="center" vertical="center"/>
    </xf>
    <xf numFmtId="49" fontId="1" fillId="0" borderId="0" xfId="0" applyNumberFormat="1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 textRotation="90"/>
    </xf>
    <xf numFmtId="0" fontId="0" fillId="0" borderId="0" xfId="0" applyBorder="1" applyAlignment="1">
      <alignment horizontal="center" vertical="center" textRotation="90"/>
    </xf>
    <xf numFmtId="49" fontId="1" fillId="0" borderId="0" xfId="0" applyNumberFormat="1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0" fillId="0" borderId="0" xfId="0" applyBorder="1" applyAlignment="1"/>
    <xf numFmtId="164" fontId="1" fillId="3" borderId="0" xfId="0" applyNumberFormat="1" applyFont="1" applyFill="1" applyBorder="1" applyAlignment="1">
      <alignment horizontal="center" vertical="center"/>
    </xf>
    <xf numFmtId="164" fontId="1" fillId="0" borderId="8" xfId="0" applyNumberFormat="1" applyFont="1" applyBorder="1" applyAlignment="1">
      <alignment horizontal="center" vertical="center"/>
    </xf>
    <xf numFmtId="0" fontId="0" fillId="0" borderId="30" xfId="0" applyBorder="1" applyAlignment="1"/>
    <xf numFmtId="0" fontId="0" fillId="0" borderId="27" xfId="0" applyBorder="1" applyAlignment="1"/>
    <xf numFmtId="20" fontId="1" fillId="4" borderId="2" xfId="0" applyNumberFormat="1" applyFont="1" applyFill="1" applyBorder="1" applyAlignment="1">
      <alignment horizontal="center"/>
    </xf>
    <xf numFmtId="20" fontId="1" fillId="3" borderId="2" xfId="0" applyNumberFormat="1" applyFont="1" applyFill="1" applyBorder="1" applyAlignment="1">
      <alignment horizontal="center"/>
    </xf>
    <xf numFmtId="0" fontId="0" fillId="0" borderId="0" xfId="0" applyBorder="1" applyAlignment="1"/>
    <xf numFmtId="49" fontId="1" fillId="7" borderId="2" xfId="0" applyNumberFormat="1" applyFont="1" applyFill="1" applyBorder="1" applyAlignment="1">
      <alignment horizontal="center" vertical="center"/>
    </xf>
    <xf numFmtId="164" fontId="1" fillId="7" borderId="2" xfId="0" applyNumberFormat="1" applyFont="1" applyFill="1" applyBorder="1" applyAlignment="1">
      <alignment horizontal="center" vertical="center"/>
    </xf>
    <xf numFmtId="0" fontId="1" fillId="7" borderId="2" xfId="0" applyFont="1" applyFill="1" applyBorder="1" applyAlignment="1">
      <alignment horizontal="center" vertical="center"/>
    </xf>
    <xf numFmtId="165" fontId="1" fillId="7" borderId="6" xfId="0" applyNumberFormat="1" applyFont="1" applyFill="1" applyBorder="1" applyAlignment="1">
      <alignment horizontal="center" vertical="center"/>
    </xf>
    <xf numFmtId="165" fontId="1" fillId="7" borderId="2" xfId="0" applyNumberFormat="1" applyFont="1" applyFill="1" applyBorder="1" applyAlignment="1">
      <alignment horizontal="center" vertical="center"/>
    </xf>
    <xf numFmtId="166" fontId="1" fillId="7" borderId="2" xfId="0" applyNumberFormat="1" applyFont="1" applyFill="1" applyBorder="1" applyAlignment="1">
      <alignment horizontal="center" vertical="center"/>
    </xf>
    <xf numFmtId="165" fontId="1" fillId="4" borderId="6" xfId="0" applyNumberFormat="1" applyFont="1" applyFill="1" applyBorder="1" applyAlignment="1">
      <alignment horizontal="center" vertical="center"/>
    </xf>
    <xf numFmtId="166" fontId="7" fillId="4" borderId="2" xfId="0" applyNumberFormat="1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/>
    </xf>
    <xf numFmtId="167" fontId="7" fillId="4" borderId="2" xfId="0" applyNumberFormat="1" applyFont="1" applyFill="1" applyBorder="1" applyAlignment="1">
      <alignment horizontal="center"/>
    </xf>
    <xf numFmtId="2" fontId="7" fillId="4" borderId="2" xfId="0" applyNumberFormat="1" applyFont="1" applyFill="1" applyBorder="1" applyAlignment="1">
      <alignment horizontal="center"/>
    </xf>
    <xf numFmtId="166" fontId="1" fillId="4" borderId="38" xfId="0" applyNumberFormat="1" applyFont="1" applyFill="1" applyBorder="1" applyAlignment="1">
      <alignment horizontal="center" vertical="center"/>
    </xf>
    <xf numFmtId="164" fontId="1" fillId="4" borderId="40" xfId="0" applyNumberFormat="1" applyFont="1" applyFill="1" applyBorder="1" applyAlignment="1">
      <alignment horizontal="center" vertical="center"/>
    </xf>
    <xf numFmtId="0" fontId="1" fillId="4" borderId="40" xfId="0" applyFont="1" applyFill="1" applyBorder="1" applyAlignment="1">
      <alignment horizontal="center" vertical="center"/>
    </xf>
    <xf numFmtId="165" fontId="1" fillId="4" borderId="40" xfId="0" applyNumberFormat="1" applyFont="1" applyFill="1" applyBorder="1" applyAlignment="1">
      <alignment horizontal="center" vertical="center"/>
    </xf>
    <xf numFmtId="166" fontId="1" fillId="4" borderId="40" xfId="0" applyNumberFormat="1" applyFont="1" applyFill="1" applyBorder="1" applyAlignment="1">
      <alignment horizontal="center" vertical="center"/>
    </xf>
    <xf numFmtId="166" fontId="1" fillId="4" borderId="41" xfId="0" applyNumberFormat="1" applyFont="1" applyFill="1" applyBorder="1" applyAlignment="1">
      <alignment horizontal="center" vertical="center"/>
    </xf>
    <xf numFmtId="166" fontId="1" fillId="7" borderId="38" xfId="0" applyNumberFormat="1" applyFont="1" applyFill="1" applyBorder="1" applyAlignment="1">
      <alignment horizontal="center" vertical="center"/>
    </xf>
    <xf numFmtId="0" fontId="1" fillId="7" borderId="2" xfId="0" applyFont="1" applyFill="1" applyBorder="1" applyAlignment="1">
      <alignment horizontal="center"/>
    </xf>
    <xf numFmtId="20" fontId="1" fillId="2" borderId="2" xfId="0" applyNumberFormat="1" applyFont="1" applyFill="1" applyBorder="1" applyAlignment="1">
      <alignment horizontal="center"/>
    </xf>
    <xf numFmtId="165" fontId="1" fillId="11" borderId="0" xfId="0" applyNumberFormat="1" applyFont="1" applyFill="1" applyBorder="1" applyAlignment="1">
      <alignment horizontal="center" vertical="center"/>
    </xf>
    <xf numFmtId="0" fontId="36" fillId="4" borderId="0" xfId="0" applyFont="1" applyFill="1" applyBorder="1"/>
    <xf numFmtId="0" fontId="12" fillId="4" borderId="0" xfId="0" applyFont="1" applyFill="1" applyBorder="1"/>
    <xf numFmtId="49" fontId="1" fillId="4" borderId="56" xfId="0" applyNumberFormat="1" applyFont="1" applyFill="1" applyBorder="1" applyAlignment="1">
      <alignment horizontal="center" vertical="center"/>
    </xf>
    <xf numFmtId="49" fontId="1" fillId="7" borderId="56" xfId="0" applyNumberFormat="1" applyFont="1" applyFill="1" applyBorder="1" applyAlignment="1">
      <alignment horizontal="center" vertical="center"/>
    </xf>
    <xf numFmtId="49" fontId="1" fillId="4" borderId="57" xfId="0" applyNumberFormat="1" applyFont="1" applyFill="1" applyBorder="1" applyAlignment="1">
      <alignment horizontal="center" vertical="center"/>
    </xf>
    <xf numFmtId="0" fontId="11" fillId="4" borderId="12" xfId="0" applyFont="1" applyFill="1" applyBorder="1"/>
    <xf numFmtId="0" fontId="6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center"/>
    </xf>
    <xf numFmtId="49" fontId="1" fillId="0" borderId="0" xfId="0" applyNumberFormat="1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164" fontId="37" fillId="4" borderId="2" xfId="0" applyNumberFormat="1" applyFont="1" applyFill="1" applyBorder="1" applyAlignment="1">
      <alignment horizontal="center" vertical="center"/>
    </xf>
    <xf numFmtId="0" fontId="1" fillId="2" borderId="36" xfId="0" applyFont="1" applyFill="1" applyBorder="1" applyAlignment="1">
      <alignment horizontal="center" vertical="center"/>
    </xf>
    <xf numFmtId="49" fontId="1" fillId="12" borderId="56" xfId="0" applyNumberFormat="1" applyFont="1" applyFill="1" applyBorder="1" applyAlignment="1">
      <alignment horizontal="center" vertical="center"/>
    </xf>
    <xf numFmtId="0" fontId="1" fillId="12" borderId="2" xfId="0" applyFont="1" applyFill="1" applyBorder="1" applyAlignment="1">
      <alignment horizontal="center"/>
    </xf>
    <xf numFmtId="164" fontId="1" fillId="12" borderId="2" xfId="0" applyNumberFormat="1" applyFont="1" applyFill="1" applyBorder="1" applyAlignment="1">
      <alignment horizontal="center" vertical="center"/>
    </xf>
    <xf numFmtId="0" fontId="1" fillId="12" borderId="2" xfId="0" applyFont="1" applyFill="1" applyBorder="1" applyAlignment="1">
      <alignment horizontal="center" vertical="center"/>
    </xf>
    <xf numFmtId="165" fontId="1" fillId="12" borderId="6" xfId="0" applyNumberFormat="1" applyFont="1" applyFill="1" applyBorder="1" applyAlignment="1">
      <alignment horizontal="center" vertical="center"/>
    </xf>
    <xf numFmtId="165" fontId="1" fillId="12" borderId="2" xfId="0" applyNumberFormat="1" applyFont="1" applyFill="1" applyBorder="1" applyAlignment="1">
      <alignment horizontal="center" vertical="center"/>
    </xf>
    <xf numFmtId="166" fontId="1" fillId="12" borderId="2" xfId="0" applyNumberFormat="1" applyFont="1" applyFill="1" applyBorder="1" applyAlignment="1">
      <alignment horizontal="center" vertical="center"/>
    </xf>
    <xf numFmtId="166" fontId="1" fillId="12" borderId="38" xfId="0" applyNumberFormat="1" applyFont="1" applyFill="1" applyBorder="1" applyAlignment="1">
      <alignment horizontal="center" vertical="center"/>
    </xf>
    <xf numFmtId="49" fontId="1" fillId="4" borderId="60" xfId="0" applyNumberFormat="1" applyFont="1" applyFill="1" applyBorder="1" applyAlignment="1">
      <alignment horizontal="center" vertical="center"/>
    </xf>
    <xf numFmtId="49" fontId="1" fillId="12" borderId="68" xfId="0" applyNumberFormat="1" applyFont="1" applyFill="1" applyBorder="1" applyAlignment="1">
      <alignment horizontal="center" vertical="center"/>
    </xf>
    <xf numFmtId="49" fontId="1" fillId="4" borderId="68" xfId="0" applyNumberFormat="1" applyFont="1" applyFill="1" applyBorder="1" applyAlignment="1">
      <alignment horizontal="center" vertical="center"/>
    </xf>
    <xf numFmtId="49" fontId="1" fillId="4" borderId="64" xfId="0" applyNumberFormat="1" applyFont="1" applyFill="1" applyBorder="1" applyAlignment="1">
      <alignment horizontal="center" vertical="center"/>
    </xf>
    <xf numFmtId="0" fontId="24" fillId="12" borderId="2" xfId="0" applyFont="1" applyFill="1" applyBorder="1" applyAlignment="1">
      <alignment horizontal="center"/>
    </xf>
    <xf numFmtId="0" fontId="28" fillId="12" borderId="2" xfId="0" applyFont="1" applyFill="1" applyBorder="1" applyAlignment="1">
      <alignment horizontal="center"/>
    </xf>
    <xf numFmtId="2" fontId="7" fillId="12" borderId="2" xfId="0" applyNumberFormat="1" applyFont="1" applyFill="1" applyBorder="1" applyAlignment="1">
      <alignment horizontal="center"/>
    </xf>
    <xf numFmtId="166" fontId="1" fillId="12" borderId="40" xfId="0" applyNumberFormat="1" applyFont="1" applyFill="1" applyBorder="1" applyAlignment="1">
      <alignment horizontal="center" vertical="center"/>
    </xf>
    <xf numFmtId="0" fontId="1" fillId="6" borderId="2" xfId="0" applyFont="1" applyFill="1" applyBorder="1" applyAlignment="1">
      <alignment horizontal="center" vertical="center"/>
    </xf>
    <xf numFmtId="165" fontId="1" fillId="6" borderId="2" xfId="0" applyNumberFormat="1" applyFont="1" applyFill="1" applyBorder="1" applyAlignment="1">
      <alignment horizontal="center" vertical="center"/>
    </xf>
    <xf numFmtId="166" fontId="1" fillId="6" borderId="2" xfId="0" applyNumberFormat="1" applyFont="1" applyFill="1" applyBorder="1" applyAlignment="1">
      <alignment horizontal="center" vertical="center"/>
    </xf>
    <xf numFmtId="165" fontId="1" fillId="6" borderId="6" xfId="0" applyNumberFormat="1" applyFont="1" applyFill="1" applyBorder="1" applyAlignment="1">
      <alignment horizontal="center" vertical="center"/>
    </xf>
    <xf numFmtId="20" fontId="1" fillId="6" borderId="2" xfId="0" applyNumberFormat="1" applyFont="1" applyFill="1" applyBorder="1" applyAlignment="1">
      <alignment horizontal="center"/>
    </xf>
    <xf numFmtId="0" fontId="1" fillId="4" borderId="2" xfId="0" applyFont="1" applyFill="1" applyBorder="1" applyAlignment="1">
      <alignment horizontal="center" vertical="center" wrapText="1"/>
    </xf>
    <xf numFmtId="0" fontId="11" fillId="4" borderId="70" xfId="0" applyFont="1" applyFill="1" applyBorder="1"/>
    <xf numFmtId="0" fontId="1" fillId="3" borderId="0" xfId="0" applyFont="1" applyFill="1"/>
    <xf numFmtId="0" fontId="38" fillId="13" borderId="67" xfId="0" applyFont="1" applyFill="1" applyBorder="1"/>
    <xf numFmtId="166" fontId="7" fillId="3" borderId="2" xfId="0" applyNumberFormat="1" applyFont="1" applyFill="1" applyBorder="1" applyAlignment="1">
      <alignment horizontal="center" vertical="center"/>
    </xf>
    <xf numFmtId="0" fontId="38" fillId="5" borderId="46" xfId="0" applyFont="1" applyFill="1" applyBorder="1"/>
    <xf numFmtId="49" fontId="1" fillId="0" borderId="0" xfId="0" applyNumberFormat="1" applyFont="1" applyBorder="1" applyAlignment="1">
      <alignment horizontal="left" vertical="center"/>
    </xf>
    <xf numFmtId="49" fontId="1" fillId="0" borderId="0" xfId="0" applyNumberFormat="1" applyFont="1" applyAlignment="1">
      <alignment horizontal="left" vertical="center"/>
    </xf>
    <xf numFmtId="0" fontId="11" fillId="14" borderId="10" xfId="0" applyFont="1" applyFill="1" applyBorder="1"/>
    <xf numFmtId="0" fontId="11" fillId="14" borderId="14" xfId="0" applyFont="1" applyFill="1" applyBorder="1"/>
    <xf numFmtId="49" fontId="1" fillId="4" borderId="4" xfId="0" applyNumberFormat="1" applyFont="1" applyFill="1" applyBorder="1" applyAlignment="1">
      <alignment horizontal="center" vertical="center"/>
    </xf>
    <xf numFmtId="2" fontId="1" fillId="4" borderId="2" xfId="0" applyNumberFormat="1" applyFont="1" applyFill="1" applyBorder="1" applyAlignment="1">
      <alignment horizontal="center"/>
    </xf>
    <xf numFmtId="49" fontId="1" fillId="0" borderId="0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 textRotation="90"/>
    </xf>
    <xf numFmtId="0" fontId="1" fillId="0" borderId="0" xfId="0" applyFont="1" applyBorder="1" applyAlignment="1">
      <alignment horizontal="center" vertical="center"/>
    </xf>
    <xf numFmtId="0" fontId="0" fillId="0" borderId="0" xfId="0" applyBorder="1" applyAlignment="1"/>
    <xf numFmtId="166" fontId="1" fillId="4" borderId="7" xfId="0" applyNumberFormat="1" applyFont="1" applyFill="1" applyBorder="1" applyAlignment="1">
      <alignment horizontal="center"/>
    </xf>
    <xf numFmtId="166" fontId="7" fillId="7" borderId="2" xfId="0" applyNumberFormat="1" applyFont="1" applyFill="1" applyBorder="1" applyAlignment="1">
      <alignment horizontal="center" vertical="center"/>
    </xf>
    <xf numFmtId="0" fontId="11" fillId="7" borderId="12" xfId="0" applyFont="1" applyFill="1" applyBorder="1"/>
    <xf numFmtId="49" fontId="1" fillId="7" borderId="68" xfId="0" applyNumberFormat="1" applyFont="1" applyFill="1" applyBorder="1" applyAlignment="1">
      <alignment horizontal="center" vertical="center"/>
    </xf>
    <xf numFmtId="0" fontId="1" fillId="4" borderId="2" xfId="0" applyNumberFormat="1" applyFont="1" applyFill="1" applyBorder="1" applyAlignment="1">
      <alignment horizontal="center" vertical="center"/>
    </xf>
    <xf numFmtId="166" fontId="1" fillId="12" borderId="4" xfId="0" applyNumberFormat="1" applyFont="1" applyFill="1" applyBorder="1" applyAlignment="1">
      <alignment horizontal="center" vertical="center"/>
    </xf>
    <xf numFmtId="166" fontId="1" fillId="7" borderId="4" xfId="0" applyNumberFormat="1" applyFont="1" applyFill="1" applyBorder="1" applyAlignment="1">
      <alignment horizontal="center" vertical="center"/>
    </xf>
    <xf numFmtId="0" fontId="1" fillId="4" borderId="0" xfId="0" applyFont="1" applyFill="1"/>
    <xf numFmtId="0" fontId="1" fillId="13" borderId="0" xfId="0" applyFont="1" applyFill="1" applyBorder="1" applyAlignment="1">
      <alignment horizontal="left" vertical="center"/>
    </xf>
    <xf numFmtId="49" fontId="1" fillId="13" borderId="0" xfId="0" applyNumberFormat="1" applyFont="1" applyFill="1" applyBorder="1" applyAlignment="1">
      <alignment horizontal="center" vertical="center"/>
    </xf>
    <xf numFmtId="49" fontId="1" fillId="0" borderId="0" xfId="0" applyNumberFormat="1" applyFont="1" applyBorder="1" applyAlignment="1">
      <alignment horizontal="center" vertical="center"/>
    </xf>
    <xf numFmtId="0" fontId="0" fillId="0" borderId="0" xfId="0" applyBorder="1" applyAlignment="1">
      <alignment horizontal="center" vertical="center" textRotation="90"/>
    </xf>
    <xf numFmtId="0" fontId="1" fillId="0" borderId="0" xfId="0" applyFont="1" applyBorder="1" applyAlignment="1">
      <alignment horizontal="center" vertical="center"/>
    </xf>
    <xf numFmtId="165" fontId="1" fillId="0" borderId="8" xfId="0" applyNumberFormat="1" applyFont="1" applyBorder="1" applyAlignment="1">
      <alignment horizontal="center" vertical="center"/>
    </xf>
    <xf numFmtId="166" fontId="1" fillId="0" borderId="8" xfId="0" applyNumberFormat="1" applyFont="1" applyBorder="1" applyAlignment="1">
      <alignment horizontal="center" vertical="center"/>
    </xf>
    <xf numFmtId="164" fontId="1" fillId="0" borderId="36" xfId="0" applyNumberFormat="1" applyFont="1" applyBorder="1" applyAlignment="1">
      <alignment horizontal="center" vertical="center"/>
    </xf>
    <xf numFmtId="165" fontId="1" fillId="0" borderId="36" xfId="0" applyNumberFormat="1" applyFont="1" applyBorder="1" applyAlignment="1">
      <alignment horizontal="center" vertical="center"/>
    </xf>
    <xf numFmtId="166" fontId="1" fillId="0" borderId="36" xfId="0" applyNumberFormat="1" applyFont="1" applyBorder="1" applyAlignment="1">
      <alignment horizontal="center" vertical="center"/>
    </xf>
    <xf numFmtId="0" fontId="1" fillId="0" borderId="56" xfId="0" applyFont="1" applyBorder="1" applyAlignment="1">
      <alignment horizontal="left" vertical="center"/>
    </xf>
    <xf numFmtId="164" fontId="1" fillId="0" borderId="40" xfId="0" applyNumberFormat="1" applyFont="1" applyBorder="1" applyAlignment="1">
      <alignment horizontal="center" vertical="center"/>
    </xf>
    <xf numFmtId="165" fontId="1" fillId="0" borderId="40" xfId="0" applyNumberFormat="1" applyFont="1" applyBorder="1" applyAlignment="1">
      <alignment horizontal="center" vertical="center"/>
    </xf>
    <xf numFmtId="166" fontId="1" fillId="0" borderId="40" xfId="0" applyNumberFormat="1" applyFont="1" applyBorder="1" applyAlignment="1">
      <alignment horizontal="center" vertical="center"/>
    </xf>
    <xf numFmtId="0" fontId="1" fillId="0" borderId="35" xfId="0" applyFont="1" applyBorder="1" applyAlignment="1">
      <alignment horizontal="left" vertical="center"/>
    </xf>
    <xf numFmtId="0" fontId="7" fillId="2" borderId="35" xfId="0" applyFont="1" applyFill="1" applyBorder="1" applyAlignment="1">
      <alignment horizontal="left" vertical="center"/>
    </xf>
    <xf numFmtId="165" fontId="1" fillId="2" borderId="36" xfId="0" applyNumberFormat="1" applyFont="1" applyFill="1" applyBorder="1" applyAlignment="1">
      <alignment horizontal="center" vertical="center"/>
    </xf>
    <xf numFmtId="0" fontId="1" fillId="0" borderId="19" xfId="0" applyFont="1" applyBorder="1" applyAlignment="1">
      <alignment horizontal="left" vertical="center"/>
    </xf>
    <xf numFmtId="164" fontId="1" fillId="8" borderId="2" xfId="0" applyNumberFormat="1" applyFont="1" applyFill="1" applyBorder="1" applyAlignment="1">
      <alignment horizontal="center" vertical="center"/>
    </xf>
    <xf numFmtId="164" fontId="1" fillId="0" borderId="3" xfId="0" applyNumberFormat="1" applyFont="1" applyBorder="1" applyAlignment="1">
      <alignment horizontal="center" vertical="center"/>
    </xf>
    <xf numFmtId="165" fontId="1" fillId="0" borderId="3" xfId="0" applyNumberFormat="1" applyFont="1" applyBorder="1" applyAlignment="1">
      <alignment horizontal="center" vertical="center"/>
    </xf>
    <xf numFmtId="166" fontId="1" fillId="0" borderId="3" xfId="0" applyNumberFormat="1" applyFont="1" applyBorder="1" applyAlignment="1">
      <alignment horizontal="center" vertical="center"/>
    </xf>
    <xf numFmtId="166" fontId="4" fillId="3" borderId="36" xfId="0" applyNumberFormat="1" applyFont="1" applyFill="1" applyBorder="1" applyAlignment="1">
      <alignment horizontal="center" vertical="center"/>
    </xf>
    <xf numFmtId="166" fontId="4" fillId="3" borderId="48" xfId="0" applyNumberFormat="1" applyFont="1" applyFill="1" applyBorder="1" applyAlignment="1">
      <alignment horizontal="center" vertical="center"/>
    </xf>
    <xf numFmtId="0" fontId="1" fillId="9" borderId="2" xfId="0" applyFont="1" applyFill="1" applyBorder="1" applyAlignment="1">
      <alignment horizontal="center" vertical="center"/>
    </xf>
    <xf numFmtId="165" fontId="1" fillId="9" borderId="2" xfId="0" applyNumberFormat="1" applyFont="1" applyFill="1" applyBorder="1" applyAlignment="1">
      <alignment horizontal="center" vertical="center"/>
    </xf>
    <xf numFmtId="166" fontId="1" fillId="9" borderId="2" xfId="0" applyNumberFormat="1" applyFont="1" applyFill="1" applyBorder="1" applyAlignment="1">
      <alignment horizontal="center" vertical="center"/>
    </xf>
    <xf numFmtId="0" fontId="1" fillId="0" borderId="37" xfId="0" applyFont="1" applyBorder="1" applyAlignment="1">
      <alignment horizontal="left" vertical="center"/>
    </xf>
    <xf numFmtId="164" fontId="1" fillId="4" borderId="36" xfId="0" applyNumberFormat="1" applyFont="1" applyFill="1" applyBorder="1" applyAlignment="1">
      <alignment horizontal="center" vertical="center"/>
    </xf>
    <xf numFmtId="49" fontId="1" fillId="2" borderId="35" xfId="0" applyNumberFormat="1" applyFont="1" applyFill="1" applyBorder="1" applyAlignment="1">
      <alignment horizontal="center" vertical="center"/>
    </xf>
    <xf numFmtId="49" fontId="1" fillId="4" borderId="37" xfId="0" applyNumberFormat="1" applyFont="1" applyFill="1" applyBorder="1" applyAlignment="1">
      <alignment horizontal="center" vertical="center"/>
    </xf>
    <xf numFmtId="49" fontId="1" fillId="4" borderId="35" xfId="0" applyNumberFormat="1" applyFont="1" applyFill="1" applyBorder="1" applyAlignment="1">
      <alignment horizontal="center" vertical="center"/>
    </xf>
    <xf numFmtId="49" fontId="1" fillId="3" borderId="4" xfId="0" applyNumberFormat="1" applyFont="1" applyFill="1" applyBorder="1" applyAlignment="1">
      <alignment horizontal="center" vertical="center"/>
    </xf>
    <xf numFmtId="49" fontId="1" fillId="0" borderId="0" xfId="0" applyNumberFormat="1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49" fontId="1" fillId="0" borderId="37" xfId="0" applyNumberFormat="1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 wrapText="1"/>
    </xf>
    <xf numFmtId="20" fontId="4" fillId="3" borderId="18" xfId="0" applyNumberFormat="1" applyFont="1" applyFill="1" applyBorder="1" applyAlignment="1">
      <alignment horizontal="center"/>
    </xf>
    <xf numFmtId="0" fontId="1" fillId="4" borderId="3" xfId="0" applyFont="1" applyFill="1" applyBorder="1" applyAlignment="1">
      <alignment horizontal="center" vertical="center"/>
    </xf>
    <xf numFmtId="8" fontId="1" fillId="0" borderId="0" xfId="0" applyNumberFormat="1" applyFont="1" applyBorder="1"/>
    <xf numFmtId="6" fontId="1" fillId="0" borderId="0" xfId="0" applyNumberFormat="1" applyFont="1" applyBorder="1"/>
    <xf numFmtId="166" fontId="1" fillId="13" borderId="2" xfId="0" applyNumberFormat="1" applyFont="1" applyFill="1" applyBorder="1" applyAlignment="1">
      <alignment horizontal="center" vertical="center"/>
    </xf>
    <xf numFmtId="166" fontId="1" fillId="13" borderId="8" xfId="0" applyNumberFormat="1" applyFont="1" applyFill="1" applyBorder="1" applyAlignment="1">
      <alignment horizontal="center" vertical="center"/>
    </xf>
    <xf numFmtId="166" fontId="1" fillId="13" borderId="36" xfId="0" applyNumberFormat="1" applyFont="1" applyFill="1" applyBorder="1" applyAlignment="1">
      <alignment horizontal="center" vertical="center"/>
    </xf>
    <xf numFmtId="166" fontId="1" fillId="13" borderId="40" xfId="0" applyNumberFormat="1" applyFont="1" applyFill="1" applyBorder="1" applyAlignment="1">
      <alignment horizontal="center" vertical="center"/>
    </xf>
    <xf numFmtId="166" fontId="1" fillId="13" borderId="3" xfId="0" applyNumberFormat="1" applyFont="1" applyFill="1" applyBorder="1" applyAlignment="1">
      <alignment horizontal="center" vertical="center"/>
    </xf>
    <xf numFmtId="0" fontId="1" fillId="3" borderId="0" xfId="0" applyFont="1" applyFill="1" applyBorder="1"/>
    <xf numFmtId="0" fontId="1" fillId="0" borderId="42" xfId="0" applyFont="1" applyBorder="1"/>
    <xf numFmtId="0" fontId="1" fillId="0" borderId="43" xfId="0" applyFont="1" applyBorder="1"/>
    <xf numFmtId="6" fontId="1" fillId="0" borderId="43" xfId="0" applyNumberFormat="1" applyFont="1" applyBorder="1"/>
    <xf numFmtId="6" fontId="1" fillId="3" borderId="43" xfId="0" applyNumberFormat="1" applyFont="1" applyFill="1" applyBorder="1"/>
    <xf numFmtId="0" fontId="1" fillId="3" borderId="44" xfId="0" applyFont="1" applyFill="1" applyBorder="1"/>
    <xf numFmtId="0" fontId="7" fillId="0" borderId="9" xfId="0" applyFont="1" applyBorder="1"/>
    <xf numFmtId="0" fontId="1" fillId="0" borderId="44" xfId="0" applyFont="1" applyBorder="1"/>
    <xf numFmtId="0" fontId="1" fillId="3" borderId="16" xfId="0" applyFont="1" applyFill="1" applyBorder="1"/>
    <xf numFmtId="0" fontId="1" fillId="3" borderId="18" xfId="0" applyFont="1" applyFill="1" applyBorder="1"/>
    <xf numFmtId="6" fontId="1" fillId="3" borderId="42" xfId="0" applyNumberFormat="1" applyFont="1" applyFill="1" applyBorder="1"/>
    <xf numFmtId="0" fontId="1" fillId="3" borderId="19" xfId="0" applyFont="1" applyFill="1" applyBorder="1"/>
    <xf numFmtId="0" fontId="1" fillId="3" borderId="20" xfId="0" applyFont="1" applyFill="1" applyBorder="1"/>
    <xf numFmtId="0" fontId="1" fillId="0" borderId="74" xfId="0" applyFont="1" applyBorder="1"/>
    <xf numFmtId="0" fontId="1" fillId="3" borderId="70" xfId="0" applyFont="1" applyFill="1" applyBorder="1"/>
    <xf numFmtId="0" fontId="1" fillId="4" borderId="70" xfId="0" applyFont="1" applyFill="1" applyBorder="1"/>
    <xf numFmtId="0" fontId="1" fillId="0" borderId="70" xfId="0" applyFont="1" applyBorder="1"/>
    <xf numFmtId="0" fontId="7" fillId="0" borderId="71" xfId="0" applyFont="1" applyBorder="1"/>
    <xf numFmtId="49" fontId="1" fillId="0" borderId="38" xfId="0" applyNumberFormat="1" applyFont="1" applyBorder="1" applyAlignment="1">
      <alignment horizontal="center" vertical="center"/>
    </xf>
    <xf numFmtId="0" fontId="1" fillId="4" borderId="22" xfId="0" applyFont="1" applyFill="1" applyBorder="1" applyAlignment="1">
      <alignment horizontal="center" vertical="center"/>
    </xf>
    <xf numFmtId="165" fontId="1" fillId="0" borderId="4" xfId="0" applyNumberFormat="1" applyFont="1" applyBorder="1" applyAlignment="1">
      <alignment horizontal="center" vertical="center"/>
    </xf>
    <xf numFmtId="165" fontId="1" fillId="0" borderId="34" xfId="0" applyNumberFormat="1" applyFont="1" applyBorder="1" applyAlignment="1">
      <alignment horizontal="center" vertical="center"/>
    </xf>
    <xf numFmtId="165" fontId="1" fillId="0" borderId="52" xfId="0" applyNumberFormat="1" applyFont="1" applyBorder="1" applyAlignment="1">
      <alignment horizontal="center" vertical="center"/>
    </xf>
    <xf numFmtId="165" fontId="1" fillId="0" borderId="73" xfId="0" applyNumberFormat="1" applyFont="1" applyBorder="1" applyAlignment="1">
      <alignment horizontal="center" vertical="center"/>
    </xf>
    <xf numFmtId="165" fontId="1" fillId="0" borderId="27" xfId="0" applyNumberFormat="1" applyFont="1" applyBorder="1" applyAlignment="1">
      <alignment horizontal="center" vertical="center"/>
    </xf>
    <xf numFmtId="166" fontId="1" fillId="0" borderId="35" xfId="0" applyNumberFormat="1" applyFont="1" applyBorder="1" applyAlignment="1">
      <alignment horizontal="center" vertical="center"/>
    </xf>
    <xf numFmtId="166" fontId="1" fillId="0" borderId="56" xfId="0" applyNumberFormat="1" applyFont="1" applyBorder="1" applyAlignment="1">
      <alignment horizontal="center" vertical="center"/>
    </xf>
    <xf numFmtId="166" fontId="1" fillId="0" borderId="57" xfId="0" applyNumberFormat="1" applyFont="1" applyBorder="1" applyAlignment="1">
      <alignment horizontal="center" vertical="center"/>
    </xf>
    <xf numFmtId="166" fontId="1" fillId="0" borderId="37" xfId="0" applyNumberFormat="1" applyFont="1" applyBorder="1" applyAlignment="1">
      <alignment horizontal="center" vertical="center"/>
    </xf>
    <xf numFmtId="166" fontId="1" fillId="0" borderId="69" xfId="0" applyNumberFormat="1" applyFont="1" applyBorder="1" applyAlignment="1">
      <alignment horizontal="center" vertical="center"/>
    </xf>
    <xf numFmtId="49" fontId="1" fillId="2" borderId="60" xfId="0" applyNumberFormat="1" applyFont="1" applyFill="1" applyBorder="1" applyAlignment="1">
      <alignment horizontal="center" vertical="center"/>
    </xf>
    <xf numFmtId="49" fontId="1" fillId="4" borderId="61" xfId="0" applyNumberFormat="1" applyFont="1" applyFill="1" applyBorder="1" applyAlignment="1">
      <alignment horizontal="center" vertical="center"/>
    </xf>
    <xf numFmtId="0" fontId="7" fillId="0" borderId="0" xfId="0" applyFont="1" applyBorder="1"/>
    <xf numFmtId="0" fontId="7" fillId="3" borderId="0" xfId="0" applyFont="1" applyFill="1" applyBorder="1"/>
    <xf numFmtId="168" fontId="1" fillId="0" borderId="43" xfId="0" applyNumberFormat="1" applyFont="1" applyBorder="1"/>
    <xf numFmtId="0" fontId="1" fillId="0" borderId="19" xfId="0" applyFont="1" applyBorder="1"/>
    <xf numFmtId="0" fontId="1" fillId="0" borderId="20" xfId="0" applyFont="1" applyBorder="1"/>
    <xf numFmtId="0" fontId="41" fillId="3" borderId="42" xfId="0" applyFont="1" applyFill="1" applyBorder="1"/>
    <xf numFmtId="0" fontId="41" fillId="3" borderId="43" xfId="0" applyFont="1" applyFill="1" applyBorder="1"/>
    <xf numFmtId="0" fontId="41" fillId="3" borderId="44" xfId="0" applyFont="1" applyFill="1" applyBorder="1"/>
    <xf numFmtId="6" fontId="1" fillId="4" borderId="0" xfId="0" applyNumberFormat="1" applyFont="1" applyFill="1" applyBorder="1"/>
    <xf numFmtId="0" fontId="4" fillId="3" borderId="0" xfId="0" applyFont="1" applyFill="1" applyBorder="1"/>
    <xf numFmtId="8" fontId="7" fillId="0" borderId="0" xfId="0" applyNumberFormat="1" applyFont="1" applyBorder="1"/>
    <xf numFmtId="165" fontId="1" fillId="4" borderId="36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vertical="center" textRotation="90"/>
    </xf>
    <xf numFmtId="0" fontId="28" fillId="0" borderId="0" xfId="1" applyNumberFormat="1" applyFont="1" applyFill="1" applyBorder="1" applyAlignment="1">
      <alignment horizontal="left" vertical="top"/>
    </xf>
    <xf numFmtId="164" fontId="1" fillId="3" borderId="36" xfId="0" applyNumberFormat="1" applyFont="1" applyFill="1" applyBorder="1" applyAlignment="1">
      <alignment horizontal="center" vertical="center"/>
    </xf>
    <xf numFmtId="49" fontId="1" fillId="4" borderId="38" xfId="0" applyNumberFormat="1" applyFont="1" applyFill="1" applyBorder="1" applyAlignment="1">
      <alignment horizontal="center" vertical="center"/>
    </xf>
    <xf numFmtId="49" fontId="1" fillId="0" borderId="84" xfId="0" applyNumberFormat="1" applyFont="1" applyBorder="1" applyAlignment="1">
      <alignment horizontal="center" vertical="center"/>
    </xf>
    <xf numFmtId="164" fontId="7" fillId="4" borderId="2" xfId="0" applyNumberFormat="1" applyFont="1" applyFill="1" applyBorder="1" applyAlignment="1">
      <alignment horizontal="center" vertical="center"/>
    </xf>
    <xf numFmtId="0" fontId="19" fillId="0" borderId="0" xfId="1" applyNumberFormat="1" applyFont="1" applyFill="1" applyBorder="1" applyAlignment="1">
      <alignment horizontal="left" vertical="top"/>
    </xf>
    <xf numFmtId="49" fontId="1" fillId="3" borderId="68" xfId="0" applyNumberFormat="1" applyFont="1" applyFill="1" applyBorder="1" applyAlignment="1">
      <alignment horizontal="center" vertical="center"/>
    </xf>
    <xf numFmtId="166" fontId="1" fillId="4" borderId="8" xfId="0" applyNumberFormat="1" applyFont="1" applyFill="1" applyBorder="1" applyAlignment="1">
      <alignment horizontal="center" vertical="center"/>
    </xf>
    <xf numFmtId="166" fontId="1" fillId="4" borderId="75" xfId="0" applyNumberFormat="1" applyFont="1" applyFill="1" applyBorder="1" applyAlignment="1">
      <alignment horizontal="center" vertical="center"/>
    </xf>
    <xf numFmtId="166" fontId="1" fillId="4" borderId="36" xfId="0" applyNumberFormat="1" applyFont="1" applyFill="1" applyBorder="1" applyAlignment="1">
      <alignment horizontal="center" vertical="center"/>
    </xf>
    <xf numFmtId="166" fontId="1" fillId="4" borderId="48" xfId="0" applyNumberFormat="1" applyFont="1" applyFill="1" applyBorder="1" applyAlignment="1">
      <alignment horizontal="center" vertical="center"/>
    </xf>
    <xf numFmtId="0" fontId="35" fillId="0" borderId="86" xfId="0" applyFont="1" applyBorder="1" applyAlignment="1">
      <alignment horizontal="left" vertical="center"/>
    </xf>
    <xf numFmtId="0" fontId="1" fillId="4" borderId="86" xfId="0" applyFont="1" applyFill="1" applyBorder="1" applyAlignment="1">
      <alignment horizontal="left" vertical="center"/>
    </xf>
    <xf numFmtId="0" fontId="1" fillId="4" borderId="48" xfId="0" applyFont="1" applyFill="1" applyBorder="1" applyAlignment="1">
      <alignment horizontal="center" vertical="center"/>
    </xf>
    <xf numFmtId="0" fontId="1" fillId="4" borderId="41" xfId="0" applyFont="1" applyFill="1" applyBorder="1" applyAlignment="1">
      <alignment horizontal="center" vertical="center"/>
    </xf>
    <xf numFmtId="0" fontId="28" fillId="4" borderId="2" xfId="0" applyNumberFormat="1" applyFont="1" applyFill="1" applyBorder="1" applyAlignment="1">
      <alignment horizontal="center"/>
    </xf>
    <xf numFmtId="166" fontId="37" fillId="3" borderId="2" xfId="0" applyNumberFormat="1" applyFont="1" applyFill="1" applyBorder="1" applyAlignment="1">
      <alignment horizontal="center" vertical="center"/>
    </xf>
    <xf numFmtId="0" fontId="4" fillId="0" borderId="0" xfId="0" applyFont="1" applyBorder="1"/>
    <xf numFmtId="0" fontId="1" fillId="0" borderId="0" xfId="0" applyFont="1" applyBorder="1" applyAlignment="1">
      <alignment wrapText="1"/>
    </xf>
    <xf numFmtId="0" fontId="1" fillId="0" borderId="0" xfId="0" applyFont="1" applyBorder="1" applyAlignment="1">
      <alignment wrapText="1"/>
    </xf>
    <xf numFmtId="49" fontId="1" fillId="0" borderId="0" xfId="0" applyNumberFormat="1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wrapText="1"/>
    </xf>
    <xf numFmtId="49" fontId="1" fillId="0" borderId="0" xfId="0" applyNumberFormat="1" applyFont="1" applyBorder="1" applyAlignment="1">
      <alignment horizontal="center" vertical="center"/>
    </xf>
    <xf numFmtId="0" fontId="0" fillId="0" borderId="0" xfId="0" applyBorder="1" applyAlignment="1">
      <alignment horizontal="center" vertical="center" textRotation="90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wrapText="1"/>
    </xf>
    <xf numFmtId="49" fontId="1" fillId="0" borderId="0" xfId="0" applyNumberFormat="1" applyFont="1" applyBorder="1" applyAlignment="1">
      <alignment horizontal="center" vertical="center"/>
    </xf>
    <xf numFmtId="0" fontId="0" fillId="0" borderId="0" xfId="0" applyBorder="1" applyAlignment="1">
      <alignment horizontal="center" vertical="center" textRotation="90"/>
    </xf>
    <xf numFmtId="0" fontId="1" fillId="0" borderId="0" xfId="0" applyFont="1" applyBorder="1" applyAlignment="1">
      <alignment horizontal="center" vertical="center"/>
    </xf>
    <xf numFmtId="0" fontId="0" fillId="0" borderId="0" xfId="0" applyBorder="1" applyAlignment="1"/>
    <xf numFmtId="164" fontId="37" fillId="3" borderId="2" xfId="0" applyNumberFormat="1" applyFont="1" applyFill="1" applyBorder="1" applyAlignment="1">
      <alignment horizontal="center" vertical="center"/>
    </xf>
    <xf numFmtId="0" fontId="1" fillId="0" borderId="0" xfId="0" applyFont="1" applyBorder="1" applyAlignment="1"/>
    <xf numFmtId="0" fontId="1" fillId="3" borderId="19" xfId="0" applyFont="1" applyFill="1" applyBorder="1" applyAlignment="1">
      <alignment horizontal="left" vertical="center"/>
    </xf>
    <xf numFmtId="0" fontId="19" fillId="4" borderId="0" xfId="1" applyNumberFormat="1" applyFont="1" applyFill="1" applyBorder="1" applyAlignment="1">
      <alignment horizontal="left" vertical="top"/>
    </xf>
    <xf numFmtId="20" fontId="1" fillId="0" borderId="0" xfId="0" applyNumberFormat="1" applyFont="1" applyBorder="1"/>
    <xf numFmtId="0" fontId="1" fillId="0" borderId="0" xfId="0" applyFont="1" applyBorder="1" applyAlignment="1">
      <alignment wrapText="1"/>
    </xf>
    <xf numFmtId="0" fontId="0" fillId="0" borderId="0" xfId="0" applyBorder="1" applyAlignment="1"/>
    <xf numFmtId="20" fontId="1" fillId="0" borderId="0" xfId="0" applyNumberFormat="1" applyFont="1"/>
    <xf numFmtId="20" fontId="1" fillId="4" borderId="0" xfId="0" applyNumberFormat="1" applyFont="1" applyFill="1" applyBorder="1"/>
    <xf numFmtId="165" fontId="1" fillId="0" borderId="76" xfId="0" applyNumberFormat="1" applyFont="1" applyBorder="1" applyAlignment="1">
      <alignment horizontal="center" vertical="center"/>
    </xf>
    <xf numFmtId="166" fontId="1" fillId="4" borderId="76" xfId="0" applyNumberFormat="1" applyFont="1" applyFill="1" applyBorder="1" applyAlignment="1">
      <alignment horizontal="center" vertical="center"/>
    </xf>
    <xf numFmtId="166" fontId="41" fillId="4" borderId="0" xfId="0" applyNumberFormat="1" applyFont="1" applyFill="1" applyBorder="1" applyAlignment="1">
      <alignment horizontal="center" vertical="center"/>
    </xf>
    <xf numFmtId="0" fontId="1" fillId="13" borderId="2" xfId="0" applyFont="1" applyFill="1" applyBorder="1" applyAlignment="1">
      <alignment horizontal="center" vertical="center"/>
    </xf>
    <xf numFmtId="166" fontId="41" fillId="3" borderId="2" xfId="0" applyNumberFormat="1" applyFont="1" applyFill="1" applyBorder="1" applyAlignment="1">
      <alignment horizontal="center" vertical="center"/>
    </xf>
    <xf numFmtId="166" fontId="41" fillId="4" borderId="2" xfId="0" applyNumberFormat="1" applyFont="1" applyFill="1" applyBorder="1" applyAlignment="1">
      <alignment horizontal="center" vertical="center"/>
    </xf>
    <xf numFmtId="166" fontId="1" fillId="0" borderId="2" xfId="0" applyNumberFormat="1" applyFont="1" applyBorder="1" applyAlignment="1">
      <alignment horizontal="center"/>
    </xf>
    <xf numFmtId="166" fontId="1" fillId="3" borderId="2" xfId="0" applyNumberFormat="1" applyFont="1" applyFill="1" applyBorder="1" applyAlignment="1">
      <alignment horizontal="center"/>
    </xf>
    <xf numFmtId="6" fontId="1" fillId="3" borderId="0" xfId="0" applyNumberFormat="1" applyFont="1" applyFill="1" applyBorder="1"/>
    <xf numFmtId="0" fontId="1" fillId="4" borderId="0" xfId="0" applyFont="1" applyFill="1" applyBorder="1" applyAlignment="1">
      <alignment horizontal="center"/>
    </xf>
    <xf numFmtId="0" fontId="1" fillId="13" borderId="2" xfId="0" applyFont="1" applyFill="1" applyBorder="1" applyAlignment="1">
      <alignment horizontal="center"/>
    </xf>
    <xf numFmtId="0" fontId="1" fillId="4" borderId="2" xfId="0" applyFont="1" applyFill="1" applyBorder="1"/>
    <xf numFmtId="166" fontId="41" fillId="13" borderId="2" xfId="0" applyNumberFormat="1" applyFont="1" applyFill="1" applyBorder="1" applyAlignment="1">
      <alignment horizontal="center" vertical="center"/>
    </xf>
    <xf numFmtId="20" fontId="1" fillId="13" borderId="2" xfId="0" applyNumberFormat="1" applyFont="1" applyFill="1" applyBorder="1" applyAlignment="1">
      <alignment horizontal="center"/>
    </xf>
    <xf numFmtId="0" fontId="0" fillId="4" borderId="0" xfId="0" applyFill="1" applyBorder="1" applyAlignment="1"/>
    <xf numFmtId="166" fontId="1" fillId="4" borderId="3" xfId="0" applyNumberFormat="1" applyFont="1" applyFill="1" applyBorder="1" applyAlignment="1">
      <alignment horizontal="center" vertical="center"/>
    </xf>
    <xf numFmtId="0" fontId="1" fillId="4" borderId="0" xfId="0" applyFont="1" applyFill="1" applyBorder="1" applyAlignment="1">
      <alignment wrapText="1"/>
    </xf>
    <xf numFmtId="0" fontId="4" fillId="4" borderId="0" xfId="0" applyFont="1" applyFill="1" applyBorder="1"/>
    <xf numFmtId="8" fontId="1" fillId="4" borderId="0" xfId="0" applyNumberFormat="1" applyFont="1" applyFill="1" applyBorder="1"/>
    <xf numFmtId="0" fontId="7" fillId="4" borderId="0" xfId="0" applyFont="1" applyFill="1" applyBorder="1"/>
    <xf numFmtId="0" fontId="1" fillId="4" borderId="75" xfId="0" applyFont="1" applyFill="1" applyBorder="1" applyAlignment="1">
      <alignment horizontal="center" vertical="center"/>
    </xf>
    <xf numFmtId="166" fontId="1" fillId="4" borderId="90" xfId="0" applyNumberFormat="1" applyFont="1" applyFill="1" applyBorder="1" applyAlignment="1">
      <alignment horizontal="center" vertical="center"/>
    </xf>
    <xf numFmtId="0" fontId="1" fillId="3" borderId="0" xfId="0" applyFont="1" applyFill="1" applyBorder="1" applyAlignment="1">
      <alignment horizontal="center" vertical="center"/>
    </xf>
    <xf numFmtId="0" fontId="28" fillId="3" borderId="42" xfId="1" applyNumberFormat="1" applyFont="1" applyFill="1" applyBorder="1" applyAlignment="1">
      <alignment horizontal="left" vertical="top"/>
    </xf>
    <xf numFmtId="49" fontId="1" fillId="3" borderId="43" xfId="0" applyNumberFormat="1" applyFont="1" applyFill="1" applyBorder="1" applyAlignment="1">
      <alignment horizontal="center" vertical="center"/>
    </xf>
    <xf numFmtId="164" fontId="1" fillId="3" borderId="43" xfId="0" applyNumberFormat="1" applyFont="1" applyFill="1" applyBorder="1" applyAlignment="1">
      <alignment horizontal="center" vertical="center"/>
    </xf>
    <xf numFmtId="0" fontId="1" fillId="3" borderId="43" xfId="0" applyFont="1" applyFill="1" applyBorder="1" applyAlignment="1">
      <alignment horizontal="center" vertical="center"/>
    </xf>
    <xf numFmtId="165" fontId="1" fillId="3" borderId="43" xfId="0" applyNumberFormat="1" applyFont="1" applyFill="1" applyBorder="1" applyAlignment="1">
      <alignment horizontal="center" vertical="center"/>
    </xf>
    <xf numFmtId="166" fontId="1" fillId="3" borderId="43" xfId="0" applyNumberFormat="1" applyFont="1" applyFill="1" applyBorder="1" applyAlignment="1">
      <alignment horizontal="center" vertical="center"/>
    </xf>
    <xf numFmtId="166" fontId="1" fillId="3" borderId="44" xfId="0" applyNumberFormat="1" applyFont="1" applyFill="1" applyBorder="1" applyAlignment="1">
      <alignment horizontal="center" vertical="center"/>
    </xf>
    <xf numFmtId="20" fontId="1" fillId="3" borderId="0" xfId="0" applyNumberFormat="1" applyFont="1" applyFill="1" applyBorder="1" applyAlignment="1">
      <alignment wrapText="1"/>
    </xf>
    <xf numFmtId="0" fontId="1" fillId="3" borderId="42" xfId="0" applyFont="1" applyFill="1" applyBorder="1" applyAlignment="1">
      <alignment wrapText="1"/>
    </xf>
    <xf numFmtId="0" fontId="1" fillId="3" borderId="43" xfId="0" applyFont="1" applyFill="1" applyBorder="1" applyAlignment="1">
      <alignment wrapText="1"/>
    </xf>
    <xf numFmtId="20" fontId="1" fillId="3" borderId="43" xfId="0" applyNumberFormat="1" applyFont="1" applyFill="1" applyBorder="1" applyAlignment="1">
      <alignment wrapText="1"/>
    </xf>
    <xf numFmtId="20" fontId="1" fillId="3" borderId="44" xfId="0" applyNumberFormat="1" applyFont="1" applyFill="1" applyBorder="1" applyAlignment="1">
      <alignment wrapText="1"/>
    </xf>
    <xf numFmtId="0" fontId="1" fillId="0" borderId="2" xfId="0" applyFont="1" applyBorder="1" applyAlignment="1">
      <alignment horizontal="center" vertical="center"/>
    </xf>
    <xf numFmtId="49" fontId="1" fillId="0" borderId="2" xfId="0" applyNumberFormat="1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59" xfId="0" applyFont="1" applyBorder="1" applyAlignment="1">
      <alignment horizontal="center" vertical="center" wrapText="1"/>
    </xf>
    <xf numFmtId="0" fontId="1" fillId="2" borderId="35" xfId="0" applyFont="1" applyFill="1" applyBorder="1" applyAlignment="1">
      <alignment horizontal="center" vertical="center"/>
    </xf>
    <xf numFmtId="49" fontId="1" fillId="0" borderId="0" xfId="0" applyNumberFormat="1" applyFont="1" applyBorder="1" applyAlignment="1">
      <alignment horizontal="center" vertical="center"/>
    </xf>
    <xf numFmtId="165" fontId="0" fillId="4" borderId="0" xfId="0" applyNumberFormat="1" applyFill="1" applyBorder="1"/>
    <xf numFmtId="165" fontId="30" fillId="4" borderId="0" xfId="0" applyNumberFormat="1" applyFont="1" applyFill="1" applyBorder="1"/>
    <xf numFmtId="0" fontId="0" fillId="4" borderId="0" xfId="0" applyFill="1" applyBorder="1"/>
    <xf numFmtId="0" fontId="0" fillId="4" borderId="0" xfId="0" applyFill="1"/>
    <xf numFmtId="0" fontId="26" fillId="4" borderId="0" xfId="0" applyFont="1" applyFill="1" applyBorder="1"/>
    <xf numFmtId="0" fontId="0" fillId="0" borderId="0" xfId="0" applyNumberFormat="1" applyBorder="1"/>
    <xf numFmtId="0" fontId="15" fillId="0" borderId="0" xfId="0" applyNumberFormat="1" applyFont="1" applyBorder="1"/>
    <xf numFmtId="0" fontId="31" fillId="0" borderId="0" xfId="0" applyFont="1" applyBorder="1"/>
    <xf numFmtId="0" fontId="8" fillId="4" borderId="0" xfId="0" applyFont="1" applyFill="1" applyAlignment="1">
      <alignment horizontal="left"/>
    </xf>
    <xf numFmtId="0" fontId="0" fillId="4" borderId="0" xfId="0" applyFill="1" applyAlignment="1">
      <alignment horizontal="left"/>
    </xf>
    <xf numFmtId="164" fontId="37" fillId="13" borderId="2" xfId="0" applyNumberFormat="1" applyFont="1" applyFill="1" applyBorder="1" applyAlignment="1">
      <alignment horizontal="center" vertical="center"/>
    </xf>
    <xf numFmtId="49" fontId="1" fillId="8" borderId="2" xfId="0" applyNumberFormat="1" applyFont="1" applyFill="1" applyBorder="1" applyAlignment="1">
      <alignment horizontal="center" vertical="center"/>
    </xf>
    <xf numFmtId="0" fontId="1" fillId="8" borderId="2" xfId="0" applyFont="1" applyFill="1" applyBorder="1" applyAlignment="1">
      <alignment horizontal="center" vertical="center"/>
    </xf>
    <xf numFmtId="165" fontId="1" fillId="8" borderId="2" xfId="0" applyNumberFormat="1" applyFont="1" applyFill="1" applyBorder="1" applyAlignment="1">
      <alignment horizontal="center" vertical="center"/>
    </xf>
    <xf numFmtId="166" fontId="1" fillId="8" borderId="2" xfId="0" applyNumberFormat="1" applyFont="1" applyFill="1" applyBorder="1" applyAlignment="1">
      <alignment horizontal="center" vertical="center"/>
    </xf>
    <xf numFmtId="164" fontId="37" fillId="8" borderId="2" xfId="0" applyNumberFormat="1" applyFont="1" applyFill="1" applyBorder="1" applyAlignment="1">
      <alignment horizontal="center" vertical="center"/>
    </xf>
    <xf numFmtId="0" fontId="11" fillId="0" borderId="0" xfId="2" applyFont="1" applyAlignment="1">
      <alignment horizontal="center"/>
    </xf>
    <xf numFmtId="0" fontId="11" fillId="0" borderId="2" xfId="2" applyFont="1" applyBorder="1"/>
    <xf numFmtId="0" fontId="1" fillId="0" borderId="0" xfId="0" applyFont="1" applyBorder="1" applyAlignment="1">
      <alignment wrapText="1"/>
    </xf>
    <xf numFmtId="0" fontId="1" fillId="0" borderId="0" xfId="0" applyFont="1" applyBorder="1" applyAlignment="1">
      <alignment horizontal="center"/>
    </xf>
    <xf numFmtId="0" fontId="6" fillId="0" borderId="0" xfId="0" applyFont="1" applyBorder="1" applyAlignment="1">
      <alignment horizontal="center" vertical="center"/>
    </xf>
    <xf numFmtId="49" fontId="1" fillId="0" borderId="0" xfId="0" applyNumberFormat="1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 textRotation="90"/>
    </xf>
    <xf numFmtId="0" fontId="0" fillId="0" borderId="0" xfId="0" applyBorder="1" applyAlignment="1">
      <alignment horizontal="center" vertical="center" textRotation="90"/>
    </xf>
    <xf numFmtId="0" fontId="0" fillId="0" borderId="0" xfId="0" applyBorder="1" applyAlignment="1"/>
    <xf numFmtId="0" fontId="0" fillId="0" borderId="2" xfId="0" applyBorder="1"/>
    <xf numFmtId="165" fontId="1" fillId="3" borderId="4" xfId="0" applyNumberFormat="1" applyFont="1" applyFill="1" applyBorder="1" applyAlignment="1">
      <alignment horizontal="center" vertical="center"/>
    </xf>
    <xf numFmtId="166" fontId="1" fillId="3" borderId="56" xfId="0" applyNumberFormat="1" applyFont="1" applyFill="1" applyBorder="1" applyAlignment="1">
      <alignment horizontal="center" vertical="center"/>
    </xf>
    <xf numFmtId="20" fontId="1" fillId="4" borderId="0" xfId="0" applyNumberFormat="1" applyFont="1" applyFill="1" applyBorder="1" applyAlignment="1">
      <alignment horizontal="center"/>
    </xf>
    <xf numFmtId="166" fontId="7" fillId="4" borderId="0" xfId="0" applyNumberFormat="1" applyFont="1" applyFill="1" applyBorder="1" applyAlignment="1">
      <alignment horizontal="center" vertical="center"/>
    </xf>
    <xf numFmtId="0" fontId="35" fillId="3" borderId="2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/>
    </xf>
    <xf numFmtId="2" fontId="11" fillId="4" borderId="0" xfId="0" applyNumberFormat="1" applyFont="1" applyFill="1" applyBorder="1" applyAlignment="1">
      <alignment horizontal="center"/>
    </xf>
    <xf numFmtId="0" fontId="32" fillId="4" borderId="0" xfId="0" applyFont="1" applyFill="1" applyBorder="1"/>
    <xf numFmtId="2" fontId="32" fillId="4" borderId="0" xfId="0" applyNumberFormat="1" applyFont="1" applyFill="1" applyBorder="1" applyAlignment="1">
      <alignment horizontal="center"/>
    </xf>
    <xf numFmtId="167" fontId="7" fillId="4" borderId="0" xfId="0" applyNumberFormat="1" applyFont="1" applyFill="1" applyBorder="1" applyAlignment="1">
      <alignment horizontal="center"/>
    </xf>
    <xf numFmtId="2" fontId="7" fillId="4" borderId="0" xfId="0" applyNumberFormat="1" applyFont="1" applyFill="1" applyBorder="1" applyAlignment="1">
      <alignment horizontal="center"/>
    </xf>
    <xf numFmtId="49" fontId="1" fillId="6" borderId="2" xfId="0" applyNumberFormat="1" applyFont="1" applyFill="1" applyBorder="1" applyAlignment="1">
      <alignment horizontal="center" vertical="center"/>
    </xf>
    <xf numFmtId="49" fontId="1" fillId="16" borderId="2" xfId="0" applyNumberFormat="1" applyFont="1" applyFill="1" applyBorder="1" applyAlignment="1">
      <alignment horizontal="center" vertical="center"/>
    </xf>
    <xf numFmtId="2" fontId="7" fillId="4" borderId="26" xfId="0" applyNumberFormat="1" applyFont="1" applyFill="1" applyBorder="1" applyAlignment="1">
      <alignment horizontal="center"/>
    </xf>
    <xf numFmtId="0" fontId="24" fillId="3" borderId="2" xfId="0" applyFont="1" applyFill="1" applyBorder="1" applyAlignment="1">
      <alignment horizontal="center" vertical="center"/>
    </xf>
    <xf numFmtId="0" fontId="7" fillId="0" borderId="6" xfId="0" applyFont="1" applyBorder="1" applyAlignment="1">
      <alignment horizontal="left" vertical="center"/>
    </xf>
    <xf numFmtId="0" fontId="1" fillId="0" borderId="6" xfId="0" applyFont="1" applyBorder="1" applyAlignment="1">
      <alignment horizontal="left" vertical="center"/>
    </xf>
    <xf numFmtId="0" fontId="7" fillId="3" borderId="6" xfId="0" applyFont="1" applyFill="1" applyBorder="1" applyAlignment="1">
      <alignment horizontal="left" vertical="center"/>
    </xf>
    <xf numFmtId="0" fontId="7" fillId="2" borderId="6" xfId="0" applyFont="1" applyFill="1" applyBorder="1" applyAlignment="1">
      <alignment horizontal="left" vertical="center"/>
    </xf>
    <xf numFmtId="165" fontId="11" fillId="4" borderId="0" xfId="0" applyNumberFormat="1" applyFont="1" applyFill="1" applyBorder="1" applyAlignment="1">
      <alignment horizontal="center"/>
    </xf>
    <xf numFmtId="165" fontId="1" fillId="0" borderId="0" xfId="0" applyNumberFormat="1" applyFont="1"/>
    <xf numFmtId="165" fontId="1" fillId="0" borderId="0" xfId="0" applyNumberFormat="1" applyFont="1" applyBorder="1"/>
    <xf numFmtId="166" fontId="1" fillId="4" borderId="0" xfId="0" applyNumberFormat="1" applyFont="1" applyFill="1" applyBorder="1" applyAlignment="1">
      <alignment horizontal="center"/>
    </xf>
    <xf numFmtId="0" fontId="30" fillId="0" borderId="0" xfId="0" applyFont="1"/>
    <xf numFmtId="0" fontId="11" fillId="4" borderId="0" xfId="0" applyFont="1" applyFill="1" applyBorder="1" applyAlignment="1">
      <alignment vertical="center" wrapText="1"/>
    </xf>
    <xf numFmtId="0" fontId="32" fillId="4" borderId="0" xfId="0" applyFont="1" applyFill="1" applyBorder="1" applyAlignment="1">
      <alignment vertical="center" wrapText="1"/>
    </xf>
    <xf numFmtId="0" fontId="11" fillId="4" borderId="0" xfId="0" applyFont="1" applyFill="1" applyBorder="1" applyAlignment="1">
      <alignment horizontal="center" vertical="center" wrapText="1"/>
    </xf>
    <xf numFmtId="0" fontId="32" fillId="4" borderId="0" xfId="0" applyFont="1" applyFill="1" applyBorder="1" applyAlignment="1">
      <alignment horizontal="center" vertical="center" wrapText="1"/>
    </xf>
    <xf numFmtId="0" fontId="1" fillId="4" borderId="0" xfId="0" applyFont="1" applyFill="1" applyAlignment="1">
      <alignment horizontal="center" vertical="center"/>
    </xf>
    <xf numFmtId="2" fontId="1" fillId="3" borderId="26" xfId="0" applyNumberFormat="1" applyFont="1" applyFill="1" applyBorder="1" applyAlignment="1">
      <alignment horizontal="center"/>
    </xf>
    <xf numFmtId="0" fontId="0" fillId="0" borderId="0" xfId="0" applyAlignment="1"/>
    <xf numFmtId="0" fontId="1" fillId="14" borderId="2" xfId="0" applyFont="1" applyFill="1" applyBorder="1" applyAlignment="1">
      <alignment horizontal="center" vertical="center"/>
    </xf>
    <xf numFmtId="165" fontId="1" fillId="14" borderId="2" xfId="0" applyNumberFormat="1" applyFont="1" applyFill="1" applyBorder="1" applyAlignment="1">
      <alignment horizontal="center" vertical="center"/>
    </xf>
    <xf numFmtId="0" fontId="1" fillId="0" borderId="0" xfId="0" applyFont="1" applyBorder="1" applyAlignment="1">
      <alignment wrapText="1"/>
    </xf>
    <xf numFmtId="0" fontId="1" fillId="0" borderId="0" xfId="0" applyFont="1" applyBorder="1" applyAlignment="1">
      <alignment horizontal="center"/>
    </xf>
    <xf numFmtId="0" fontId="6" fillId="0" borderId="0" xfId="0" applyFont="1" applyBorder="1" applyAlignment="1">
      <alignment horizontal="center" vertical="center"/>
    </xf>
    <xf numFmtId="49" fontId="1" fillId="0" borderId="0" xfId="0" applyNumberFormat="1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 textRotation="90"/>
    </xf>
    <xf numFmtId="0" fontId="0" fillId="0" borderId="0" xfId="0" applyBorder="1" applyAlignment="1">
      <alignment horizontal="center" vertical="center" textRotation="90"/>
    </xf>
    <xf numFmtId="0" fontId="0" fillId="0" borderId="0" xfId="0" applyBorder="1" applyAlignment="1"/>
    <xf numFmtId="0" fontId="0" fillId="0" borderId="0" xfId="0" applyAlignment="1"/>
    <xf numFmtId="20" fontId="37" fillId="4" borderId="2" xfId="0" applyNumberFormat="1" applyFont="1" applyFill="1" applyBorder="1" applyAlignment="1">
      <alignment horizontal="center"/>
    </xf>
    <xf numFmtId="0" fontId="1" fillId="5" borderId="2" xfId="0" applyFont="1" applyFill="1" applyBorder="1" applyAlignment="1">
      <alignment horizontal="center" vertical="center"/>
    </xf>
    <xf numFmtId="0" fontId="0" fillId="0" borderId="0" xfId="0" applyBorder="1" applyAlignment="1"/>
    <xf numFmtId="166" fontId="1" fillId="0" borderId="0" xfId="0" applyNumberFormat="1" applyFont="1" applyBorder="1" applyAlignment="1">
      <alignment wrapText="1"/>
    </xf>
    <xf numFmtId="166" fontId="1" fillId="0" borderId="0" xfId="0" applyNumberFormat="1" applyFont="1" applyBorder="1"/>
    <xf numFmtId="0" fontId="1" fillId="3" borderId="8" xfId="0" applyFont="1" applyFill="1" applyBorder="1" applyAlignment="1">
      <alignment horizontal="center" vertical="center"/>
    </xf>
    <xf numFmtId="166" fontId="1" fillId="0" borderId="0" xfId="0" applyNumberFormat="1" applyFont="1" applyBorder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166" fontId="1" fillId="0" borderId="0" xfId="0" applyNumberFormat="1" applyFont="1"/>
    <xf numFmtId="166" fontId="32" fillId="4" borderId="0" xfId="0" applyNumberFormat="1" applyFont="1" applyFill="1" applyBorder="1" applyAlignment="1">
      <alignment horizontal="center"/>
    </xf>
    <xf numFmtId="20" fontId="11" fillId="4" borderId="0" xfId="0" applyNumberFormat="1" applyFont="1" applyFill="1" applyBorder="1" applyAlignment="1">
      <alignment horizontal="center"/>
    </xf>
    <xf numFmtId="20" fontId="37" fillId="4" borderId="0" xfId="0" applyNumberFormat="1" applyFont="1" applyFill="1" applyBorder="1" applyAlignment="1">
      <alignment horizontal="center"/>
    </xf>
    <xf numFmtId="0" fontId="36" fillId="4" borderId="0" xfId="0" applyFont="1" applyFill="1" applyBorder="1" applyAlignment="1">
      <alignment horizontal="center" vertical="center"/>
    </xf>
    <xf numFmtId="20" fontId="36" fillId="4" borderId="0" xfId="0" applyNumberFormat="1" applyFont="1" applyFill="1" applyBorder="1" applyAlignment="1">
      <alignment horizontal="center"/>
    </xf>
    <xf numFmtId="166" fontId="36" fillId="4" borderId="0" xfId="0" applyNumberFormat="1" applyFont="1" applyFill="1" applyBorder="1" applyAlignment="1">
      <alignment horizontal="center" vertical="center"/>
    </xf>
    <xf numFmtId="0" fontId="36" fillId="4" borderId="0" xfId="0" applyFont="1" applyFill="1"/>
    <xf numFmtId="0" fontId="1" fillId="0" borderId="0" xfId="0" applyFont="1" applyBorder="1" applyAlignment="1">
      <alignment wrapText="1"/>
    </xf>
    <xf numFmtId="0" fontId="1" fillId="4" borderId="0" xfId="0" applyFont="1" applyFill="1" applyBorder="1" applyAlignment="1">
      <alignment wrapText="1"/>
    </xf>
    <xf numFmtId="49" fontId="1" fillId="0" borderId="0" xfId="0" applyNumberFormat="1" applyFont="1" applyBorder="1" applyAlignment="1">
      <alignment horizontal="center" vertical="center"/>
    </xf>
    <xf numFmtId="0" fontId="0" fillId="0" borderId="0" xfId="0" applyBorder="1" applyAlignment="1"/>
    <xf numFmtId="166" fontId="6" fillId="0" borderId="0" xfId="0" applyNumberFormat="1" applyFont="1" applyBorder="1" applyAlignment="1">
      <alignment horizontal="center" vertical="center"/>
    </xf>
    <xf numFmtId="166" fontId="11" fillId="4" borderId="0" xfId="0" applyNumberFormat="1" applyFont="1" applyFill="1" applyBorder="1"/>
    <xf numFmtId="166" fontId="11" fillId="4" borderId="0" xfId="0" applyNumberFormat="1" applyFont="1" applyFill="1" applyBorder="1" applyAlignment="1">
      <alignment horizontal="center"/>
    </xf>
    <xf numFmtId="165" fontId="28" fillId="17" borderId="2" xfId="0" applyNumberFormat="1" applyFont="1" applyFill="1" applyBorder="1" applyAlignment="1">
      <alignment horizontal="center" vertical="center"/>
    </xf>
    <xf numFmtId="166" fontId="28" fillId="17" borderId="2" xfId="0" applyNumberFormat="1" applyFont="1" applyFill="1" applyBorder="1" applyAlignment="1">
      <alignment horizontal="center" vertical="center"/>
    </xf>
    <xf numFmtId="165" fontId="1" fillId="0" borderId="0" xfId="0" applyNumberFormat="1" applyFont="1" applyBorder="1" applyAlignment="1">
      <alignment horizontal="center" vertical="center" wrapText="1"/>
    </xf>
    <xf numFmtId="169" fontId="1" fillId="0" borderId="0" xfId="0" applyNumberFormat="1" applyFont="1" applyBorder="1" applyAlignment="1">
      <alignment wrapText="1"/>
    </xf>
    <xf numFmtId="166" fontId="37" fillId="17" borderId="2" xfId="0" applyNumberFormat="1" applyFont="1" applyFill="1" applyBorder="1" applyAlignment="1">
      <alignment horizontal="center" vertical="center"/>
    </xf>
    <xf numFmtId="0" fontId="46" fillId="4" borderId="0" xfId="0" applyFont="1" applyFill="1" applyBorder="1" applyAlignment="1"/>
    <xf numFmtId="0" fontId="1" fillId="0" borderId="0" xfId="0" applyFont="1" applyBorder="1" applyAlignment="1">
      <alignment wrapText="1"/>
    </xf>
    <xf numFmtId="49" fontId="1" fillId="0" borderId="0" xfId="0" applyNumberFormat="1" applyFont="1" applyBorder="1" applyAlignment="1">
      <alignment horizontal="center" vertical="center"/>
    </xf>
    <xf numFmtId="0" fontId="0" fillId="0" borderId="0" xfId="0" applyBorder="1" applyAlignment="1"/>
    <xf numFmtId="20" fontId="32" fillId="4" borderId="0" xfId="0" applyNumberFormat="1" applyFont="1" applyFill="1" applyBorder="1" applyAlignment="1">
      <alignment horizontal="center"/>
    </xf>
    <xf numFmtId="0" fontId="1" fillId="4" borderId="0" xfId="0" applyFont="1" applyFill="1" applyBorder="1" applyAlignment="1">
      <alignment horizontal="center" vertical="center" wrapText="1"/>
    </xf>
    <xf numFmtId="166" fontId="28" fillId="4" borderId="0" xfId="0" applyNumberFormat="1" applyFont="1" applyFill="1" applyBorder="1" applyAlignment="1">
      <alignment horizontal="center" vertical="center"/>
    </xf>
    <xf numFmtId="164" fontId="1" fillId="4" borderId="56" xfId="0" applyNumberFormat="1" applyFont="1" applyFill="1" applyBorder="1" applyAlignment="1">
      <alignment horizontal="center" vertical="center"/>
    </xf>
    <xf numFmtId="2" fontId="7" fillId="0" borderId="2" xfId="0" applyNumberFormat="1" applyFont="1" applyBorder="1" applyAlignment="1">
      <alignment horizontal="center" vertical="center"/>
    </xf>
    <xf numFmtId="2" fontId="7" fillId="4" borderId="2" xfId="0" applyNumberFormat="1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1" fillId="0" borderId="0" xfId="0" applyNumberFormat="1" applyFont="1" applyBorder="1" applyAlignment="1">
      <alignment horizontal="center" vertical="center"/>
    </xf>
    <xf numFmtId="2" fontId="1" fillId="4" borderId="2" xfId="0" applyNumberFormat="1" applyFont="1" applyFill="1" applyBorder="1" applyAlignment="1">
      <alignment horizontal="center" vertical="center"/>
    </xf>
    <xf numFmtId="0" fontId="1" fillId="4" borderId="3" xfId="0" applyNumberFormat="1" applyFont="1" applyFill="1" applyBorder="1" applyAlignment="1">
      <alignment horizontal="center" vertical="center"/>
    </xf>
    <xf numFmtId="2" fontId="1" fillId="6" borderId="2" xfId="0" applyNumberFormat="1" applyFont="1" applyFill="1" applyBorder="1" applyAlignment="1">
      <alignment horizontal="center" vertical="center"/>
    </xf>
    <xf numFmtId="165" fontId="1" fillId="6" borderId="3" xfId="0" applyNumberFormat="1" applyFont="1" applyFill="1" applyBorder="1" applyAlignment="1">
      <alignment horizontal="center" vertical="center"/>
    </xf>
    <xf numFmtId="20" fontId="28" fillId="4" borderId="2" xfId="0" applyNumberFormat="1" applyFont="1" applyFill="1" applyBorder="1" applyAlignment="1">
      <alignment horizontal="center"/>
    </xf>
    <xf numFmtId="20" fontId="28" fillId="4" borderId="0" xfId="0" applyNumberFormat="1" applyFont="1" applyFill="1" applyBorder="1" applyAlignment="1">
      <alignment horizontal="center"/>
    </xf>
    <xf numFmtId="0" fontId="1" fillId="7" borderId="2" xfId="0" applyNumberFormat="1" applyFont="1" applyFill="1" applyBorder="1" applyAlignment="1">
      <alignment horizontal="center" vertical="center"/>
    </xf>
    <xf numFmtId="2" fontId="1" fillId="7" borderId="2" xfId="0" applyNumberFormat="1" applyFont="1" applyFill="1" applyBorder="1" applyAlignment="1">
      <alignment horizontal="center" vertical="center"/>
    </xf>
    <xf numFmtId="0" fontId="1" fillId="7" borderId="2" xfId="0" applyFont="1" applyFill="1" applyBorder="1" applyAlignment="1">
      <alignment horizontal="right"/>
    </xf>
    <xf numFmtId="0" fontId="1" fillId="0" borderId="2" xfId="0" applyFont="1" applyBorder="1" applyAlignment="1">
      <alignment horizontal="right"/>
    </xf>
    <xf numFmtId="2" fontId="1" fillId="4" borderId="26" xfId="0" applyNumberFormat="1" applyFont="1" applyFill="1" applyBorder="1" applyAlignment="1">
      <alignment horizontal="center"/>
    </xf>
    <xf numFmtId="2" fontId="1" fillId="4" borderId="26" xfId="0" applyNumberFormat="1" applyFont="1" applyFill="1" applyBorder="1" applyAlignment="1">
      <alignment horizontal="center" vertical="center"/>
    </xf>
    <xf numFmtId="2" fontId="1" fillId="4" borderId="91" xfId="0" applyNumberFormat="1" applyFont="1" applyFill="1" applyBorder="1" applyAlignment="1">
      <alignment horizontal="center" vertical="center"/>
    </xf>
    <xf numFmtId="0" fontId="1" fillId="4" borderId="0" xfId="0" applyFont="1" applyFill="1" applyBorder="1" applyAlignment="1">
      <alignment horizontal="left" vertical="center"/>
    </xf>
    <xf numFmtId="0" fontId="1" fillId="4" borderId="93" xfId="0" applyFont="1" applyFill="1" applyBorder="1" applyAlignment="1">
      <alignment horizontal="center" vertical="center"/>
    </xf>
    <xf numFmtId="2" fontId="1" fillId="0" borderId="2" xfId="0" applyNumberFormat="1" applyFont="1" applyBorder="1" applyAlignment="1">
      <alignment horizontal="center" vertical="center"/>
    </xf>
    <xf numFmtId="0" fontId="1" fillId="4" borderId="2" xfId="0" applyNumberFormat="1" applyFont="1" applyFill="1" applyBorder="1" applyAlignment="1">
      <alignment horizontal="center"/>
    </xf>
    <xf numFmtId="0" fontId="1" fillId="0" borderId="0" xfId="0" applyFont="1" applyBorder="1" applyAlignment="1">
      <alignment wrapText="1"/>
    </xf>
    <xf numFmtId="0" fontId="1" fillId="4" borderId="0" xfId="0" applyFont="1" applyFill="1" applyBorder="1" applyAlignment="1">
      <alignment wrapText="1"/>
    </xf>
    <xf numFmtId="49" fontId="1" fillId="0" borderId="0" xfId="0" applyNumberFormat="1" applyFont="1" applyBorder="1" applyAlignment="1">
      <alignment horizontal="center" vertical="center"/>
    </xf>
    <xf numFmtId="2" fontId="1" fillId="6" borderId="26" xfId="0" applyNumberFormat="1" applyFont="1" applyFill="1" applyBorder="1" applyAlignment="1">
      <alignment horizontal="center"/>
    </xf>
    <xf numFmtId="165" fontId="1" fillId="2" borderId="6" xfId="0" applyNumberFormat="1" applyFont="1" applyFill="1" applyBorder="1" applyAlignment="1">
      <alignment horizontal="center" vertical="center"/>
    </xf>
    <xf numFmtId="166" fontId="1" fillId="2" borderId="2" xfId="0" applyNumberFormat="1" applyFont="1" applyFill="1" applyBorder="1" applyAlignment="1">
      <alignment horizontal="center" vertical="center"/>
    </xf>
    <xf numFmtId="2" fontId="1" fillId="3" borderId="2" xfId="0" applyNumberFormat="1" applyFont="1" applyFill="1" applyBorder="1" applyAlignment="1">
      <alignment horizontal="center" vertical="center"/>
    </xf>
    <xf numFmtId="0" fontId="1" fillId="3" borderId="2" xfId="0" applyNumberFormat="1" applyFont="1" applyFill="1" applyBorder="1" applyAlignment="1">
      <alignment horizontal="center" vertical="center"/>
    </xf>
    <xf numFmtId="49" fontId="1" fillId="10" borderId="2" xfId="0" applyNumberFormat="1" applyFont="1" applyFill="1" applyBorder="1" applyAlignment="1">
      <alignment horizontal="center" vertical="center"/>
    </xf>
    <xf numFmtId="0" fontId="11" fillId="4" borderId="14" xfId="0" applyFont="1" applyFill="1" applyBorder="1"/>
    <xf numFmtId="20" fontId="1" fillId="12" borderId="2" xfId="0" applyNumberFormat="1" applyFont="1" applyFill="1" applyBorder="1" applyAlignment="1">
      <alignment horizontal="center"/>
    </xf>
    <xf numFmtId="0" fontId="1" fillId="0" borderId="0" xfId="0" applyFont="1" applyBorder="1" applyAlignment="1">
      <alignment wrapText="1"/>
    </xf>
    <xf numFmtId="0" fontId="1" fillId="0" borderId="2" xfId="0" applyFont="1" applyBorder="1" applyAlignment="1">
      <alignment horizontal="center" vertical="center"/>
    </xf>
    <xf numFmtId="0" fontId="1" fillId="4" borderId="0" xfId="0" applyFont="1" applyFill="1" applyBorder="1" applyAlignment="1">
      <alignment wrapText="1"/>
    </xf>
    <xf numFmtId="49" fontId="1" fillId="0" borderId="2" xfId="0" applyNumberFormat="1" applyFont="1" applyBorder="1" applyAlignment="1">
      <alignment horizontal="center" vertical="center"/>
    </xf>
    <xf numFmtId="49" fontId="1" fillId="0" borderId="0" xfId="0" applyNumberFormat="1" applyFont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0" fillId="0" borderId="30" xfId="0" applyBorder="1" applyAlignment="1"/>
    <xf numFmtId="0" fontId="0" fillId="0" borderId="0" xfId="0" applyBorder="1" applyAlignment="1"/>
    <xf numFmtId="0" fontId="37" fillId="4" borderId="2" xfId="0" applyFont="1" applyFill="1" applyBorder="1" applyAlignment="1">
      <alignment horizontal="center"/>
    </xf>
    <xf numFmtId="2" fontId="7" fillId="5" borderId="26" xfId="0" applyNumberFormat="1" applyFont="1" applyFill="1" applyBorder="1" applyAlignment="1">
      <alignment horizontal="center"/>
    </xf>
    <xf numFmtId="2" fontId="1" fillId="5" borderId="26" xfId="0" applyNumberFormat="1" applyFont="1" applyFill="1" applyBorder="1" applyAlignment="1">
      <alignment horizontal="center"/>
    </xf>
    <xf numFmtId="2" fontId="1" fillId="5" borderId="26" xfId="0" applyNumberFormat="1" applyFont="1" applyFill="1" applyBorder="1" applyAlignment="1">
      <alignment horizontal="center" vertical="center"/>
    </xf>
    <xf numFmtId="2" fontId="1" fillId="5" borderId="91" xfId="0" applyNumberFormat="1" applyFont="1" applyFill="1" applyBorder="1" applyAlignment="1">
      <alignment horizontal="center" vertical="center"/>
    </xf>
    <xf numFmtId="2" fontId="1" fillId="4" borderId="0" xfId="0" applyNumberFormat="1" applyFont="1" applyFill="1" applyBorder="1" applyAlignment="1">
      <alignment horizontal="center"/>
    </xf>
    <xf numFmtId="0" fontId="48" fillId="4" borderId="0" xfId="0" applyFont="1" applyFill="1" applyBorder="1"/>
    <xf numFmtId="49" fontId="28" fillId="4" borderId="2" xfId="0" applyNumberFormat="1" applyFont="1" applyFill="1" applyBorder="1" applyAlignment="1">
      <alignment horizontal="center" vertical="center"/>
    </xf>
    <xf numFmtId="0" fontId="28" fillId="4" borderId="2" xfId="0" applyFont="1" applyFill="1" applyBorder="1" applyAlignment="1">
      <alignment horizontal="center" vertical="center"/>
    </xf>
    <xf numFmtId="165" fontId="28" fillId="4" borderId="6" xfId="0" applyNumberFormat="1" applyFont="1" applyFill="1" applyBorder="1" applyAlignment="1">
      <alignment horizontal="center" vertical="center"/>
    </xf>
    <xf numFmtId="165" fontId="28" fillId="4" borderId="2" xfId="0" applyNumberFormat="1" applyFont="1" applyFill="1" applyBorder="1" applyAlignment="1">
      <alignment horizontal="center" vertical="center"/>
    </xf>
    <xf numFmtId="2" fontId="1" fillId="2" borderId="2" xfId="0" applyNumberFormat="1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49" fontId="1" fillId="0" borderId="8" xfId="0" applyNumberFormat="1" applyFont="1" applyBorder="1" applyAlignment="1">
      <alignment horizontal="center" vertical="center"/>
    </xf>
    <xf numFmtId="0" fontId="0" fillId="0" borderId="0" xfId="0" applyBorder="1" applyAlignment="1"/>
    <xf numFmtId="49" fontId="1" fillId="9" borderId="2" xfId="0" applyNumberFormat="1" applyFont="1" applyFill="1" applyBorder="1" applyAlignment="1">
      <alignment horizontal="center" vertical="center"/>
    </xf>
    <xf numFmtId="165" fontId="1" fillId="9" borderId="6" xfId="0" applyNumberFormat="1" applyFont="1" applyFill="1" applyBorder="1" applyAlignment="1">
      <alignment horizontal="center" vertical="center"/>
    </xf>
    <xf numFmtId="2" fontId="1" fillId="9" borderId="2" xfId="0" applyNumberFormat="1" applyFont="1" applyFill="1" applyBorder="1" applyAlignment="1">
      <alignment horizontal="center" vertical="center"/>
    </xf>
    <xf numFmtId="0" fontId="1" fillId="9" borderId="2" xfId="0" applyFont="1" applyFill="1" applyBorder="1" applyAlignment="1">
      <alignment horizontal="center"/>
    </xf>
    <xf numFmtId="2" fontId="37" fillId="4" borderId="2" xfId="0" applyNumberFormat="1" applyFont="1" applyFill="1" applyBorder="1" applyAlignment="1">
      <alignment horizontal="center" vertical="center"/>
    </xf>
    <xf numFmtId="0" fontId="28" fillId="4" borderId="0" xfId="0" applyFont="1" applyFill="1" applyBorder="1" applyAlignment="1">
      <alignment horizontal="center" vertical="top" wrapText="1"/>
    </xf>
    <xf numFmtId="20" fontId="28" fillId="4" borderId="0" xfId="0" applyNumberFormat="1" applyFont="1" applyFill="1" applyBorder="1" applyAlignment="1">
      <alignment vertical="top" wrapText="1"/>
    </xf>
    <xf numFmtId="0" fontId="24" fillId="4" borderId="0" xfId="0" applyFont="1" applyFill="1" applyBorder="1" applyAlignment="1">
      <alignment vertical="top" wrapText="1"/>
    </xf>
    <xf numFmtId="0" fontId="28" fillId="4" borderId="0" xfId="0" applyNumberFormat="1" applyFont="1" applyFill="1" applyBorder="1" applyAlignment="1">
      <alignment horizontal="center"/>
    </xf>
    <xf numFmtId="0" fontId="28" fillId="4" borderId="0" xfId="0" applyFont="1" applyFill="1" applyBorder="1" applyAlignment="1">
      <alignment vertical="top" wrapText="1"/>
    </xf>
    <xf numFmtId="0" fontId="1" fillId="0" borderId="0" xfId="0" applyFont="1" applyFill="1" applyBorder="1"/>
    <xf numFmtId="0" fontId="24" fillId="0" borderId="0" xfId="0" applyFont="1" applyFill="1" applyBorder="1" applyAlignment="1">
      <alignment vertical="top" wrapText="1"/>
    </xf>
    <xf numFmtId="20" fontId="28" fillId="0" borderId="0" xfId="0" applyNumberFormat="1" applyFont="1" applyFill="1" applyBorder="1" applyAlignment="1">
      <alignment vertical="top" wrapText="1"/>
    </xf>
    <xf numFmtId="0" fontId="11" fillId="0" borderId="0" xfId="2" applyFont="1" applyFill="1" applyBorder="1"/>
    <xf numFmtId="0" fontId="11" fillId="0" borderId="0" xfId="2" applyFont="1" applyFill="1" applyBorder="1" applyAlignment="1">
      <alignment horizontal="center"/>
    </xf>
    <xf numFmtId="0" fontId="32" fillId="0" borderId="0" xfId="2" applyFont="1" applyFill="1" applyBorder="1"/>
    <xf numFmtId="0" fontId="32" fillId="0" borderId="0" xfId="2" applyFont="1" applyFill="1" applyBorder="1" applyAlignment="1">
      <alignment horizontal="center"/>
    </xf>
    <xf numFmtId="0" fontId="1" fillId="0" borderId="0" xfId="0" applyFont="1" applyFill="1" applyBorder="1" applyAlignment="1">
      <alignment wrapText="1"/>
    </xf>
    <xf numFmtId="0" fontId="1" fillId="0" borderId="0" xfId="0" applyFont="1" applyFill="1" applyBorder="1" applyAlignment="1">
      <alignment horizontal="center" vertical="center"/>
    </xf>
    <xf numFmtId="20" fontId="37" fillId="0" borderId="0" xfId="0" applyNumberFormat="1" applyFont="1" applyFill="1" applyBorder="1" applyAlignment="1">
      <alignment horizontal="center"/>
    </xf>
    <xf numFmtId="20" fontId="28" fillId="0" borderId="0" xfId="0" applyNumberFormat="1" applyFont="1" applyFill="1" applyBorder="1" applyAlignment="1">
      <alignment horizontal="center"/>
    </xf>
    <xf numFmtId="166" fontId="1" fillId="0" borderId="0" xfId="0" applyNumberFormat="1" applyFont="1" applyFill="1" applyBorder="1" applyAlignment="1">
      <alignment horizontal="center" vertical="center"/>
    </xf>
    <xf numFmtId="0" fontId="0" fillId="0" borderId="0" xfId="0" applyFill="1" applyBorder="1" applyAlignment="1"/>
    <xf numFmtId="2" fontId="1" fillId="4" borderId="0" xfId="0" applyNumberFormat="1" applyFont="1" applyFill="1" applyBorder="1" applyAlignment="1">
      <alignment horizontal="center" vertical="center"/>
    </xf>
    <xf numFmtId="0" fontId="1" fillId="4" borderId="0" xfId="0" applyNumberFormat="1" applyFont="1" applyFill="1" applyBorder="1" applyAlignment="1">
      <alignment horizontal="center"/>
    </xf>
    <xf numFmtId="2" fontId="1" fillId="0" borderId="0" xfId="0" applyNumberFormat="1" applyFont="1" applyBorder="1" applyAlignment="1">
      <alignment horizontal="center" vertical="center" wrapText="1"/>
    </xf>
    <xf numFmtId="0" fontId="1" fillId="4" borderId="0" xfId="0" applyNumberFormat="1" applyFont="1" applyFill="1" applyBorder="1" applyAlignment="1">
      <alignment horizontal="center" vertical="center"/>
    </xf>
    <xf numFmtId="166" fontId="1" fillId="0" borderId="0" xfId="0" applyNumberFormat="1" applyFont="1" applyBorder="1" applyAlignment="1">
      <alignment horizontal="center" wrapText="1"/>
    </xf>
    <xf numFmtId="0" fontId="0" fillId="0" borderId="0" xfId="0" applyBorder="1" applyAlignment="1">
      <alignment horizontal="center" vertical="center"/>
    </xf>
    <xf numFmtId="2" fontId="1" fillId="2" borderId="26" xfId="0" applyNumberFormat="1" applyFont="1" applyFill="1" applyBorder="1" applyAlignment="1">
      <alignment horizontal="center"/>
    </xf>
    <xf numFmtId="20" fontId="37" fillId="0" borderId="8" xfId="0" applyNumberFormat="1" applyFont="1" applyFill="1" applyBorder="1" applyAlignment="1">
      <alignment horizontal="center"/>
    </xf>
    <xf numFmtId="0" fontId="1" fillId="3" borderId="4" xfId="0" applyFont="1" applyFill="1" applyBorder="1" applyAlignment="1">
      <alignment horizontal="center" vertical="center"/>
    </xf>
    <xf numFmtId="20" fontId="37" fillId="0" borderId="72" xfId="0" applyNumberFormat="1" applyFont="1" applyFill="1" applyBorder="1" applyAlignment="1">
      <alignment horizontal="center"/>
    </xf>
    <xf numFmtId="0" fontId="11" fillId="4" borderId="24" xfId="2" applyFont="1" applyFill="1" applyBorder="1"/>
    <xf numFmtId="0" fontId="32" fillId="4" borderId="23" xfId="2" applyFont="1" applyFill="1" applyBorder="1"/>
    <xf numFmtId="0" fontId="32" fillId="4" borderId="92" xfId="2" applyFont="1" applyFill="1" applyBorder="1"/>
    <xf numFmtId="20" fontId="37" fillId="4" borderId="6" xfId="0" applyNumberFormat="1" applyFont="1" applyFill="1" applyBorder="1" applyAlignment="1">
      <alignment horizontal="center"/>
    </xf>
    <xf numFmtId="0" fontId="1" fillId="4" borderId="0" xfId="0" applyFont="1" applyFill="1" applyBorder="1" applyAlignment="1">
      <alignment horizontal="right"/>
    </xf>
    <xf numFmtId="0" fontId="0" fillId="4" borderId="0" xfId="0" applyFill="1" applyBorder="1" applyAlignment="1">
      <alignment horizontal="center" vertical="center"/>
    </xf>
    <xf numFmtId="0" fontId="32" fillId="6" borderId="24" xfId="2" applyFont="1" applyFill="1" applyBorder="1"/>
    <xf numFmtId="2" fontId="7" fillId="6" borderId="26" xfId="0" applyNumberFormat="1" applyFont="1" applyFill="1" applyBorder="1" applyAlignment="1">
      <alignment horizontal="center"/>
    </xf>
    <xf numFmtId="0" fontId="11" fillId="6" borderId="24" xfId="2" applyFont="1" applyFill="1" applyBorder="1"/>
    <xf numFmtId="0" fontId="1" fillId="6" borderId="3" xfId="0" applyFont="1" applyFill="1" applyBorder="1" applyAlignment="1">
      <alignment horizontal="center" vertical="center"/>
    </xf>
    <xf numFmtId="0" fontId="1" fillId="4" borderId="36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0" fillId="0" borderId="0" xfId="0" applyBorder="1" applyAlignment="1"/>
    <xf numFmtId="49" fontId="1" fillId="4" borderId="34" xfId="0" applyNumberFormat="1" applyFont="1" applyFill="1" applyBorder="1" applyAlignment="1">
      <alignment horizontal="left" vertical="center"/>
    </xf>
    <xf numFmtId="49" fontId="1" fillId="4" borderId="2" xfId="0" applyNumberFormat="1" applyFont="1" applyFill="1" applyBorder="1" applyAlignment="1">
      <alignment horizontal="left" vertical="center"/>
    </xf>
    <xf numFmtId="49" fontId="1" fillId="3" borderId="34" xfId="0" applyNumberFormat="1" applyFont="1" applyFill="1" applyBorder="1" applyAlignment="1">
      <alignment horizontal="left" vertical="center"/>
    </xf>
    <xf numFmtId="49" fontId="1" fillId="3" borderId="2" xfId="0" applyNumberFormat="1" applyFont="1" applyFill="1" applyBorder="1" applyAlignment="1">
      <alignment horizontal="left" vertical="center"/>
    </xf>
    <xf numFmtId="0" fontId="1" fillId="3" borderId="82" xfId="0" applyFont="1" applyFill="1" applyBorder="1" applyAlignment="1">
      <alignment horizontal="center" vertical="center"/>
    </xf>
    <xf numFmtId="20" fontId="37" fillId="0" borderId="2" xfId="0" applyNumberFormat="1" applyFont="1" applyFill="1" applyBorder="1" applyAlignment="1">
      <alignment horizontal="center"/>
    </xf>
    <xf numFmtId="49" fontId="1" fillId="0" borderId="0" xfId="0" applyNumberFormat="1" applyFont="1" applyBorder="1" applyAlignment="1">
      <alignment horizontal="center" vertical="center"/>
    </xf>
    <xf numFmtId="0" fontId="0" fillId="0" borderId="0" xfId="0" applyBorder="1" applyAlignment="1"/>
    <xf numFmtId="0" fontId="0" fillId="0" borderId="0" xfId="0" applyBorder="1" applyAlignment="1">
      <alignment horizontal="center" vertical="center" textRotation="90"/>
    </xf>
    <xf numFmtId="49" fontId="1" fillId="0" borderId="87" xfId="0" applyNumberFormat="1" applyFont="1" applyBorder="1" applyAlignment="1">
      <alignment horizontal="center" vertical="center"/>
    </xf>
    <xf numFmtId="0" fontId="1" fillId="0" borderId="76" xfId="0" applyFont="1" applyBorder="1" applyAlignment="1">
      <alignment horizontal="center" vertical="center" wrapText="1"/>
    </xf>
    <xf numFmtId="164" fontId="1" fillId="0" borderId="2" xfId="0" applyNumberFormat="1" applyFont="1" applyBorder="1" applyAlignment="1">
      <alignment horizontal="left" vertical="center"/>
    </xf>
    <xf numFmtId="164" fontId="1" fillId="0" borderId="4" xfId="0" applyNumberFormat="1" applyFont="1" applyBorder="1" applyAlignment="1">
      <alignment horizontal="center" vertical="center"/>
    </xf>
    <xf numFmtId="49" fontId="28" fillId="6" borderId="15" xfId="0" applyNumberFormat="1" applyFont="1" applyFill="1" applyBorder="1" applyAlignment="1">
      <alignment horizontal="left" vertical="top" wrapText="1"/>
    </xf>
    <xf numFmtId="49" fontId="28" fillId="0" borderId="2" xfId="0" applyNumberFormat="1" applyFont="1" applyBorder="1" applyAlignment="1">
      <alignment horizontal="left" vertical="top" wrapText="1"/>
    </xf>
    <xf numFmtId="164" fontId="1" fillId="3" borderId="2" xfId="0" applyNumberFormat="1" applyFont="1" applyFill="1" applyBorder="1" applyAlignment="1">
      <alignment horizontal="left" vertical="center"/>
    </xf>
    <xf numFmtId="164" fontId="1" fillId="0" borderId="8" xfId="0" applyNumberFormat="1" applyFont="1" applyBorder="1" applyAlignment="1">
      <alignment horizontal="left" vertical="center"/>
    </xf>
    <xf numFmtId="164" fontId="1" fillId="0" borderId="36" xfId="0" applyNumberFormat="1" applyFont="1" applyBorder="1" applyAlignment="1">
      <alignment horizontal="left" vertical="center"/>
    </xf>
    <xf numFmtId="164" fontId="1" fillId="0" borderId="40" xfId="0" applyNumberFormat="1" applyFont="1" applyBorder="1" applyAlignment="1">
      <alignment horizontal="left" vertical="center"/>
    </xf>
    <xf numFmtId="164" fontId="1" fillId="0" borderId="3" xfId="0" applyNumberFormat="1" applyFont="1" applyBorder="1" applyAlignment="1">
      <alignment horizontal="left" vertical="center"/>
    </xf>
    <xf numFmtId="0" fontId="1" fillId="0" borderId="39" xfId="0" applyFont="1" applyBorder="1" applyAlignment="1">
      <alignment horizontal="center" vertical="center"/>
    </xf>
    <xf numFmtId="49" fontId="28" fillId="6" borderId="2" xfId="0" applyNumberFormat="1" applyFont="1" applyFill="1" applyBorder="1" applyAlignment="1">
      <alignment horizontal="left" vertical="top" wrapText="1"/>
    </xf>
    <xf numFmtId="49" fontId="28" fillId="6" borderId="40" xfId="0" applyNumberFormat="1" applyFont="1" applyFill="1" applyBorder="1" applyAlignment="1">
      <alignment horizontal="left" vertical="top" wrapText="1"/>
    </xf>
    <xf numFmtId="164" fontId="1" fillId="4" borderId="37" xfId="0" applyNumberFormat="1" applyFont="1" applyFill="1" applyBorder="1" applyAlignment="1">
      <alignment horizontal="center" vertical="center"/>
    </xf>
    <xf numFmtId="164" fontId="1" fillId="4" borderId="35" xfId="0" applyNumberFormat="1" applyFont="1" applyFill="1" applyBorder="1" applyAlignment="1">
      <alignment horizontal="center" vertical="center"/>
    </xf>
    <xf numFmtId="0" fontId="11" fillId="4" borderId="62" xfId="0" applyFont="1" applyFill="1" applyBorder="1" applyAlignment="1">
      <alignment horizontal="center"/>
    </xf>
    <xf numFmtId="0" fontId="11" fillId="4" borderId="87" xfId="0" applyFont="1" applyFill="1" applyBorder="1" applyAlignment="1">
      <alignment horizontal="center"/>
    </xf>
    <xf numFmtId="0" fontId="11" fillId="4" borderId="98" xfId="0" applyFont="1" applyFill="1" applyBorder="1" applyAlignment="1">
      <alignment horizontal="center"/>
    </xf>
    <xf numFmtId="0" fontId="11" fillId="4" borderId="56" xfId="0" applyFont="1" applyFill="1" applyBorder="1" applyAlignment="1">
      <alignment horizontal="center"/>
    </xf>
    <xf numFmtId="0" fontId="11" fillId="4" borderId="49" xfId="0" applyFont="1" applyFill="1" applyBorder="1" applyAlignment="1">
      <alignment horizontal="center"/>
    </xf>
    <xf numFmtId="0" fontId="34" fillId="3" borderId="49" xfId="0" applyFont="1" applyFill="1" applyBorder="1" applyAlignment="1">
      <alignment horizontal="center"/>
    </xf>
    <xf numFmtId="0" fontId="34" fillId="3" borderId="50" xfId="0" applyFont="1" applyFill="1" applyBorder="1" applyAlignment="1">
      <alignment horizontal="center"/>
    </xf>
    <xf numFmtId="164" fontId="37" fillId="0" borderId="2" xfId="0" applyNumberFormat="1" applyFont="1" applyBorder="1" applyAlignment="1">
      <alignment horizontal="center" vertical="center"/>
    </xf>
    <xf numFmtId="164" fontId="37" fillId="0" borderId="8" xfId="0" applyNumberFormat="1" applyFont="1" applyBorder="1" applyAlignment="1">
      <alignment horizontal="center" vertical="center"/>
    </xf>
    <xf numFmtId="164" fontId="37" fillId="0" borderId="36" xfId="0" applyNumberFormat="1" applyFont="1" applyBorder="1" applyAlignment="1">
      <alignment horizontal="center" vertical="center"/>
    </xf>
    <xf numFmtId="164" fontId="1" fillId="12" borderId="2" xfId="0" applyNumberFormat="1" applyFont="1" applyFill="1" applyBorder="1" applyAlignment="1">
      <alignment horizontal="left" vertical="center"/>
    </xf>
    <xf numFmtId="166" fontId="1" fillId="18" borderId="2" xfId="0" applyNumberFormat="1" applyFont="1" applyFill="1" applyBorder="1" applyAlignment="1">
      <alignment horizontal="center" vertical="center"/>
    </xf>
    <xf numFmtId="164" fontId="1" fillId="4" borderId="2" xfId="0" applyNumberFormat="1" applyFont="1" applyFill="1" applyBorder="1" applyAlignment="1">
      <alignment horizontal="left" vertical="center"/>
    </xf>
    <xf numFmtId="164" fontId="1" fillId="4" borderId="2" xfId="0" applyNumberFormat="1" applyFont="1" applyFill="1" applyBorder="1" applyAlignment="1">
      <alignment vertical="center"/>
    </xf>
    <xf numFmtId="0" fontId="1" fillId="4" borderId="2" xfId="0" applyFont="1" applyFill="1" applyBorder="1" applyAlignment="1">
      <alignment horizontal="left" vertical="center"/>
    </xf>
    <xf numFmtId="49" fontId="28" fillId="0" borderId="2" xfId="0" applyNumberFormat="1" applyFont="1" applyBorder="1" applyAlignment="1">
      <alignment vertical="top" wrapText="1"/>
    </xf>
    <xf numFmtId="164" fontId="28" fillId="7" borderId="2" xfId="0" applyNumberFormat="1" applyFont="1" applyFill="1" applyBorder="1" applyAlignment="1">
      <alignment horizontal="center" vertical="center"/>
    </xf>
    <xf numFmtId="0" fontId="28" fillId="7" borderId="2" xfId="0" applyFont="1" applyFill="1" applyBorder="1" applyAlignment="1">
      <alignment horizontal="center" vertical="center"/>
    </xf>
    <xf numFmtId="165" fontId="28" fillId="7" borderId="2" xfId="0" applyNumberFormat="1" applyFont="1" applyFill="1" applyBorder="1" applyAlignment="1">
      <alignment horizontal="center" vertical="center"/>
    </xf>
    <xf numFmtId="166" fontId="24" fillId="7" borderId="2" xfId="0" applyNumberFormat="1" applyFont="1" applyFill="1" applyBorder="1" applyAlignment="1">
      <alignment horizontal="center" vertical="center"/>
    </xf>
    <xf numFmtId="166" fontId="28" fillId="7" borderId="2" xfId="0" applyNumberFormat="1" applyFont="1" applyFill="1" applyBorder="1" applyAlignment="1">
      <alignment horizontal="center" vertical="center"/>
    </xf>
    <xf numFmtId="164" fontId="28" fillId="7" borderId="2" xfId="0" applyNumberFormat="1" applyFont="1" applyFill="1" applyBorder="1" applyAlignment="1">
      <alignment vertical="center"/>
    </xf>
    <xf numFmtId="164" fontId="1" fillId="7" borderId="2" xfId="0" applyNumberFormat="1" applyFont="1" applyFill="1" applyBorder="1" applyAlignment="1">
      <alignment horizontal="left" vertical="center"/>
    </xf>
    <xf numFmtId="164" fontId="1" fillId="7" borderId="2" xfId="0" applyNumberFormat="1" applyFont="1" applyFill="1" applyBorder="1" applyAlignment="1">
      <alignment vertical="center"/>
    </xf>
    <xf numFmtId="0" fontId="1" fillId="7" borderId="11" xfId="0" applyFont="1" applyFill="1" applyBorder="1" applyAlignment="1">
      <alignment horizontal="left" vertical="center"/>
    </xf>
    <xf numFmtId="0" fontId="1" fillId="7" borderId="2" xfId="0" applyFont="1" applyFill="1" applyBorder="1" applyAlignment="1">
      <alignment horizontal="left" vertical="center"/>
    </xf>
    <xf numFmtId="49" fontId="28" fillId="0" borderId="40" xfId="0" applyNumberFormat="1" applyFont="1" applyBorder="1" applyAlignment="1">
      <alignment horizontal="left" vertical="top" wrapText="1"/>
    </xf>
    <xf numFmtId="166" fontId="1" fillId="12" borderId="0" xfId="0" applyNumberFormat="1" applyFont="1" applyFill="1" applyBorder="1" applyAlignment="1">
      <alignment horizontal="center" vertical="center"/>
    </xf>
    <xf numFmtId="0" fontId="11" fillId="4" borderId="99" xfId="0" applyFont="1" applyFill="1" applyBorder="1"/>
    <xf numFmtId="0" fontId="1" fillId="4" borderId="36" xfId="0" applyFont="1" applyFill="1" applyBorder="1" applyAlignment="1">
      <alignment horizontal="center"/>
    </xf>
    <xf numFmtId="164" fontId="1" fillId="4" borderId="36" xfId="0" applyNumberFormat="1" applyFont="1" applyFill="1" applyBorder="1" applyAlignment="1">
      <alignment horizontal="left" vertical="center"/>
    </xf>
    <xf numFmtId="165" fontId="1" fillId="4" borderId="54" xfId="0" applyNumberFormat="1" applyFont="1" applyFill="1" applyBorder="1" applyAlignment="1">
      <alignment horizontal="center" vertical="center"/>
    </xf>
    <xf numFmtId="166" fontId="1" fillId="4" borderId="52" xfId="0" applyNumberFormat="1" applyFont="1" applyFill="1" applyBorder="1" applyAlignment="1">
      <alignment horizontal="center" vertical="center"/>
    </xf>
    <xf numFmtId="20" fontId="1" fillId="0" borderId="81" xfId="0" applyNumberFormat="1" applyFont="1" applyBorder="1" applyAlignment="1">
      <alignment horizontal="center"/>
    </xf>
    <xf numFmtId="20" fontId="1" fillId="0" borderId="18" xfId="0" applyNumberFormat="1" applyFont="1" applyBorder="1" applyAlignment="1">
      <alignment horizontal="center"/>
    </xf>
    <xf numFmtId="0" fontId="11" fillId="12" borderId="70" xfId="0" applyFont="1" applyFill="1" applyBorder="1"/>
    <xf numFmtId="0" fontId="11" fillId="7" borderId="70" xfId="0" applyFont="1" applyFill="1" applyBorder="1"/>
    <xf numFmtId="166" fontId="1" fillId="12" borderId="73" xfId="0" applyNumberFormat="1" applyFont="1" applyFill="1" applyBorder="1" applyAlignment="1">
      <alignment horizontal="center" vertical="center"/>
    </xf>
    <xf numFmtId="166" fontId="1" fillId="12" borderId="41" xfId="0" applyNumberFormat="1" applyFont="1" applyFill="1" applyBorder="1" applyAlignment="1">
      <alignment horizontal="center" vertical="center"/>
    </xf>
    <xf numFmtId="164" fontId="1" fillId="0" borderId="0" xfId="0" applyNumberFormat="1" applyFont="1" applyBorder="1" applyAlignment="1">
      <alignment horizontal="left" vertical="center"/>
    </xf>
    <xf numFmtId="49" fontId="28" fillId="0" borderId="0" xfId="0" applyNumberFormat="1" applyFont="1" applyBorder="1" applyAlignment="1">
      <alignment horizontal="left" vertical="top" wrapText="1"/>
    </xf>
    <xf numFmtId="49" fontId="37" fillId="4" borderId="0" xfId="0" applyNumberFormat="1" applyFont="1" applyFill="1" applyBorder="1" applyAlignment="1">
      <alignment horizontal="center" vertical="center"/>
    </xf>
    <xf numFmtId="0" fontId="37" fillId="4" borderId="0" xfId="0" applyFont="1" applyFill="1" applyBorder="1" applyAlignment="1">
      <alignment horizontal="center"/>
    </xf>
    <xf numFmtId="164" fontId="1" fillId="4" borderId="0" xfId="0" applyNumberFormat="1" applyFont="1" applyFill="1" applyBorder="1" applyAlignment="1">
      <alignment horizontal="left" vertical="center"/>
    </xf>
    <xf numFmtId="164" fontId="1" fillId="4" borderId="0" xfId="0" applyNumberFormat="1" applyFont="1" applyFill="1" applyBorder="1" applyAlignment="1">
      <alignment vertical="center"/>
    </xf>
    <xf numFmtId="49" fontId="28" fillId="4" borderId="0" xfId="0" applyNumberFormat="1" applyFont="1" applyFill="1" applyBorder="1" applyAlignment="1">
      <alignment horizontal="left" vertical="top" wrapText="1"/>
    </xf>
    <xf numFmtId="0" fontId="35" fillId="4" borderId="0" xfId="0" applyFont="1" applyFill="1" applyBorder="1" applyAlignment="1">
      <alignment horizontal="left" vertical="center"/>
    </xf>
    <xf numFmtId="0" fontId="34" fillId="4" borderId="0" xfId="0" applyFont="1" applyFill="1" applyBorder="1"/>
    <xf numFmtId="49" fontId="28" fillId="4" borderId="0" xfId="0" applyNumberFormat="1" applyFont="1" applyFill="1" applyBorder="1" applyAlignment="1">
      <alignment vertical="top" wrapText="1"/>
    </xf>
    <xf numFmtId="164" fontId="1" fillId="3" borderId="2" xfId="0" applyNumberFormat="1" applyFont="1" applyFill="1" applyBorder="1" applyAlignment="1">
      <alignment vertical="center"/>
    </xf>
    <xf numFmtId="20" fontId="1" fillId="4" borderId="2" xfId="2" applyNumberFormat="1" applyFont="1" applyFill="1" applyBorder="1" applyAlignment="1">
      <alignment horizontal="left"/>
    </xf>
    <xf numFmtId="20" fontId="1" fillId="4" borderId="2" xfId="2" applyNumberFormat="1" applyFont="1" applyFill="1" applyBorder="1" applyAlignment="1"/>
    <xf numFmtId="2" fontId="1" fillId="0" borderId="0" xfId="0" applyNumberFormat="1" applyFont="1" applyBorder="1"/>
    <xf numFmtId="49" fontId="1" fillId="0" borderId="0" xfId="0" applyNumberFormat="1" applyFont="1" applyBorder="1" applyAlignment="1">
      <alignment horizontal="center" vertical="center"/>
    </xf>
    <xf numFmtId="0" fontId="0" fillId="0" borderId="0" xfId="0" applyBorder="1" applyAlignment="1"/>
    <xf numFmtId="164" fontId="1" fillId="0" borderId="32" xfId="0" applyNumberFormat="1" applyFont="1" applyBorder="1" applyAlignment="1">
      <alignment horizontal="left" vertical="center"/>
    </xf>
    <xf numFmtId="0" fontId="1" fillId="4" borderId="0" xfId="0" applyFont="1" applyFill="1" applyBorder="1" applyAlignment="1">
      <alignment horizontal="center" wrapText="1"/>
    </xf>
    <xf numFmtId="166" fontId="1" fillId="4" borderId="0" xfId="0" applyNumberFormat="1" applyFont="1" applyFill="1" applyBorder="1" applyAlignment="1">
      <alignment horizontal="center" wrapText="1"/>
    </xf>
    <xf numFmtId="0" fontId="11" fillId="4" borderId="89" xfId="0" applyFont="1" applyFill="1" applyBorder="1" applyAlignment="1">
      <alignment horizontal="center"/>
    </xf>
    <xf numFmtId="49" fontId="1" fillId="4" borderId="47" xfId="0" applyNumberFormat="1" applyFont="1" applyFill="1" applyBorder="1" applyAlignment="1">
      <alignment horizontal="center" vertical="center"/>
    </xf>
    <xf numFmtId="164" fontId="1" fillId="0" borderId="76" xfId="0" applyNumberFormat="1" applyFont="1" applyBorder="1" applyAlignment="1">
      <alignment horizontal="left" vertical="center"/>
    </xf>
    <xf numFmtId="0" fontId="1" fillId="4" borderId="76" xfId="0" applyFont="1" applyFill="1" applyBorder="1" applyAlignment="1">
      <alignment horizontal="center" vertical="center"/>
    </xf>
    <xf numFmtId="165" fontId="1" fillId="0" borderId="97" xfId="0" applyNumberFormat="1" applyFont="1" applyBorder="1" applyAlignment="1">
      <alignment horizontal="center" vertical="center"/>
    </xf>
    <xf numFmtId="166" fontId="1" fillId="0" borderId="87" xfId="0" applyNumberFormat="1" applyFont="1" applyBorder="1" applyAlignment="1">
      <alignment horizontal="center" vertical="center"/>
    </xf>
    <xf numFmtId="166" fontId="1" fillId="13" borderId="76" xfId="0" applyNumberFormat="1" applyFont="1" applyFill="1" applyBorder="1" applyAlignment="1">
      <alignment horizontal="center" vertical="center"/>
    </xf>
    <xf numFmtId="166" fontId="1" fillId="0" borderId="76" xfId="0" applyNumberFormat="1" applyFont="1" applyBorder="1" applyAlignment="1">
      <alignment horizontal="center" vertical="center"/>
    </xf>
    <xf numFmtId="49" fontId="1" fillId="4" borderId="12" xfId="0" applyNumberFormat="1" applyFont="1" applyFill="1" applyBorder="1" applyAlignment="1">
      <alignment horizontal="center" vertical="center"/>
    </xf>
    <xf numFmtId="0" fontId="1" fillId="0" borderId="32" xfId="0" applyFont="1" applyBorder="1" applyAlignment="1">
      <alignment horizontal="center" vertical="center"/>
    </xf>
    <xf numFmtId="165" fontId="1" fillId="0" borderId="32" xfId="0" applyNumberFormat="1" applyFont="1" applyBorder="1" applyAlignment="1">
      <alignment horizontal="center" vertical="center"/>
    </xf>
    <xf numFmtId="165" fontId="1" fillId="0" borderId="24" xfId="0" applyNumberFormat="1" applyFont="1" applyBorder="1" applyAlignment="1">
      <alignment horizontal="center" vertical="center"/>
    </xf>
    <xf numFmtId="166" fontId="1" fillId="0" borderId="49" xfId="0" applyNumberFormat="1" applyFont="1" applyBorder="1" applyAlignment="1">
      <alignment horizontal="center" vertical="center"/>
    </xf>
    <xf numFmtId="166" fontId="1" fillId="13" borderId="32" xfId="0" applyNumberFormat="1" applyFont="1" applyFill="1" applyBorder="1" applyAlignment="1">
      <alignment horizontal="center" vertical="center"/>
    </xf>
    <xf numFmtId="166" fontId="1" fillId="0" borderId="32" xfId="0" applyNumberFormat="1" applyFont="1" applyBorder="1" applyAlignment="1">
      <alignment horizontal="center" vertical="center"/>
    </xf>
    <xf numFmtId="0" fontId="7" fillId="0" borderId="55" xfId="0" applyFont="1" applyBorder="1"/>
    <xf numFmtId="49" fontId="1" fillId="0" borderId="68" xfId="0" applyNumberFormat="1" applyFont="1" applyBorder="1" applyAlignment="1">
      <alignment horizontal="center" vertical="center"/>
    </xf>
    <xf numFmtId="49" fontId="1" fillId="0" borderId="61" xfId="0" applyNumberFormat="1" applyFont="1" applyBorder="1" applyAlignment="1">
      <alignment horizontal="center" vertical="center"/>
    </xf>
    <xf numFmtId="49" fontId="1" fillId="0" borderId="12" xfId="0" applyNumberFormat="1" applyFont="1" applyBorder="1" applyAlignment="1">
      <alignment horizontal="center" vertical="center"/>
    </xf>
    <xf numFmtId="49" fontId="1" fillId="0" borderId="77" xfId="0" applyNumberFormat="1" applyFont="1" applyBorder="1" applyAlignment="1">
      <alignment horizontal="center" vertical="center"/>
    </xf>
    <xf numFmtId="0" fontId="1" fillId="0" borderId="47" xfId="0" applyFont="1" applyBorder="1"/>
    <xf numFmtId="49" fontId="1" fillId="4" borderId="13" xfId="0" applyNumberFormat="1" applyFont="1" applyFill="1" applyBorder="1" applyAlignment="1">
      <alignment horizontal="center" vertical="center"/>
    </xf>
    <xf numFmtId="0" fontId="1" fillId="0" borderId="70" xfId="0" applyFont="1" applyBorder="1" applyAlignment="1">
      <alignment horizontal="left" vertical="center"/>
    </xf>
    <xf numFmtId="49" fontId="1" fillId="4" borderId="14" xfId="0" applyNumberFormat="1" applyFont="1" applyFill="1" applyBorder="1" applyAlignment="1">
      <alignment horizontal="center" vertical="center"/>
    </xf>
    <xf numFmtId="49" fontId="1" fillId="19" borderId="68" xfId="0" applyNumberFormat="1" applyFont="1" applyFill="1" applyBorder="1" applyAlignment="1">
      <alignment horizontal="center" vertical="center"/>
    </xf>
    <xf numFmtId="164" fontId="1" fillId="19" borderId="56" xfId="0" applyNumberFormat="1" applyFont="1" applyFill="1" applyBorder="1" applyAlignment="1">
      <alignment horizontal="center" vertical="center"/>
    </xf>
    <xf numFmtId="164" fontId="1" fillId="19" borderId="2" xfId="0" applyNumberFormat="1" applyFont="1" applyFill="1" applyBorder="1" applyAlignment="1">
      <alignment horizontal="center" vertical="center"/>
    </xf>
    <xf numFmtId="164" fontId="1" fillId="19" borderId="2" xfId="0" applyNumberFormat="1" applyFont="1" applyFill="1" applyBorder="1" applyAlignment="1">
      <alignment horizontal="left" vertical="center"/>
    </xf>
    <xf numFmtId="0" fontId="1" fillId="19" borderId="2" xfId="0" applyFont="1" applyFill="1" applyBorder="1" applyAlignment="1">
      <alignment horizontal="center" vertical="center"/>
    </xf>
    <xf numFmtId="165" fontId="1" fillId="19" borderId="2" xfId="0" applyNumberFormat="1" applyFont="1" applyFill="1" applyBorder="1" applyAlignment="1">
      <alignment horizontal="center" vertical="center"/>
    </xf>
    <xf numFmtId="165" fontId="1" fillId="19" borderId="4" xfId="0" applyNumberFormat="1" applyFont="1" applyFill="1" applyBorder="1" applyAlignment="1">
      <alignment horizontal="center" vertical="center"/>
    </xf>
    <xf numFmtId="166" fontId="1" fillId="19" borderId="56" xfId="0" applyNumberFormat="1" applyFont="1" applyFill="1" applyBorder="1" applyAlignment="1">
      <alignment horizontal="center" vertical="center"/>
    </xf>
    <xf numFmtId="0" fontId="1" fillId="0" borderId="68" xfId="0" applyFont="1" applyBorder="1" applyAlignment="1">
      <alignment horizontal="left" vertical="center"/>
    </xf>
    <xf numFmtId="0" fontId="1" fillId="0" borderId="14" xfId="0" applyFont="1" applyBorder="1"/>
    <xf numFmtId="0" fontId="1" fillId="0" borderId="54" xfId="0" applyFont="1" applyBorder="1" applyAlignment="1">
      <alignment horizontal="center" vertical="center"/>
    </xf>
    <xf numFmtId="0" fontId="1" fillId="0" borderId="79" xfId="0" applyFont="1" applyBorder="1" applyAlignment="1">
      <alignment horizontal="left" vertical="center"/>
    </xf>
    <xf numFmtId="0" fontId="1" fillId="0" borderId="86" xfId="0" applyFont="1" applyBorder="1" applyAlignment="1">
      <alignment horizontal="left" vertical="center"/>
    </xf>
    <xf numFmtId="49" fontId="1" fillId="0" borderId="95" xfId="0" applyNumberFormat="1" applyFont="1" applyBorder="1" applyAlignment="1">
      <alignment horizontal="center" vertical="center"/>
    </xf>
    <xf numFmtId="165" fontId="1" fillId="0" borderId="81" xfId="0" applyNumberFormat="1" applyFont="1" applyBorder="1" applyAlignment="1">
      <alignment horizontal="center" vertical="center"/>
    </xf>
    <xf numFmtId="166" fontId="1" fillId="0" borderId="81" xfId="0" applyNumberFormat="1" applyFont="1" applyBorder="1" applyAlignment="1">
      <alignment horizontal="center" vertical="center"/>
    </xf>
    <xf numFmtId="166" fontId="1" fillId="13" borderId="81" xfId="0" applyNumberFormat="1" applyFont="1" applyFill="1" applyBorder="1" applyAlignment="1">
      <alignment horizontal="center" vertical="center"/>
    </xf>
    <xf numFmtId="164" fontId="37" fillId="4" borderId="3" xfId="0" applyNumberFormat="1" applyFont="1" applyFill="1" applyBorder="1" applyAlignment="1">
      <alignment horizontal="center" vertical="center"/>
    </xf>
    <xf numFmtId="164" fontId="37" fillId="0" borderId="40" xfId="0" applyNumberFormat="1" applyFont="1" applyBorder="1" applyAlignment="1">
      <alignment horizontal="center" vertical="center"/>
    </xf>
    <xf numFmtId="49" fontId="35" fillId="0" borderId="4" xfId="0" applyNumberFormat="1" applyFont="1" applyBorder="1" applyAlignment="1">
      <alignment horizontal="center" vertical="center"/>
    </xf>
    <xf numFmtId="49" fontId="35" fillId="4" borderId="56" xfId="0" applyNumberFormat="1" applyFont="1" applyFill="1" applyBorder="1" applyAlignment="1">
      <alignment horizontal="center" vertical="center"/>
    </xf>
    <xf numFmtId="164" fontId="35" fillId="0" borderId="2" xfId="0" applyNumberFormat="1" applyFont="1" applyBorder="1" applyAlignment="1">
      <alignment horizontal="center" vertical="center"/>
    </xf>
    <xf numFmtId="164" fontId="35" fillId="3" borderId="2" xfId="0" applyNumberFormat="1" applyFont="1" applyFill="1" applyBorder="1" applyAlignment="1">
      <alignment horizontal="center" vertical="center"/>
    </xf>
    <xf numFmtId="0" fontId="37" fillId="13" borderId="0" xfId="0" applyFont="1" applyFill="1" applyBorder="1" applyAlignment="1">
      <alignment horizontal="center" vertical="center"/>
    </xf>
    <xf numFmtId="164" fontId="35" fillId="3" borderId="56" xfId="0" applyNumberFormat="1" applyFont="1" applyFill="1" applyBorder="1" applyAlignment="1">
      <alignment horizontal="center" vertical="center"/>
    </xf>
    <xf numFmtId="164" fontId="35" fillId="4" borderId="56" xfId="0" applyNumberFormat="1" applyFont="1" applyFill="1" applyBorder="1" applyAlignment="1">
      <alignment horizontal="center" vertical="center"/>
    </xf>
    <xf numFmtId="0" fontId="38" fillId="4" borderId="49" xfId="0" applyFont="1" applyFill="1" applyBorder="1" applyAlignment="1">
      <alignment horizontal="center"/>
    </xf>
    <xf numFmtId="0" fontId="7" fillId="4" borderId="56" xfId="0" applyFont="1" applyFill="1" applyBorder="1" applyAlignment="1">
      <alignment horizontal="left" vertical="center"/>
    </xf>
    <xf numFmtId="0" fontId="1" fillId="3" borderId="55" xfId="0" applyFont="1" applyFill="1" applyBorder="1" applyAlignment="1">
      <alignment horizontal="left" vertical="center"/>
    </xf>
    <xf numFmtId="49" fontId="1" fillId="3" borderId="35" xfId="0" applyNumberFormat="1" applyFont="1" applyFill="1" applyBorder="1" applyAlignment="1">
      <alignment horizontal="center" vertical="center"/>
    </xf>
    <xf numFmtId="0" fontId="37" fillId="3" borderId="36" xfId="0" applyFont="1" applyFill="1" applyBorder="1" applyAlignment="1">
      <alignment horizontal="center" vertical="center"/>
    </xf>
    <xf numFmtId="0" fontId="1" fillId="3" borderId="36" xfId="0" applyFont="1" applyFill="1" applyBorder="1" applyAlignment="1">
      <alignment horizontal="left" vertical="center"/>
    </xf>
    <xf numFmtId="20" fontId="1" fillId="4" borderId="2" xfId="2" applyNumberFormat="1" applyFont="1" applyFill="1" applyBorder="1" applyAlignment="1">
      <alignment horizontal="center"/>
    </xf>
    <xf numFmtId="49" fontId="28" fillId="0" borderId="2" xfId="0" applyNumberFormat="1" applyFont="1" applyBorder="1" applyAlignment="1">
      <alignment horizontal="center" vertical="top" wrapText="1"/>
    </xf>
    <xf numFmtId="49" fontId="37" fillId="4" borderId="2" xfId="0" applyNumberFormat="1" applyFont="1" applyFill="1" applyBorder="1" applyAlignment="1">
      <alignment horizontal="center" vertical="center"/>
    </xf>
    <xf numFmtId="49" fontId="36" fillId="4" borderId="0" xfId="0" applyNumberFormat="1" applyFont="1" applyFill="1" applyBorder="1" applyAlignment="1">
      <alignment horizontal="center" vertical="center"/>
    </xf>
    <xf numFmtId="164" fontId="36" fillId="4" borderId="0" xfId="0" applyNumberFormat="1" applyFont="1" applyFill="1" applyBorder="1" applyAlignment="1">
      <alignment horizontal="center" vertical="center"/>
    </xf>
    <xf numFmtId="164" fontId="36" fillId="4" borderId="0" xfId="0" applyNumberFormat="1" applyFont="1" applyFill="1" applyBorder="1" applyAlignment="1">
      <alignment horizontal="left" vertical="center"/>
    </xf>
    <xf numFmtId="0" fontId="36" fillId="4" borderId="0" xfId="0" applyFont="1" applyFill="1" applyBorder="1" applyAlignment="1">
      <alignment horizontal="left" vertical="center"/>
    </xf>
    <xf numFmtId="49" fontId="36" fillId="4" borderId="0" xfId="0" applyNumberFormat="1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center"/>
    </xf>
    <xf numFmtId="0" fontId="34" fillId="4" borderId="0" xfId="0" applyFont="1" applyFill="1" applyBorder="1" applyAlignment="1">
      <alignment horizontal="center"/>
    </xf>
    <xf numFmtId="164" fontId="28" fillId="0" borderId="2" xfId="0" applyNumberFormat="1" applyFont="1" applyBorder="1" applyAlignment="1">
      <alignment horizontal="left" vertical="center"/>
    </xf>
    <xf numFmtId="164" fontId="1" fillId="13" borderId="2" xfId="0" applyNumberFormat="1" applyFont="1" applyFill="1" applyBorder="1" applyAlignment="1">
      <alignment horizontal="center" vertical="center"/>
    </xf>
    <xf numFmtId="164" fontId="37" fillId="4" borderId="0" xfId="0" applyNumberFormat="1" applyFont="1" applyFill="1" applyBorder="1" applyAlignment="1">
      <alignment horizontal="center" vertical="center"/>
    </xf>
    <xf numFmtId="49" fontId="1" fillId="4" borderId="2" xfId="0" applyNumberFormat="1" applyFont="1" applyFill="1" applyBorder="1" applyAlignment="1">
      <alignment vertical="center"/>
    </xf>
    <xf numFmtId="0" fontId="1" fillId="0" borderId="0" xfId="0" applyFont="1" applyBorder="1" applyAlignment="1">
      <alignment wrapText="1"/>
    </xf>
    <xf numFmtId="0" fontId="1" fillId="4" borderId="0" xfId="0" applyFont="1" applyFill="1" applyBorder="1" applyAlignment="1">
      <alignment wrapText="1"/>
    </xf>
    <xf numFmtId="0" fontId="6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center"/>
    </xf>
    <xf numFmtId="49" fontId="1" fillId="0" borderId="0" xfId="0" applyNumberFormat="1" applyFont="1" applyBorder="1" applyAlignment="1">
      <alignment horizontal="center" vertical="center"/>
    </xf>
    <xf numFmtId="0" fontId="0" fillId="0" borderId="0" xfId="0" applyBorder="1" applyAlignment="1"/>
    <xf numFmtId="0" fontId="0" fillId="0" borderId="30" xfId="0" applyBorder="1" applyAlignment="1"/>
    <xf numFmtId="0" fontId="0" fillId="0" borderId="27" xfId="0" applyBorder="1" applyAlignment="1"/>
    <xf numFmtId="0" fontId="1" fillId="0" borderId="0" xfId="0" applyFont="1" applyBorder="1" applyAlignment="1">
      <alignment wrapText="1"/>
    </xf>
    <xf numFmtId="0" fontId="0" fillId="0" borderId="30" xfId="0" applyBorder="1" applyAlignment="1"/>
    <xf numFmtId="20" fontId="1" fillId="0" borderId="0" xfId="0" applyNumberFormat="1" applyFont="1" applyAlignment="1">
      <alignment horizontal="center" vertical="center"/>
    </xf>
    <xf numFmtId="0" fontId="1" fillId="9" borderId="59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wrapText="1"/>
    </xf>
    <xf numFmtId="0" fontId="4" fillId="0" borderId="0" xfId="0" applyFont="1" applyBorder="1" applyAlignment="1">
      <alignment horizontal="center" vertical="center"/>
    </xf>
    <xf numFmtId="0" fontId="1" fillId="3" borderId="44" xfId="0" applyFont="1" applyFill="1" applyBorder="1" applyAlignment="1">
      <alignment wrapText="1"/>
    </xf>
    <xf numFmtId="49" fontId="28" fillId="4" borderId="34" xfId="0" applyNumberFormat="1" applyFont="1" applyFill="1" applyBorder="1" applyAlignment="1">
      <alignment horizontal="left" vertical="center"/>
    </xf>
    <xf numFmtId="49" fontId="28" fillId="4" borderId="2" xfId="0" applyNumberFormat="1" applyFont="1" applyFill="1" applyBorder="1" applyAlignment="1">
      <alignment horizontal="left" vertical="center"/>
    </xf>
    <xf numFmtId="0" fontId="2" fillId="0" borderId="0" xfId="0" applyFont="1" applyBorder="1" applyAlignment="1">
      <alignment horizontal="right" vertical="center"/>
    </xf>
    <xf numFmtId="49" fontId="1" fillId="4" borderId="0" xfId="0" applyNumberFormat="1" applyFont="1" applyFill="1" applyBorder="1" applyAlignment="1">
      <alignment horizontal="left" vertical="center"/>
    </xf>
    <xf numFmtId="0" fontId="0" fillId="4" borderId="0" xfId="0" applyFill="1" applyBorder="1" applyAlignment="1">
      <alignment horizontal="center" vertical="center" textRotation="90"/>
    </xf>
    <xf numFmtId="0" fontId="1" fillId="0" borderId="0" xfId="0" applyFont="1" applyBorder="1" applyAlignment="1">
      <alignment wrapText="1"/>
    </xf>
    <xf numFmtId="0" fontId="1" fillId="4" borderId="0" xfId="0" applyFont="1" applyFill="1" applyBorder="1" applyAlignment="1">
      <alignment wrapText="1"/>
    </xf>
    <xf numFmtId="0" fontId="1" fillId="0" borderId="0" xfId="0" applyFont="1" applyBorder="1" applyAlignment="1">
      <alignment horizontal="center" vertical="center"/>
    </xf>
    <xf numFmtId="49" fontId="1" fillId="0" borderId="0" xfId="0" applyNumberFormat="1" applyFont="1" applyBorder="1" applyAlignment="1">
      <alignment horizontal="center" vertical="center"/>
    </xf>
    <xf numFmtId="0" fontId="0" fillId="0" borderId="0" xfId="0" applyBorder="1" applyAlignment="1">
      <alignment horizontal="center" vertical="center" textRotation="90"/>
    </xf>
    <xf numFmtId="0" fontId="50" fillId="0" borderId="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1" fillId="4" borderId="0" xfId="0" applyFont="1" applyFill="1" applyBorder="1" applyAlignment="1">
      <alignment horizontal="left"/>
    </xf>
    <xf numFmtId="0" fontId="47" fillId="4" borderId="0" xfId="0" applyFont="1" applyFill="1" applyBorder="1"/>
    <xf numFmtId="0" fontId="1" fillId="0" borderId="36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49" fontId="1" fillId="0" borderId="52" xfId="0" applyNumberFormat="1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49" fontId="1" fillId="0" borderId="0" xfId="0" applyNumberFormat="1" applyFont="1" applyBorder="1" applyAlignment="1">
      <alignment horizontal="center" vertical="center"/>
    </xf>
    <xf numFmtId="166" fontId="1" fillId="0" borderId="0" xfId="0" applyNumberFormat="1" applyFont="1" applyBorder="1" applyAlignment="1">
      <alignment horizontal="center" vertical="center"/>
    </xf>
    <xf numFmtId="49" fontId="1" fillId="0" borderId="2" xfId="0" applyNumberFormat="1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49" fontId="1" fillId="0" borderId="4" xfId="0" applyNumberFormat="1" applyFont="1" applyBorder="1" applyAlignment="1">
      <alignment horizontal="center" vertical="center"/>
    </xf>
    <xf numFmtId="0" fontId="1" fillId="0" borderId="40" xfId="0" applyFont="1" applyBorder="1" applyAlignment="1">
      <alignment horizontal="center" vertical="center"/>
    </xf>
    <xf numFmtId="0" fontId="1" fillId="0" borderId="0" xfId="0" applyFont="1" applyBorder="1" applyAlignment="1">
      <alignment wrapText="1"/>
    </xf>
    <xf numFmtId="0" fontId="1" fillId="0" borderId="2" xfId="0" applyFont="1" applyBorder="1" applyAlignment="1">
      <alignment horizontal="center" vertical="center"/>
    </xf>
    <xf numFmtId="0" fontId="1" fillId="0" borderId="58" xfId="0" applyFont="1" applyBorder="1" applyAlignment="1">
      <alignment horizontal="right" vertical="center"/>
    </xf>
    <xf numFmtId="0" fontId="1" fillId="0" borderId="59" xfId="0" applyFont="1" applyBorder="1" applyAlignment="1">
      <alignment horizontal="right" vertical="center"/>
    </xf>
    <xf numFmtId="49" fontId="1" fillId="4" borderId="52" xfId="0" applyNumberFormat="1" applyFont="1" applyFill="1" applyBorder="1" applyAlignment="1">
      <alignment horizontal="center" vertical="center"/>
    </xf>
    <xf numFmtId="0" fontId="1" fillId="4" borderId="36" xfId="0" applyFont="1" applyFill="1" applyBorder="1" applyAlignment="1">
      <alignment horizontal="center" vertical="center"/>
    </xf>
    <xf numFmtId="0" fontId="1" fillId="4" borderId="8" xfId="0" applyFont="1" applyFill="1" applyBorder="1" applyAlignment="1">
      <alignment horizontal="center" vertical="center"/>
    </xf>
    <xf numFmtId="49" fontId="1" fillId="0" borderId="60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78" xfId="0" applyFont="1" applyBorder="1" applyAlignment="1">
      <alignment horizontal="right" vertical="center"/>
    </xf>
    <xf numFmtId="0" fontId="0" fillId="0" borderId="0" xfId="0" applyBorder="1" applyAlignment="1">
      <alignment horizontal="center" vertical="center" textRotation="90"/>
    </xf>
    <xf numFmtId="164" fontId="7" fillId="4" borderId="0" xfId="0" applyNumberFormat="1" applyFont="1" applyFill="1" applyBorder="1" applyAlignment="1">
      <alignment horizontal="center" vertical="center"/>
    </xf>
    <xf numFmtId="164" fontId="28" fillId="4" borderId="2" xfId="0" applyNumberFormat="1" applyFont="1" applyFill="1" applyBorder="1" applyAlignment="1">
      <alignment horizontal="center" vertical="center"/>
    </xf>
    <xf numFmtId="0" fontId="37" fillId="3" borderId="2" xfId="0" applyFont="1" applyFill="1" applyBorder="1" applyAlignment="1">
      <alignment horizontal="center"/>
    </xf>
    <xf numFmtId="0" fontId="53" fillId="3" borderId="2" xfId="0" applyFont="1" applyFill="1" applyBorder="1" applyAlignment="1">
      <alignment horizontal="center"/>
    </xf>
    <xf numFmtId="0" fontId="35" fillId="4" borderId="2" xfId="0" applyFont="1" applyFill="1" applyBorder="1" applyAlignment="1">
      <alignment horizontal="center"/>
    </xf>
    <xf numFmtId="0" fontId="35" fillId="4" borderId="2" xfId="0" applyFont="1" applyFill="1" applyBorder="1" applyAlignment="1">
      <alignment horizontal="center" vertical="center"/>
    </xf>
    <xf numFmtId="166" fontId="4" fillId="4" borderId="36" xfId="0" applyNumberFormat="1" applyFont="1" applyFill="1" applyBorder="1" applyAlignment="1">
      <alignment horizontal="center" vertical="center"/>
    </xf>
    <xf numFmtId="166" fontId="4" fillId="4" borderId="48" xfId="0" applyNumberFormat="1" applyFont="1" applyFill="1" applyBorder="1" applyAlignment="1">
      <alignment horizontal="center" vertical="center"/>
    </xf>
    <xf numFmtId="166" fontId="1" fillId="4" borderId="81" xfId="0" applyNumberFormat="1" applyFont="1" applyFill="1" applyBorder="1" applyAlignment="1">
      <alignment horizontal="center" vertical="center"/>
    </xf>
    <xf numFmtId="166" fontId="1" fillId="4" borderId="88" xfId="0" applyNumberFormat="1" applyFont="1" applyFill="1" applyBorder="1" applyAlignment="1">
      <alignment horizontal="center" vertical="center"/>
    </xf>
    <xf numFmtId="0" fontId="1" fillId="4" borderId="80" xfId="0" applyFont="1" applyFill="1" applyBorder="1" applyAlignment="1">
      <alignment horizontal="center"/>
    </xf>
    <xf numFmtId="166" fontId="4" fillId="4" borderId="81" xfId="0" applyNumberFormat="1" applyFont="1" applyFill="1" applyBorder="1" applyAlignment="1">
      <alignment horizontal="center" vertical="center"/>
    </xf>
    <xf numFmtId="20" fontId="4" fillId="4" borderId="18" xfId="0" applyNumberFormat="1" applyFont="1" applyFill="1" applyBorder="1" applyAlignment="1">
      <alignment horizontal="center"/>
    </xf>
    <xf numFmtId="166" fontId="1" fillId="4" borderId="32" xfId="0" applyNumberFormat="1" applyFont="1" applyFill="1" applyBorder="1" applyAlignment="1">
      <alignment horizontal="center" vertical="center"/>
    </xf>
    <xf numFmtId="166" fontId="1" fillId="4" borderId="100" xfId="0" applyNumberFormat="1" applyFont="1" applyFill="1" applyBorder="1" applyAlignment="1">
      <alignment horizontal="center" vertical="center"/>
    </xf>
    <xf numFmtId="166" fontId="1" fillId="4" borderId="80" xfId="0" applyNumberFormat="1" applyFont="1" applyFill="1" applyBorder="1" applyAlignment="1">
      <alignment horizontal="center" vertical="center"/>
    </xf>
    <xf numFmtId="0" fontId="1" fillId="0" borderId="0" xfId="0" applyFont="1" applyBorder="1" applyAlignment="1">
      <alignment horizontal="right" vertical="center"/>
    </xf>
    <xf numFmtId="164" fontId="1" fillId="0" borderId="0" xfId="0" applyNumberFormat="1" applyFont="1" applyBorder="1"/>
    <xf numFmtId="0" fontId="11" fillId="4" borderId="0" xfId="0" applyFont="1" applyFill="1" applyBorder="1" applyAlignment="1">
      <alignment horizontal="left" vertical="center"/>
    </xf>
    <xf numFmtId="0" fontId="37" fillId="0" borderId="2" xfId="0" applyFont="1" applyBorder="1" applyAlignment="1">
      <alignment horizontal="left" vertical="center"/>
    </xf>
    <xf numFmtId="0" fontId="1" fillId="4" borderId="66" xfId="0" applyFont="1" applyFill="1" applyBorder="1"/>
    <xf numFmtId="0" fontId="37" fillId="3" borderId="66" xfId="0" applyFont="1" applyFill="1" applyBorder="1"/>
    <xf numFmtId="0" fontId="0" fillId="0" borderId="2" xfId="0" applyFont="1" applyBorder="1" applyAlignment="1">
      <alignment horizontal="center" vertical="center"/>
    </xf>
    <xf numFmtId="0" fontId="1" fillId="4" borderId="24" xfId="0" applyFont="1" applyFill="1" applyBorder="1"/>
    <xf numFmtId="0" fontId="7" fillId="4" borderId="31" xfId="0" applyFont="1" applyFill="1" applyBorder="1"/>
    <xf numFmtId="0" fontId="7" fillId="4" borderId="4" xfId="2" applyFont="1" applyFill="1" applyBorder="1"/>
    <xf numFmtId="0" fontId="1" fillId="4" borderId="24" xfId="2" applyFont="1" applyFill="1" applyBorder="1"/>
    <xf numFmtId="0" fontId="1" fillId="6" borderId="24" xfId="2" applyFont="1" applyFill="1" applyBorder="1"/>
    <xf numFmtId="0" fontId="7" fillId="6" borderId="24" xfId="2" applyFont="1" applyFill="1" applyBorder="1"/>
    <xf numFmtId="0" fontId="1" fillId="4" borderId="92" xfId="2" applyFont="1" applyFill="1" applyBorder="1"/>
    <xf numFmtId="0" fontId="37" fillId="3" borderId="24" xfId="0" applyFont="1" applyFill="1" applyBorder="1"/>
    <xf numFmtId="0" fontId="1" fillId="4" borderId="23" xfId="0" applyFont="1" applyFill="1" applyBorder="1"/>
    <xf numFmtId="0" fontId="1" fillId="7" borderId="0" xfId="0" applyFont="1" applyFill="1" applyBorder="1" applyAlignment="1">
      <alignment horizontal="left" vertical="center"/>
    </xf>
    <xf numFmtId="0" fontId="1" fillId="7" borderId="24" xfId="0" applyFont="1" applyFill="1" applyBorder="1"/>
    <xf numFmtId="0" fontId="7" fillId="0" borderId="28" xfId="0" applyFont="1" applyBorder="1" applyAlignment="1">
      <alignment horizontal="left" vertical="center"/>
    </xf>
    <xf numFmtId="0" fontId="2" fillId="0" borderId="0" xfId="0" applyFont="1" applyBorder="1" applyAlignment="1">
      <alignment horizontal="right" vertical="center"/>
    </xf>
    <xf numFmtId="0" fontId="1" fillId="0" borderId="59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49" fontId="1" fillId="0" borderId="0" xfId="0" applyNumberFormat="1" applyFont="1" applyBorder="1" applyAlignment="1">
      <alignment horizontal="center" vertical="center"/>
    </xf>
    <xf numFmtId="0" fontId="1" fillId="0" borderId="0" xfId="0" applyFont="1" applyBorder="1" applyAlignment="1">
      <alignment horizontal="center"/>
    </xf>
    <xf numFmtId="166" fontId="1" fillId="0" borderId="0" xfId="0" applyNumberFormat="1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49" fontId="1" fillId="0" borderId="2" xfId="0" applyNumberFormat="1" applyFont="1" applyBorder="1" applyAlignment="1">
      <alignment horizontal="center" vertical="center"/>
    </xf>
    <xf numFmtId="0" fontId="1" fillId="0" borderId="0" xfId="0" applyFont="1" applyBorder="1" applyAlignment="1">
      <alignment wrapText="1"/>
    </xf>
    <xf numFmtId="0" fontId="1" fillId="0" borderId="2" xfId="0" applyFont="1" applyBorder="1" applyAlignment="1">
      <alignment horizontal="center" vertical="center"/>
    </xf>
    <xf numFmtId="0" fontId="1" fillId="4" borderId="0" xfId="0" applyFont="1" applyFill="1" applyBorder="1" applyAlignment="1">
      <alignment wrapText="1"/>
    </xf>
    <xf numFmtId="0" fontId="1" fillId="0" borderId="2" xfId="0" applyFont="1" applyBorder="1" applyAlignment="1">
      <alignment horizontal="center"/>
    </xf>
    <xf numFmtId="0" fontId="1" fillId="0" borderId="2" xfId="0" applyFont="1" applyBorder="1" applyAlignment="1">
      <alignment horizontal="right" vertical="center"/>
    </xf>
    <xf numFmtId="0" fontId="0" fillId="0" borderId="0" xfId="0" applyBorder="1" applyAlignment="1"/>
    <xf numFmtId="0" fontId="1" fillId="0" borderId="8" xfId="0" applyFont="1" applyBorder="1" applyAlignment="1">
      <alignment horizontal="right" vertical="center"/>
    </xf>
    <xf numFmtId="0" fontId="1" fillId="0" borderId="34" xfId="0" applyFont="1" applyBorder="1" applyAlignment="1">
      <alignment horizontal="right" vertical="center"/>
    </xf>
    <xf numFmtId="0" fontId="0" fillId="0" borderId="30" xfId="0" applyBorder="1" applyAlignment="1"/>
    <xf numFmtId="0" fontId="0" fillId="0" borderId="0" xfId="0" applyBorder="1" applyAlignment="1">
      <alignment horizontal="center" vertical="center" textRotation="90"/>
    </xf>
    <xf numFmtId="0" fontId="1" fillId="0" borderId="0" xfId="0" applyFont="1" applyBorder="1" applyAlignment="1">
      <alignment horizontal="center" vertical="center" textRotation="90"/>
    </xf>
    <xf numFmtId="0" fontId="1" fillId="4" borderId="2" xfId="2" applyNumberFormat="1" applyFont="1" applyFill="1" applyBorder="1" applyAlignment="1">
      <alignment horizontal="left"/>
    </xf>
    <xf numFmtId="2" fontId="7" fillId="5" borderId="2" xfId="0" applyNumberFormat="1" applyFont="1" applyFill="1" applyBorder="1" applyAlignment="1">
      <alignment horizontal="center"/>
    </xf>
    <xf numFmtId="2" fontId="1" fillId="5" borderId="2" xfId="0" applyNumberFormat="1" applyFont="1" applyFill="1" applyBorder="1" applyAlignment="1">
      <alignment horizontal="center"/>
    </xf>
    <xf numFmtId="2" fontId="1" fillId="5" borderId="2" xfId="0" applyNumberFormat="1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left"/>
    </xf>
    <xf numFmtId="0" fontId="1" fillId="0" borderId="0" xfId="0" applyFont="1" applyBorder="1" applyAlignment="1">
      <alignment horizontal="center" vertical="center"/>
    </xf>
    <xf numFmtId="49" fontId="1" fillId="0" borderId="0" xfId="0" applyNumberFormat="1" applyFont="1" applyBorder="1" applyAlignment="1">
      <alignment horizontal="center" vertical="center"/>
    </xf>
    <xf numFmtId="166" fontId="1" fillId="0" borderId="0" xfId="0" applyNumberFormat="1" applyFont="1" applyBorder="1" applyAlignment="1">
      <alignment horizontal="center" vertical="center"/>
    </xf>
    <xf numFmtId="49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right" vertical="center"/>
    </xf>
    <xf numFmtId="0" fontId="1" fillId="0" borderId="3" xfId="0" applyFont="1" applyBorder="1" applyAlignment="1">
      <alignment horizontal="center" vertical="center"/>
    </xf>
    <xf numFmtId="164" fontId="1" fillId="0" borderId="0" xfId="0" applyNumberFormat="1" applyFont="1"/>
    <xf numFmtId="170" fontId="1" fillId="0" borderId="0" xfId="0" applyNumberFormat="1" applyFont="1" applyBorder="1"/>
    <xf numFmtId="170" fontId="1" fillId="4" borderId="0" xfId="0" applyNumberFormat="1" applyFont="1" applyFill="1" applyBorder="1" applyAlignment="1">
      <alignment horizontal="center" vertical="center"/>
    </xf>
    <xf numFmtId="170" fontId="1" fillId="0" borderId="0" xfId="0" applyNumberFormat="1" applyFont="1" applyBorder="1" applyAlignment="1">
      <alignment wrapText="1"/>
    </xf>
    <xf numFmtId="170" fontId="1" fillId="0" borderId="0" xfId="0" applyNumberFormat="1" applyFont="1"/>
    <xf numFmtId="0" fontId="1" fillId="2" borderId="2" xfId="0" applyFont="1" applyFill="1" applyBorder="1" applyAlignment="1">
      <alignment horizontal="center"/>
    </xf>
    <xf numFmtId="20" fontId="1" fillId="0" borderId="2" xfId="0" applyNumberFormat="1" applyFont="1" applyBorder="1" applyAlignment="1">
      <alignment horizontal="center"/>
    </xf>
    <xf numFmtId="0" fontId="1" fillId="0" borderId="2" xfId="0" applyFont="1" applyBorder="1"/>
    <xf numFmtId="49" fontId="1" fillId="0" borderId="58" xfId="0" applyNumberFormat="1" applyFont="1" applyBorder="1" applyAlignment="1">
      <alignment horizontal="center" vertical="center"/>
    </xf>
    <xf numFmtId="0" fontId="1" fillId="0" borderId="51" xfId="0" applyFont="1" applyBorder="1" applyAlignment="1">
      <alignment horizontal="center" vertical="center" wrapText="1"/>
    </xf>
    <xf numFmtId="0" fontId="1" fillId="9" borderId="51" xfId="0" applyFont="1" applyFill="1" applyBorder="1" applyAlignment="1">
      <alignment horizontal="center" vertical="center"/>
    </xf>
    <xf numFmtId="170" fontId="0" fillId="0" borderId="0" xfId="0" applyNumberFormat="1"/>
    <xf numFmtId="170" fontId="1" fillId="0" borderId="0" xfId="0" applyNumberFormat="1" applyFont="1" applyBorder="1" applyAlignment="1">
      <alignment horizontal="center" vertical="center"/>
    </xf>
    <xf numFmtId="170" fontId="1" fillId="3" borderId="0" xfId="0" applyNumberFormat="1" applyFont="1" applyFill="1" applyBorder="1" applyAlignment="1">
      <alignment horizontal="center" vertical="center"/>
    </xf>
    <xf numFmtId="170" fontId="0" fillId="0" borderId="0" xfId="0" applyNumberFormat="1" applyBorder="1"/>
    <xf numFmtId="170" fontId="1" fillId="4" borderId="0" xfId="0" applyNumberFormat="1" applyFont="1" applyFill="1" applyBorder="1"/>
    <xf numFmtId="2" fontId="1" fillId="10" borderId="2" xfId="0" applyNumberFormat="1" applyFont="1" applyFill="1" applyBorder="1" applyAlignment="1">
      <alignment horizontal="center" vertical="center"/>
    </xf>
    <xf numFmtId="2" fontId="35" fillId="0" borderId="2" xfId="0" applyNumberFormat="1" applyFont="1" applyBorder="1" applyAlignment="1">
      <alignment horizontal="center" vertical="center"/>
    </xf>
    <xf numFmtId="2" fontId="35" fillId="4" borderId="2" xfId="0" applyNumberFormat="1" applyFont="1" applyFill="1" applyBorder="1" applyAlignment="1">
      <alignment horizontal="center" vertical="center"/>
    </xf>
    <xf numFmtId="164" fontId="35" fillId="4" borderId="2" xfId="0" applyNumberFormat="1" applyFont="1" applyFill="1" applyBorder="1" applyAlignment="1">
      <alignment horizontal="center" vertical="center"/>
    </xf>
    <xf numFmtId="2" fontId="1" fillId="4" borderId="0" xfId="0" applyNumberFormat="1" applyFont="1" applyFill="1" applyBorder="1" applyAlignment="1">
      <alignment horizontal="left"/>
    </xf>
    <xf numFmtId="164" fontId="35" fillId="4" borderId="0" xfId="0" applyNumberFormat="1" applyFont="1" applyFill="1" applyBorder="1" applyAlignment="1">
      <alignment horizontal="center" vertical="center"/>
    </xf>
    <xf numFmtId="2" fontId="35" fillId="4" borderId="0" xfId="0" applyNumberFormat="1" applyFont="1" applyFill="1" applyBorder="1" applyAlignment="1">
      <alignment horizontal="center" vertical="center"/>
    </xf>
    <xf numFmtId="0" fontId="7" fillId="4" borderId="0" xfId="0" applyFont="1" applyFill="1" applyBorder="1" applyAlignment="1">
      <alignment horizontal="center" vertical="center"/>
    </xf>
    <xf numFmtId="0" fontId="37" fillId="4" borderId="0" xfId="0" applyFont="1" applyFill="1" applyBorder="1" applyAlignment="1">
      <alignment horizontal="left" vertical="center"/>
    </xf>
    <xf numFmtId="170" fontId="28" fillId="4" borderId="0" xfId="0" applyNumberFormat="1" applyFont="1" applyFill="1" applyBorder="1" applyAlignment="1">
      <alignment horizontal="center"/>
    </xf>
    <xf numFmtId="170" fontId="1" fillId="4" borderId="0" xfId="0" applyNumberFormat="1" applyFont="1" applyFill="1"/>
    <xf numFmtId="166" fontId="1" fillId="19" borderId="2" xfId="0" applyNumberFormat="1" applyFont="1" applyFill="1" applyBorder="1" applyAlignment="1">
      <alignment horizontal="center" vertical="center"/>
    </xf>
    <xf numFmtId="0" fontId="1" fillId="8" borderId="2" xfId="0" applyFont="1" applyFill="1" applyBorder="1" applyAlignment="1">
      <alignment horizontal="center"/>
    </xf>
    <xf numFmtId="0" fontId="1" fillId="3" borderId="34" xfId="0" applyFont="1" applyFill="1" applyBorder="1" applyAlignment="1">
      <alignment horizontal="center" vertical="center"/>
    </xf>
    <xf numFmtId="166" fontId="1" fillId="3" borderId="0" xfId="0" applyNumberFormat="1" applyFont="1" applyFill="1" applyBorder="1" applyAlignment="1">
      <alignment horizontal="center" vertical="center"/>
    </xf>
    <xf numFmtId="0" fontId="1" fillId="3" borderId="30" xfId="0" applyFont="1" applyFill="1" applyBorder="1" applyAlignment="1">
      <alignment horizontal="center" vertical="center"/>
    </xf>
    <xf numFmtId="49" fontId="1" fillId="12" borderId="2" xfId="0" applyNumberFormat="1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left" vertical="center"/>
    </xf>
    <xf numFmtId="164" fontId="37" fillId="4" borderId="2" xfId="0" applyNumberFormat="1" applyFont="1" applyFill="1" applyBorder="1" applyAlignment="1">
      <alignment horizontal="left" vertical="center"/>
    </xf>
    <xf numFmtId="49" fontId="37" fillId="4" borderId="2" xfId="0" applyNumberFormat="1" applyFont="1" applyFill="1" applyBorder="1" applyAlignment="1">
      <alignment horizontal="left" vertical="center"/>
    </xf>
    <xf numFmtId="0" fontId="28" fillId="4" borderId="2" xfId="0" applyFont="1" applyFill="1" applyBorder="1" applyAlignment="1">
      <alignment horizontal="left" vertical="center"/>
    </xf>
    <xf numFmtId="0" fontId="35" fillId="4" borderId="0" xfId="0" applyFont="1" applyFill="1" applyBorder="1"/>
    <xf numFmtId="0" fontId="37" fillId="4" borderId="0" xfId="0" applyFont="1" applyFill="1" applyBorder="1" applyAlignment="1">
      <alignment horizontal="left"/>
    </xf>
    <xf numFmtId="0" fontId="28" fillId="4" borderId="0" xfId="0" applyFont="1" applyFill="1" applyBorder="1"/>
    <xf numFmtId="0" fontId="6" fillId="4" borderId="0" xfId="0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2" fontId="7" fillId="0" borderId="0" xfId="0" applyNumberFormat="1" applyFont="1" applyBorder="1" applyAlignment="1">
      <alignment horizontal="center" vertical="center"/>
    </xf>
    <xf numFmtId="0" fontId="54" fillId="0" borderId="0" xfId="0" applyFont="1" applyBorder="1" applyAlignment="1">
      <alignment horizontal="center" vertical="center"/>
    </xf>
    <xf numFmtId="49" fontId="1" fillId="4" borderId="4" xfId="0" applyNumberFormat="1" applyFont="1" applyFill="1" applyBorder="1" applyAlignment="1">
      <alignment horizontal="left" vertical="center"/>
    </xf>
    <xf numFmtId="2" fontId="1" fillId="4" borderId="32" xfId="0" applyNumberFormat="1" applyFont="1" applyFill="1" applyBorder="1" applyAlignment="1">
      <alignment horizontal="center"/>
    </xf>
    <xf numFmtId="2" fontId="1" fillId="4" borderId="45" xfId="0" applyNumberFormat="1" applyFont="1" applyFill="1" applyBorder="1" applyAlignment="1">
      <alignment horizontal="center"/>
    </xf>
    <xf numFmtId="2" fontId="1" fillId="6" borderId="32" xfId="0" applyNumberFormat="1" applyFont="1" applyFill="1" applyBorder="1" applyAlignment="1">
      <alignment horizontal="center"/>
    </xf>
    <xf numFmtId="2" fontId="1" fillId="9" borderId="32" xfId="0" applyNumberFormat="1" applyFont="1" applyFill="1" applyBorder="1" applyAlignment="1">
      <alignment horizontal="center"/>
    </xf>
    <xf numFmtId="2" fontId="1" fillId="4" borderId="33" xfId="0" applyNumberFormat="1" applyFont="1" applyFill="1" applyBorder="1" applyAlignment="1">
      <alignment horizontal="center"/>
    </xf>
    <xf numFmtId="49" fontId="28" fillId="0" borderId="5" xfId="0" applyNumberFormat="1" applyFont="1" applyBorder="1" applyAlignment="1">
      <alignment horizontal="left" vertical="top" wrapText="1"/>
    </xf>
    <xf numFmtId="164" fontId="1" fillId="4" borderId="4" xfId="0" applyNumberFormat="1" applyFont="1" applyFill="1" applyBorder="1" applyAlignment="1">
      <alignment vertical="center"/>
    </xf>
    <xf numFmtId="164" fontId="1" fillId="4" borderId="4" xfId="0" applyNumberFormat="1" applyFont="1" applyFill="1" applyBorder="1" applyAlignment="1">
      <alignment horizontal="left" vertical="center"/>
    </xf>
    <xf numFmtId="0" fontId="1" fillId="4" borderId="4" xfId="0" applyFont="1" applyFill="1" applyBorder="1" applyAlignment="1">
      <alignment horizontal="left" vertical="center"/>
    </xf>
    <xf numFmtId="2" fontId="1" fillId="4" borderId="94" xfId="0" applyNumberFormat="1" applyFont="1" applyFill="1" applyBorder="1" applyAlignment="1">
      <alignment horizontal="center" vertical="center"/>
    </xf>
    <xf numFmtId="2" fontId="1" fillId="6" borderId="25" xfId="0" applyNumberFormat="1" applyFont="1" applyFill="1" applyBorder="1" applyAlignment="1">
      <alignment horizontal="center"/>
    </xf>
    <xf numFmtId="0" fontId="28" fillId="3" borderId="2" xfId="0" applyFont="1" applyFill="1" applyBorder="1" applyAlignment="1">
      <alignment horizontal="center" vertical="center"/>
    </xf>
    <xf numFmtId="164" fontId="28" fillId="4" borderId="0" xfId="0" applyNumberFormat="1" applyFont="1" applyFill="1" applyBorder="1" applyAlignment="1">
      <alignment horizontal="center" vertical="center"/>
    </xf>
    <xf numFmtId="0" fontId="28" fillId="4" borderId="0" xfId="0" applyFont="1" applyFill="1" applyBorder="1" applyAlignment="1">
      <alignment horizontal="left" vertical="center"/>
    </xf>
    <xf numFmtId="2" fontId="1" fillId="3" borderId="2" xfId="0" applyNumberFormat="1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 vertical="center"/>
    </xf>
    <xf numFmtId="0" fontId="7" fillId="0" borderId="2" xfId="0" applyFont="1" applyBorder="1"/>
    <xf numFmtId="0" fontId="7" fillId="13" borderId="2" xfId="0" applyFont="1" applyFill="1" applyBorder="1" applyAlignment="1">
      <alignment horizontal="center"/>
    </xf>
    <xf numFmtId="0" fontId="7" fillId="8" borderId="2" xfId="0" applyFont="1" applyFill="1" applyBorder="1" applyAlignment="1">
      <alignment horizontal="center"/>
    </xf>
    <xf numFmtId="0" fontId="35" fillId="13" borderId="2" xfId="0" applyFont="1" applyFill="1" applyBorder="1" applyAlignment="1">
      <alignment horizontal="center"/>
    </xf>
    <xf numFmtId="2" fontId="35" fillId="13" borderId="2" xfId="0" applyNumberFormat="1" applyFont="1" applyFill="1" applyBorder="1" applyAlignment="1">
      <alignment horizontal="center"/>
    </xf>
    <xf numFmtId="0" fontId="35" fillId="8" borderId="2" xfId="0" applyFont="1" applyFill="1" applyBorder="1" applyAlignment="1">
      <alignment horizontal="center"/>
    </xf>
    <xf numFmtId="0" fontId="37" fillId="3" borderId="2" xfId="0" applyFont="1" applyFill="1" applyBorder="1"/>
    <xf numFmtId="0" fontId="1" fillId="4" borderId="2" xfId="2" applyFont="1" applyFill="1" applyBorder="1"/>
    <xf numFmtId="0" fontId="1" fillId="7" borderId="2" xfId="2" applyFont="1" applyFill="1" applyBorder="1"/>
    <xf numFmtId="0" fontId="1" fillId="4" borderId="2" xfId="2" applyFont="1" applyFill="1" applyBorder="1" applyAlignment="1">
      <alignment vertical="center" wrapText="1"/>
    </xf>
    <xf numFmtId="0" fontId="7" fillId="4" borderId="2" xfId="2" applyFont="1" applyFill="1" applyBorder="1"/>
    <xf numFmtId="0" fontId="28" fillId="4" borderId="26" xfId="0" applyFont="1" applyFill="1" applyBorder="1" applyAlignment="1">
      <alignment horizontal="center"/>
    </xf>
    <xf numFmtId="164" fontId="28" fillId="4" borderId="28" xfId="0" applyNumberFormat="1" applyFont="1" applyFill="1" applyBorder="1" applyAlignment="1">
      <alignment horizontal="center" vertical="center"/>
    </xf>
    <xf numFmtId="167" fontId="28" fillId="4" borderId="25" xfId="0" applyNumberFormat="1" applyFont="1" applyFill="1" applyBorder="1" applyAlignment="1">
      <alignment horizontal="center"/>
    </xf>
    <xf numFmtId="2" fontId="28" fillId="4" borderId="25" xfId="0" applyNumberFormat="1" applyFont="1" applyFill="1" applyBorder="1" applyAlignment="1">
      <alignment horizontal="center"/>
    </xf>
    <xf numFmtId="0" fontId="11" fillId="4" borderId="2" xfId="0" applyFont="1" applyFill="1" applyBorder="1"/>
    <xf numFmtId="0" fontId="24" fillId="0" borderId="2" xfId="0" applyFont="1" applyBorder="1" applyAlignment="1">
      <alignment vertical="top" wrapText="1"/>
    </xf>
    <xf numFmtId="0" fontId="24" fillId="0" borderId="2" xfId="0" applyFont="1" applyBorder="1" applyAlignment="1">
      <alignment horizontal="center" vertical="top" wrapText="1"/>
    </xf>
    <xf numFmtId="0" fontId="24" fillId="3" borderId="2" xfId="0" applyFont="1" applyFill="1" applyBorder="1" applyAlignment="1">
      <alignment vertical="top" wrapText="1"/>
    </xf>
    <xf numFmtId="0" fontId="24" fillId="5" borderId="2" xfId="0" applyFont="1" applyFill="1" applyBorder="1" applyAlignment="1">
      <alignment vertical="top" wrapText="1"/>
    </xf>
    <xf numFmtId="0" fontId="28" fillId="0" borderId="2" xfId="0" applyFont="1" applyBorder="1" applyAlignment="1">
      <alignment horizontal="center" vertical="top" wrapText="1"/>
    </xf>
    <xf numFmtId="49" fontId="24" fillId="0" borderId="2" xfId="0" applyNumberFormat="1" applyFont="1" applyBorder="1" applyAlignment="1">
      <alignment horizontal="center" vertical="top" wrapText="1"/>
    </xf>
    <xf numFmtId="20" fontId="24" fillId="0" borderId="2" xfId="0" applyNumberFormat="1" applyFont="1" applyBorder="1" applyAlignment="1">
      <alignment horizontal="center" vertical="top" wrapText="1"/>
    </xf>
    <xf numFmtId="0" fontId="24" fillId="4" borderId="2" xfId="0" applyFont="1" applyFill="1" applyBorder="1" applyAlignment="1">
      <alignment horizontal="center" vertical="top" wrapText="1"/>
    </xf>
    <xf numFmtId="0" fontId="28" fillId="4" borderId="2" xfId="0" applyFont="1" applyFill="1" applyBorder="1" applyAlignment="1">
      <alignment horizontal="center" vertical="top" wrapText="1"/>
    </xf>
    <xf numFmtId="0" fontId="24" fillId="6" borderId="2" xfId="0" applyFont="1" applyFill="1" applyBorder="1" applyAlignment="1">
      <alignment vertical="top" wrapText="1"/>
    </xf>
    <xf numFmtId="0" fontId="24" fillId="6" borderId="2" xfId="0" applyFont="1" applyFill="1" applyBorder="1" applyAlignment="1">
      <alignment horizontal="center" vertical="top" wrapText="1"/>
    </xf>
    <xf numFmtId="49" fontId="24" fillId="6" borderId="2" xfId="0" applyNumberFormat="1" applyFont="1" applyFill="1" applyBorder="1" applyAlignment="1">
      <alignment horizontal="center" vertical="top" wrapText="1"/>
    </xf>
    <xf numFmtId="49" fontId="24" fillId="6" borderId="2" xfId="0" applyNumberFormat="1" applyFont="1" applyFill="1" applyBorder="1" applyAlignment="1">
      <alignment horizontal="left" vertical="top" wrapText="1"/>
    </xf>
    <xf numFmtId="20" fontId="24" fillId="6" borderId="2" xfId="0" applyNumberFormat="1" applyFont="1" applyFill="1" applyBorder="1" applyAlignment="1">
      <alignment horizontal="center" vertical="top" wrapText="1"/>
    </xf>
    <xf numFmtId="20" fontId="24" fillId="13" borderId="2" xfId="0" applyNumberFormat="1" applyFont="1" applyFill="1" applyBorder="1" applyAlignment="1">
      <alignment horizontal="center" vertical="top" wrapText="1"/>
    </xf>
    <xf numFmtId="0" fontId="35" fillId="0" borderId="2" xfId="0" applyFont="1" applyBorder="1" applyAlignment="1">
      <alignment horizontal="left" vertical="center"/>
    </xf>
    <xf numFmtId="49" fontId="28" fillId="4" borderId="2" xfId="0" applyNumberFormat="1" applyFont="1" applyFill="1" applyBorder="1" applyAlignment="1">
      <alignment horizontal="left" vertical="top" wrapText="1"/>
    </xf>
    <xf numFmtId="20" fontId="28" fillId="4" borderId="2" xfId="0" applyNumberFormat="1" applyFont="1" applyFill="1" applyBorder="1" applyAlignment="1">
      <alignment horizontal="center" vertical="top" wrapText="1"/>
    </xf>
    <xf numFmtId="0" fontId="28" fillId="0" borderId="2" xfId="0" applyFont="1" applyBorder="1" applyAlignment="1">
      <alignment vertical="top" wrapText="1"/>
    </xf>
    <xf numFmtId="20" fontId="28" fillId="0" borderId="2" xfId="0" applyNumberFormat="1" applyFont="1" applyBorder="1" applyAlignment="1">
      <alignment vertical="top" wrapText="1"/>
    </xf>
    <xf numFmtId="0" fontId="28" fillId="0" borderId="2" xfId="0" applyNumberFormat="1" applyFont="1" applyBorder="1" applyAlignment="1">
      <alignment horizontal="center"/>
    </xf>
    <xf numFmtId="0" fontId="28" fillId="3" borderId="2" xfId="0" applyNumberFormat="1" applyFont="1" applyFill="1" applyBorder="1" applyAlignment="1">
      <alignment horizontal="center"/>
    </xf>
    <xf numFmtId="20" fontId="24" fillId="6" borderId="2" xfId="0" applyNumberFormat="1" applyFont="1" applyFill="1" applyBorder="1" applyAlignment="1">
      <alignment vertical="top" wrapText="1"/>
    </xf>
    <xf numFmtId="0" fontId="24" fillId="6" borderId="2" xfId="0" applyNumberFormat="1" applyFont="1" applyFill="1" applyBorder="1" applyAlignment="1">
      <alignment horizontal="center"/>
    </xf>
    <xf numFmtId="49" fontId="24" fillId="9" borderId="2" xfId="0" applyNumberFormat="1" applyFont="1" applyFill="1" applyBorder="1" applyAlignment="1">
      <alignment horizontal="center" vertical="top" wrapText="1"/>
    </xf>
    <xf numFmtId="49" fontId="28" fillId="9" borderId="2" xfId="0" applyNumberFormat="1" applyFont="1" applyFill="1" applyBorder="1" applyAlignment="1">
      <alignment horizontal="left" vertical="top" wrapText="1"/>
    </xf>
    <xf numFmtId="0" fontId="24" fillId="9" borderId="2" xfId="0" applyFont="1" applyFill="1" applyBorder="1" applyAlignment="1">
      <alignment horizontal="center" vertical="top" wrapText="1"/>
    </xf>
    <xf numFmtId="20" fontId="28" fillId="9" borderId="2" xfId="0" applyNumberFormat="1" applyFont="1" applyFill="1" applyBorder="1" applyAlignment="1">
      <alignment horizontal="center" vertical="top" wrapText="1"/>
    </xf>
    <xf numFmtId="0" fontId="28" fillId="3" borderId="2" xfId="0" applyFont="1" applyFill="1" applyBorder="1" applyAlignment="1">
      <alignment vertical="top" wrapText="1"/>
    </xf>
    <xf numFmtId="20" fontId="28" fillId="3" borderId="2" xfId="0" applyNumberFormat="1" applyFont="1" applyFill="1" applyBorder="1" applyAlignment="1">
      <alignment vertical="top" wrapText="1"/>
    </xf>
    <xf numFmtId="49" fontId="28" fillId="3" borderId="2" xfId="0" applyNumberFormat="1" applyFont="1" applyFill="1" applyBorder="1" applyAlignment="1">
      <alignment horizontal="center" vertical="top" wrapText="1"/>
    </xf>
    <xf numFmtId="0" fontId="28" fillId="3" borderId="2" xfId="0" applyFont="1" applyFill="1" applyBorder="1" applyAlignment="1">
      <alignment horizontal="center" vertical="top" wrapText="1"/>
    </xf>
    <xf numFmtId="0" fontId="28" fillId="4" borderId="2" xfId="0" applyFont="1" applyFill="1" applyBorder="1" applyAlignment="1">
      <alignment vertical="top" wrapText="1"/>
    </xf>
    <xf numFmtId="49" fontId="28" fillId="0" borderId="2" xfId="0" quotePrefix="1" applyNumberFormat="1" applyFont="1" applyBorder="1" applyAlignment="1">
      <alignment horizontal="center" vertical="top" wrapText="1"/>
    </xf>
    <xf numFmtId="0" fontId="24" fillId="9" borderId="2" xfId="0" applyFont="1" applyFill="1" applyBorder="1" applyAlignment="1">
      <alignment vertical="top" wrapText="1"/>
    </xf>
    <xf numFmtId="20" fontId="24" fillId="9" borderId="2" xfId="0" applyNumberFormat="1" applyFont="1" applyFill="1" applyBorder="1" applyAlignment="1">
      <alignment vertical="top" wrapText="1"/>
    </xf>
    <xf numFmtId="0" fontId="24" fillId="9" borderId="2" xfId="0" applyNumberFormat="1" applyFont="1" applyFill="1" applyBorder="1" applyAlignment="1">
      <alignment horizontal="center"/>
    </xf>
    <xf numFmtId="49" fontId="35" fillId="9" borderId="2" xfId="0" applyNumberFormat="1" applyFont="1" applyFill="1" applyBorder="1" applyAlignment="1">
      <alignment horizontal="center" vertical="top" wrapText="1"/>
    </xf>
    <xf numFmtId="20" fontId="28" fillId="4" borderId="2" xfId="0" applyNumberFormat="1" applyFont="1" applyFill="1" applyBorder="1" applyAlignment="1">
      <alignment vertical="top" wrapText="1"/>
    </xf>
    <xf numFmtId="49" fontId="24" fillId="4" borderId="2" xfId="0" quotePrefix="1" applyNumberFormat="1" applyFont="1" applyFill="1" applyBorder="1" applyAlignment="1">
      <alignment horizontal="center" vertical="top" wrapText="1"/>
    </xf>
    <xf numFmtId="49" fontId="24" fillId="3" borderId="2" xfId="0" quotePrefix="1" applyNumberFormat="1" applyFont="1" applyFill="1" applyBorder="1" applyAlignment="1">
      <alignment horizontal="center" vertical="top" wrapText="1"/>
    </xf>
    <xf numFmtId="20" fontId="28" fillId="6" borderId="2" xfId="0" applyNumberFormat="1" applyFont="1" applyFill="1" applyBorder="1" applyAlignment="1">
      <alignment vertical="top" wrapText="1"/>
    </xf>
    <xf numFmtId="0" fontId="28" fillId="6" borderId="2" xfId="0" applyNumberFormat="1" applyFont="1" applyFill="1" applyBorder="1" applyAlignment="1">
      <alignment horizontal="center"/>
    </xf>
    <xf numFmtId="49" fontId="24" fillId="9" borderId="2" xfId="0" quotePrefix="1" applyNumberFormat="1" applyFont="1" applyFill="1" applyBorder="1" applyAlignment="1">
      <alignment horizontal="center" vertical="top" wrapText="1"/>
    </xf>
    <xf numFmtId="49" fontId="35" fillId="3" borderId="2" xfId="0" applyNumberFormat="1" applyFont="1" applyFill="1" applyBorder="1" applyAlignment="1">
      <alignment horizontal="center" vertical="top" wrapText="1"/>
    </xf>
    <xf numFmtId="0" fontId="24" fillId="4" borderId="2" xfId="0" applyFont="1" applyFill="1" applyBorder="1" applyAlignment="1">
      <alignment vertical="top" wrapText="1"/>
    </xf>
    <xf numFmtId="49" fontId="24" fillId="4" borderId="2" xfId="0" applyNumberFormat="1" applyFont="1" applyFill="1" applyBorder="1" applyAlignment="1">
      <alignment horizontal="center" vertical="top" wrapText="1"/>
    </xf>
    <xf numFmtId="20" fontId="28" fillId="9" borderId="2" xfId="0" applyNumberFormat="1" applyFont="1" applyFill="1" applyBorder="1" applyAlignment="1">
      <alignment vertical="top" wrapText="1"/>
    </xf>
    <xf numFmtId="0" fontId="28" fillId="9" borderId="2" xfId="0" applyNumberFormat="1" applyFont="1" applyFill="1" applyBorder="1" applyAlignment="1">
      <alignment horizontal="center"/>
    </xf>
    <xf numFmtId="0" fontId="28" fillId="9" borderId="2" xfId="0" applyFont="1" applyFill="1" applyBorder="1" applyAlignment="1">
      <alignment horizontal="center" vertical="top" wrapText="1"/>
    </xf>
    <xf numFmtId="49" fontId="28" fillId="9" borderId="2" xfId="0" applyNumberFormat="1" applyFont="1" applyFill="1" applyBorder="1" applyAlignment="1">
      <alignment horizontal="center" vertical="top" wrapText="1"/>
    </xf>
    <xf numFmtId="49" fontId="28" fillId="4" borderId="2" xfId="0" applyNumberFormat="1" applyFont="1" applyFill="1" applyBorder="1" applyAlignment="1">
      <alignment horizontal="center" vertical="top" wrapText="1"/>
    </xf>
    <xf numFmtId="170" fontId="1" fillId="3" borderId="18" xfId="0" applyNumberFormat="1" applyFont="1" applyFill="1" applyBorder="1"/>
    <xf numFmtId="0" fontId="11" fillId="3" borderId="19" xfId="0" applyFont="1" applyFill="1" applyBorder="1"/>
    <xf numFmtId="170" fontId="1" fillId="3" borderId="20" xfId="0" applyNumberFormat="1" applyFont="1" applyFill="1" applyBorder="1" applyAlignment="1">
      <alignment horizontal="center" vertical="center"/>
    </xf>
    <xf numFmtId="0" fontId="11" fillId="3" borderId="21" xfId="0" applyFont="1" applyFill="1" applyBorder="1"/>
    <xf numFmtId="170" fontId="1" fillId="3" borderId="96" xfId="0" applyNumberFormat="1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32" fillId="0" borderId="2" xfId="0" applyFont="1" applyBorder="1"/>
    <xf numFmtId="0" fontId="11" fillId="0" borderId="2" xfId="0" applyFont="1" applyBorder="1"/>
    <xf numFmtId="0" fontId="34" fillId="0" borderId="2" xfId="0" applyFont="1" applyBorder="1"/>
    <xf numFmtId="0" fontId="11" fillId="4" borderId="2" xfId="0" applyFont="1" applyFill="1" applyBorder="1" applyAlignment="1">
      <alignment vertical="center" wrapText="1"/>
    </xf>
    <xf numFmtId="0" fontId="11" fillId="7" borderId="2" xfId="0" applyFont="1" applyFill="1" applyBorder="1"/>
    <xf numFmtId="0" fontId="32" fillId="3" borderId="2" xfId="0" applyFont="1" applyFill="1" applyBorder="1"/>
    <xf numFmtId="0" fontId="11" fillId="3" borderId="2" xfId="0" applyFont="1" applyFill="1" applyBorder="1"/>
    <xf numFmtId="0" fontId="11" fillId="14" borderId="2" xfId="0" applyFont="1" applyFill="1" applyBorder="1"/>
    <xf numFmtId="0" fontId="38" fillId="5" borderId="2" xfId="0" applyFont="1" applyFill="1" applyBorder="1"/>
    <xf numFmtId="0" fontId="1" fillId="3" borderId="34" xfId="0" applyFont="1" applyFill="1" applyBorder="1" applyAlignment="1">
      <alignment wrapText="1"/>
    </xf>
    <xf numFmtId="170" fontId="1" fillId="3" borderId="82" xfId="0" applyNumberFormat="1" applyFont="1" applyFill="1" applyBorder="1" applyAlignment="1">
      <alignment wrapText="1"/>
    </xf>
    <xf numFmtId="0" fontId="1" fillId="3" borderId="30" xfId="0" applyFont="1" applyFill="1" applyBorder="1"/>
    <xf numFmtId="170" fontId="1" fillId="3" borderId="72" xfId="0" applyNumberFormat="1" applyFont="1" applyFill="1" applyBorder="1"/>
    <xf numFmtId="0" fontId="1" fillId="3" borderId="27" xfId="0" applyFont="1" applyFill="1" applyBorder="1"/>
    <xf numFmtId="170" fontId="1" fillId="3" borderId="29" xfId="0" applyNumberFormat="1" applyFont="1" applyFill="1" applyBorder="1"/>
    <xf numFmtId="0" fontId="1" fillId="4" borderId="2" xfId="0" applyFont="1" applyFill="1" applyBorder="1" applyAlignment="1">
      <alignment horizontal="center"/>
    </xf>
    <xf numFmtId="0" fontId="1" fillId="4" borderId="2" xfId="0" applyFont="1" applyFill="1" applyBorder="1" applyAlignment="1">
      <alignment horizontal="center" vertical="center"/>
    </xf>
    <xf numFmtId="49" fontId="1" fillId="4" borderId="2" xfId="0" applyNumberFormat="1" applyFont="1" applyFill="1" applyBorder="1" applyAlignment="1">
      <alignment horizontal="center" vertical="center"/>
    </xf>
    <xf numFmtId="0" fontId="1" fillId="6" borderId="2" xfId="0" applyFont="1" applyFill="1" applyBorder="1" applyAlignment="1">
      <alignment horizontal="center"/>
    </xf>
    <xf numFmtId="0" fontId="11" fillId="12" borderId="2" xfId="0" applyFont="1" applyFill="1" applyBorder="1"/>
    <xf numFmtId="0" fontId="32" fillId="12" borderId="2" xfId="0" applyFont="1" applyFill="1" applyBorder="1"/>
    <xf numFmtId="166" fontId="7" fillId="12" borderId="2" xfId="0" applyNumberFormat="1" applyFont="1" applyFill="1" applyBorder="1" applyAlignment="1">
      <alignment horizontal="center" vertical="center"/>
    </xf>
    <xf numFmtId="0" fontId="0" fillId="3" borderId="0" xfId="0" applyFill="1"/>
    <xf numFmtId="0" fontId="0" fillId="3" borderId="34" xfId="0" applyFill="1" applyBorder="1"/>
    <xf numFmtId="0" fontId="0" fillId="3" borderId="1" xfId="0" applyFill="1" applyBorder="1"/>
    <xf numFmtId="0" fontId="0" fillId="3" borderId="82" xfId="0" applyFill="1" applyBorder="1"/>
    <xf numFmtId="0" fontId="0" fillId="3" borderId="30" xfId="0" applyFill="1" applyBorder="1"/>
    <xf numFmtId="0" fontId="0" fillId="3" borderId="0" xfId="0" applyFill="1" applyBorder="1"/>
    <xf numFmtId="0" fontId="0" fillId="3" borderId="72" xfId="0" applyFill="1" applyBorder="1"/>
    <xf numFmtId="0" fontId="0" fillId="3" borderId="27" xfId="0" applyFill="1" applyBorder="1"/>
    <xf numFmtId="0" fontId="0" fillId="3" borderId="28" xfId="0" applyFill="1" applyBorder="1"/>
    <xf numFmtId="0" fontId="0" fillId="3" borderId="29" xfId="0" applyFill="1" applyBorder="1"/>
    <xf numFmtId="166" fontId="7" fillId="13" borderId="2" xfId="0" applyNumberFormat="1" applyFont="1" applyFill="1" applyBorder="1" applyAlignment="1">
      <alignment horizontal="center" vertical="center"/>
    </xf>
    <xf numFmtId="0" fontId="7" fillId="4" borderId="2" xfId="0" applyFont="1" applyFill="1" applyBorder="1" applyAlignment="1">
      <alignment horizontal="left" vertical="center"/>
    </xf>
    <xf numFmtId="0" fontId="37" fillId="4" borderId="2" xfId="0" applyFont="1" applyFill="1" applyBorder="1" applyAlignment="1">
      <alignment horizontal="center" vertical="center"/>
    </xf>
    <xf numFmtId="49" fontId="35" fillId="4" borderId="2" xfId="0" applyNumberFormat="1" applyFont="1" applyFill="1" applyBorder="1" applyAlignment="1">
      <alignment horizontal="center" vertical="center"/>
    </xf>
    <xf numFmtId="0" fontId="1" fillId="3" borderId="2" xfId="0" applyFont="1" applyFill="1" applyBorder="1"/>
    <xf numFmtId="20" fontId="7" fillId="3" borderId="2" xfId="0" applyNumberFormat="1" applyFont="1" applyFill="1" applyBorder="1" applyAlignment="1">
      <alignment horizontal="center"/>
    </xf>
    <xf numFmtId="0" fontId="7" fillId="19" borderId="2" xfId="0" applyFont="1" applyFill="1" applyBorder="1"/>
    <xf numFmtId="49" fontId="1" fillId="19" borderId="2" xfId="0" applyNumberFormat="1" applyFont="1" applyFill="1" applyBorder="1" applyAlignment="1">
      <alignment horizontal="center" vertical="center"/>
    </xf>
    <xf numFmtId="0" fontId="34" fillId="3" borderId="2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 vertical="center"/>
    </xf>
    <xf numFmtId="164" fontId="1" fillId="3" borderId="1" xfId="0" applyNumberFormat="1" applyFont="1" applyFill="1" applyBorder="1" applyAlignment="1">
      <alignment horizontal="center" vertical="center"/>
    </xf>
    <xf numFmtId="0" fontId="1" fillId="3" borderId="72" xfId="0" applyFont="1" applyFill="1" applyBorder="1" applyAlignment="1">
      <alignment horizontal="center" vertical="center"/>
    </xf>
    <xf numFmtId="0" fontId="1" fillId="3" borderId="27" xfId="0" applyFont="1" applyFill="1" applyBorder="1" applyAlignment="1">
      <alignment horizontal="center" vertical="center"/>
    </xf>
    <xf numFmtId="0" fontId="1" fillId="3" borderId="28" xfId="0" applyFont="1" applyFill="1" applyBorder="1" applyAlignment="1">
      <alignment horizontal="center" vertical="center"/>
    </xf>
    <xf numFmtId="0" fontId="1" fillId="3" borderId="29" xfId="0" applyFont="1" applyFill="1" applyBorder="1" applyAlignment="1">
      <alignment horizontal="center" vertical="center"/>
    </xf>
    <xf numFmtId="0" fontId="32" fillId="4" borderId="2" xfId="2" applyFont="1" applyFill="1" applyBorder="1"/>
    <xf numFmtId="0" fontId="11" fillId="4" borderId="2" xfId="2" applyFont="1" applyFill="1" applyBorder="1"/>
    <xf numFmtId="20" fontId="7" fillId="4" borderId="2" xfId="2" applyNumberFormat="1" applyFont="1" applyFill="1" applyBorder="1" applyAlignment="1">
      <alignment horizontal="left"/>
    </xf>
    <xf numFmtId="0" fontId="7" fillId="4" borderId="2" xfId="2" applyNumberFormat="1" applyFont="1" applyFill="1" applyBorder="1" applyAlignment="1">
      <alignment horizontal="left"/>
    </xf>
    <xf numFmtId="0" fontId="11" fillId="3" borderId="27" xfId="0" applyFont="1" applyFill="1" applyBorder="1" applyAlignment="1">
      <alignment horizontal="left" vertical="center"/>
    </xf>
    <xf numFmtId="170" fontId="1" fillId="3" borderId="28" xfId="0" applyNumberFormat="1" applyFont="1" applyFill="1" applyBorder="1" applyAlignment="1">
      <alignment horizontal="center" vertical="center"/>
    </xf>
    <xf numFmtId="49" fontId="1" fillId="3" borderId="29" xfId="0" applyNumberFormat="1" applyFont="1" applyFill="1" applyBorder="1" applyAlignment="1">
      <alignment horizontal="center" vertical="center"/>
    </xf>
    <xf numFmtId="170" fontId="0" fillId="3" borderId="0" xfId="0" applyNumberFormat="1" applyFill="1" applyBorder="1"/>
    <xf numFmtId="0" fontId="11" fillId="3" borderId="30" xfId="0" applyFont="1" applyFill="1" applyBorder="1" applyAlignment="1">
      <alignment horizontal="left" vertical="center"/>
    </xf>
    <xf numFmtId="49" fontId="1" fillId="3" borderId="72" xfId="0" applyNumberFormat="1" applyFont="1" applyFill="1" applyBorder="1" applyAlignment="1">
      <alignment horizontal="center" vertical="center"/>
    </xf>
    <xf numFmtId="0" fontId="32" fillId="3" borderId="30" xfId="0" applyFont="1" applyFill="1" applyBorder="1" applyAlignment="1">
      <alignment horizontal="left" vertical="center"/>
    </xf>
    <xf numFmtId="170" fontId="1" fillId="3" borderId="0" xfId="0" applyNumberFormat="1" applyFont="1" applyFill="1" applyBorder="1" applyAlignment="1">
      <alignment horizontal="left" vertical="center"/>
    </xf>
    <xf numFmtId="170" fontId="1" fillId="3" borderId="34" xfId="0" applyNumberFormat="1" applyFont="1" applyFill="1" applyBorder="1" applyAlignment="1">
      <alignment wrapText="1"/>
    </xf>
    <xf numFmtId="170" fontId="1" fillId="3" borderId="1" xfId="0" applyNumberFormat="1" applyFont="1" applyFill="1" applyBorder="1" applyAlignment="1">
      <alignment wrapText="1"/>
    </xf>
    <xf numFmtId="170" fontId="1" fillId="3" borderId="30" xfId="0" applyNumberFormat="1" applyFont="1" applyFill="1" applyBorder="1" applyAlignment="1">
      <alignment horizontal="left" vertical="center"/>
    </xf>
    <xf numFmtId="170" fontId="1" fillId="3" borderId="30" xfId="0" applyNumberFormat="1" applyFont="1" applyFill="1" applyBorder="1" applyAlignment="1">
      <alignment horizontal="center" vertical="center"/>
    </xf>
    <xf numFmtId="170" fontId="1" fillId="3" borderId="27" xfId="0" applyNumberFormat="1" applyFont="1" applyFill="1" applyBorder="1" applyAlignment="1">
      <alignment horizontal="center" vertical="center"/>
    </xf>
    <xf numFmtId="1" fontId="28" fillId="5" borderId="2" xfId="0" applyNumberFormat="1" applyFont="1" applyFill="1" applyBorder="1" applyAlignment="1">
      <alignment horizontal="center" vertical="center"/>
    </xf>
    <xf numFmtId="2" fontId="7" fillId="3" borderId="2" xfId="0" applyNumberFormat="1" applyFont="1" applyFill="1" applyBorder="1" applyAlignment="1">
      <alignment horizontal="center"/>
    </xf>
    <xf numFmtId="49" fontId="1" fillId="14" borderId="2" xfId="0" applyNumberFormat="1" applyFont="1" applyFill="1" applyBorder="1" applyAlignment="1">
      <alignment horizontal="center" vertical="center"/>
    </xf>
    <xf numFmtId="2" fontId="7" fillId="14" borderId="2" xfId="0" applyNumberFormat="1" applyFont="1" applyFill="1" applyBorder="1" applyAlignment="1">
      <alignment horizontal="center"/>
    </xf>
    <xf numFmtId="20" fontId="28" fillId="5" borderId="2" xfId="0" applyNumberFormat="1" applyFont="1" applyFill="1" applyBorder="1" applyAlignment="1">
      <alignment horizontal="center"/>
    </xf>
    <xf numFmtId="20" fontId="28" fillId="0" borderId="2" xfId="0" applyNumberFormat="1" applyFont="1" applyBorder="1" applyAlignment="1">
      <alignment horizontal="center"/>
    </xf>
    <xf numFmtId="166" fontId="28" fillId="4" borderId="2" xfId="0" applyNumberFormat="1" applyFont="1" applyFill="1" applyBorder="1" applyAlignment="1">
      <alignment horizontal="center" vertical="center"/>
    </xf>
    <xf numFmtId="166" fontId="28" fillId="5" borderId="2" xfId="0" applyNumberFormat="1" applyFont="1" applyFill="1" applyBorder="1" applyAlignment="1">
      <alignment horizontal="center" vertical="center"/>
    </xf>
    <xf numFmtId="166" fontId="28" fillId="14" borderId="2" xfId="0" applyNumberFormat="1" applyFont="1" applyFill="1" applyBorder="1" applyAlignment="1">
      <alignment horizontal="center" vertical="center"/>
    </xf>
    <xf numFmtId="0" fontId="0" fillId="3" borderId="16" xfId="0" applyFill="1" applyBorder="1" applyAlignment="1"/>
    <xf numFmtId="170" fontId="1" fillId="3" borderId="17" xfId="0" applyNumberFormat="1" applyFont="1" applyFill="1" applyBorder="1" applyAlignment="1">
      <alignment wrapText="1"/>
    </xf>
    <xf numFmtId="170" fontId="1" fillId="3" borderId="18" xfId="0" applyNumberFormat="1" applyFont="1" applyFill="1" applyBorder="1" applyAlignment="1">
      <alignment wrapText="1"/>
    </xf>
    <xf numFmtId="0" fontId="1" fillId="3" borderId="19" xfId="0" applyFont="1" applyFill="1" applyBorder="1" applyAlignment="1">
      <alignment horizontal="center" vertical="center"/>
    </xf>
    <xf numFmtId="20" fontId="37" fillId="3" borderId="21" xfId="0" applyNumberFormat="1" applyFont="1" applyFill="1" applyBorder="1" applyAlignment="1">
      <alignment horizontal="center"/>
    </xf>
    <xf numFmtId="20" fontId="37" fillId="3" borderId="22" xfId="0" applyNumberFormat="1" applyFont="1" applyFill="1" applyBorder="1" applyAlignment="1">
      <alignment horizontal="center"/>
    </xf>
    <xf numFmtId="20" fontId="37" fillId="3" borderId="96" xfId="0" applyNumberFormat="1" applyFont="1" applyFill="1" applyBorder="1" applyAlignment="1">
      <alignment horizontal="center"/>
    </xf>
    <xf numFmtId="170" fontId="1" fillId="3" borderId="17" xfId="0" applyNumberFormat="1" applyFont="1" applyFill="1" applyBorder="1" applyAlignment="1">
      <alignment horizontal="center" wrapText="1"/>
    </xf>
    <xf numFmtId="0" fontId="47" fillId="4" borderId="2" xfId="0" applyFont="1" applyFill="1" applyBorder="1"/>
    <xf numFmtId="0" fontId="48" fillId="4" borderId="2" xfId="0" applyFont="1" applyFill="1" applyBorder="1"/>
    <xf numFmtId="0" fontId="48" fillId="3" borderId="2" xfId="0" applyFont="1" applyFill="1" applyBorder="1"/>
    <xf numFmtId="2" fontId="1" fillId="4" borderId="2" xfId="0" applyNumberFormat="1" applyFont="1" applyFill="1" applyBorder="1" applyAlignment="1">
      <alignment horizontal="left"/>
    </xf>
    <xf numFmtId="0" fontId="47" fillId="10" borderId="2" xfId="0" applyFont="1" applyFill="1" applyBorder="1"/>
    <xf numFmtId="0" fontId="1" fillId="10" borderId="2" xfId="0" applyFont="1" applyFill="1" applyBorder="1" applyAlignment="1">
      <alignment horizontal="center"/>
    </xf>
    <xf numFmtId="2" fontId="1" fillId="7" borderId="2" xfId="0" applyNumberFormat="1" applyFont="1" applyFill="1" applyBorder="1" applyAlignment="1">
      <alignment horizontal="center"/>
    </xf>
    <xf numFmtId="170" fontId="1" fillId="3" borderId="18" xfId="0" applyNumberFormat="1" applyFont="1" applyFill="1" applyBorder="1" applyAlignment="1">
      <alignment horizontal="center" vertical="center"/>
    </xf>
    <xf numFmtId="170" fontId="28" fillId="3" borderId="20" xfId="0" applyNumberFormat="1" applyFont="1" applyFill="1" applyBorder="1" applyAlignment="1">
      <alignment horizontal="center"/>
    </xf>
    <xf numFmtId="0" fontId="1" fillId="3" borderId="21" xfId="0" applyFont="1" applyFill="1" applyBorder="1"/>
    <xf numFmtId="0" fontId="7" fillId="4" borderId="2" xfId="0" applyFont="1" applyFill="1" applyBorder="1"/>
    <xf numFmtId="0" fontId="1" fillId="3" borderId="2" xfId="0" applyFont="1" applyFill="1" applyBorder="1" applyAlignment="1">
      <alignment horizontal="left"/>
    </xf>
    <xf numFmtId="0" fontId="1" fillId="6" borderId="2" xfId="0" applyFont="1" applyFill="1" applyBorder="1"/>
    <xf numFmtId="2" fontId="1" fillId="6" borderId="2" xfId="0" applyNumberFormat="1" applyFont="1" applyFill="1" applyBorder="1" applyAlignment="1">
      <alignment horizontal="left"/>
    </xf>
    <xf numFmtId="0" fontId="7" fillId="8" borderId="2" xfId="0" applyFont="1" applyFill="1" applyBorder="1"/>
    <xf numFmtId="0" fontId="1" fillId="8" borderId="2" xfId="0" applyFont="1" applyFill="1" applyBorder="1" applyAlignment="1">
      <alignment horizontal="left"/>
    </xf>
    <xf numFmtId="0" fontId="1" fillId="7" borderId="2" xfId="0" applyFont="1" applyFill="1" applyBorder="1"/>
    <xf numFmtId="0" fontId="1" fillId="7" borderId="2" xfId="0" applyFont="1" applyFill="1" applyBorder="1" applyAlignment="1">
      <alignment horizontal="left"/>
    </xf>
    <xf numFmtId="2" fontId="1" fillId="7" borderId="2" xfId="0" applyNumberFormat="1" applyFont="1" applyFill="1" applyBorder="1" applyAlignment="1">
      <alignment horizontal="left"/>
    </xf>
    <xf numFmtId="0" fontId="1" fillId="9" borderId="2" xfId="0" applyFont="1" applyFill="1" applyBorder="1"/>
    <xf numFmtId="2" fontId="1" fillId="9" borderId="2" xfId="0" applyNumberFormat="1" applyFont="1" applyFill="1" applyBorder="1" applyAlignment="1">
      <alignment horizontal="center"/>
    </xf>
    <xf numFmtId="2" fontId="1" fillId="9" borderId="2" xfId="0" applyNumberFormat="1" applyFont="1" applyFill="1" applyBorder="1" applyAlignment="1">
      <alignment horizontal="left"/>
    </xf>
    <xf numFmtId="0" fontId="37" fillId="4" borderId="2" xfId="0" applyFont="1" applyFill="1" applyBorder="1"/>
    <xf numFmtId="2" fontId="1" fillId="3" borderId="2" xfId="0" applyNumberFormat="1" applyFont="1" applyFill="1" applyBorder="1" applyAlignment="1">
      <alignment horizontal="left"/>
    </xf>
    <xf numFmtId="0" fontId="0" fillId="3" borderId="34" xfId="0" applyFill="1" applyBorder="1" applyAlignment="1"/>
    <xf numFmtId="0" fontId="0" fillId="3" borderId="1" xfId="0" applyFill="1" applyBorder="1" applyAlignment="1"/>
    <xf numFmtId="170" fontId="0" fillId="3" borderId="1" xfId="0" applyNumberFormat="1" applyFill="1" applyBorder="1" applyAlignment="1"/>
    <xf numFmtId="0" fontId="0" fillId="3" borderId="82" xfId="0" applyFill="1" applyBorder="1" applyAlignment="1"/>
    <xf numFmtId="20" fontId="37" fillId="3" borderId="30" xfId="0" applyNumberFormat="1" applyFont="1" applyFill="1" applyBorder="1" applyAlignment="1">
      <alignment horizontal="center"/>
    </xf>
    <xf numFmtId="20" fontId="37" fillId="3" borderId="0" xfId="0" applyNumberFormat="1" applyFont="1" applyFill="1" applyBorder="1" applyAlignment="1">
      <alignment horizontal="center"/>
    </xf>
    <xf numFmtId="170" fontId="37" fillId="3" borderId="0" xfId="0" applyNumberFormat="1" applyFont="1" applyFill="1" applyBorder="1" applyAlignment="1">
      <alignment horizontal="center"/>
    </xf>
    <xf numFmtId="20" fontId="37" fillId="3" borderId="72" xfId="0" applyNumberFormat="1" applyFont="1" applyFill="1" applyBorder="1" applyAlignment="1">
      <alignment horizontal="center"/>
    </xf>
    <xf numFmtId="166" fontId="1" fillId="3" borderId="30" xfId="0" applyNumberFormat="1" applyFont="1" applyFill="1" applyBorder="1" applyAlignment="1">
      <alignment horizontal="center" vertical="center"/>
    </xf>
    <xf numFmtId="166" fontId="1" fillId="3" borderId="72" xfId="0" applyNumberFormat="1" applyFont="1" applyFill="1" applyBorder="1" applyAlignment="1">
      <alignment horizontal="center" vertical="center"/>
    </xf>
    <xf numFmtId="166" fontId="1" fillId="3" borderId="27" xfId="0" applyNumberFormat="1" applyFont="1" applyFill="1" applyBorder="1" applyAlignment="1">
      <alignment horizontal="center" vertical="center"/>
    </xf>
    <xf numFmtId="166" fontId="1" fillId="3" borderId="28" xfId="0" applyNumberFormat="1" applyFont="1" applyFill="1" applyBorder="1" applyAlignment="1">
      <alignment horizontal="center" vertical="center"/>
    </xf>
    <xf numFmtId="166" fontId="1" fillId="3" borderId="29" xfId="0" applyNumberFormat="1" applyFont="1" applyFill="1" applyBorder="1" applyAlignment="1">
      <alignment horizontal="center" vertical="center"/>
    </xf>
    <xf numFmtId="0" fontId="7" fillId="6" borderId="2" xfId="0" applyFont="1" applyFill="1" applyBorder="1"/>
    <xf numFmtId="0" fontId="37" fillId="4" borderId="2" xfId="0" applyFont="1" applyFill="1" applyBorder="1" applyAlignment="1">
      <alignment horizontal="left"/>
    </xf>
    <xf numFmtId="2" fontId="1" fillId="13" borderId="2" xfId="0" applyNumberFormat="1" applyFont="1" applyFill="1" applyBorder="1" applyAlignment="1">
      <alignment horizontal="center" vertical="center"/>
    </xf>
    <xf numFmtId="2" fontId="1" fillId="20" borderId="2" xfId="0" applyNumberFormat="1" applyFont="1" applyFill="1" applyBorder="1" applyAlignment="1">
      <alignment horizontal="center" vertical="center"/>
    </xf>
    <xf numFmtId="0" fontId="28" fillId="4" borderId="2" xfId="0" applyFont="1" applyFill="1" applyBorder="1"/>
    <xf numFmtId="167" fontId="7" fillId="13" borderId="2" xfId="0" applyNumberFormat="1" applyFont="1" applyFill="1" applyBorder="1" applyAlignment="1">
      <alignment horizontal="center"/>
    </xf>
    <xf numFmtId="0" fontId="1" fillId="4" borderId="2" xfId="0" applyFont="1" applyFill="1" applyBorder="1" applyAlignment="1">
      <alignment vertical="center" wrapText="1"/>
    </xf>
    <xf numFmtId="0" fontId="1" fillId="13" borderId="2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vertical="center" wrapText="1"/>
    </xf>
    <xf numFmtId="0" fontId="7" fillId="13" borderId="2" xfId="0" applyFont="1" applyFill="1" applyBorder="1" applyAlignment="1">
      <alignment horizontal="center" vertical="center" wrapText="1"/>
    </xf>
    <xf numFmtId="0" fontId="1" fillId="7" borderId="2" xfId="0" applyFont="1" applyFill="1" applyBorder="1" applyAlignment="1">
      <alignment vertical="center" wrapText="1"/>
    </xf>
    <xf numFmtId="0" fontId="1" fillId="7" borderId="2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vertical="center" wrapText="1"/>
    </xf>
    <xf numFmtId="0" fontId="7" fillId="3" borderId="2" xfId="0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/>
    </xf>
    <xf numFmtId="0" fontId="35" fillId="7" borderId="2" xfId="0" applyFont="1" applyFill="1" applyBorder="1" applyAlignment="1">
      <alignment horizontal="center" vertical="center"/>
    </xf>
    <xf numFmtId="2" fontId="1" fillId="2" borderId="2" xfId="0" applyNumberFormat="1" applyFont="1" applyFill="1" applyBorder="1" applyAlignment="1">
      <alignment horizontal="center"/>
    </xf>
    <xf numFmtId="2" fontId="1" fillId="6" borderId="2" xfId="0" applyNumberFormat="1" applyFont="1" applyFill="1" applyBorder="1" applyAlignment="1">
      <alignment horizontal="center"/>
    </xf>
    <xf numFmtId="0" fontId="35" fillId="5" borderId="2" xfId="0" applyFont="1" applyFill="1" applyBorder="1"/>
    <xf numFmtId="0" fontId="1" fillId="3" borderId="16" xfId="0" applyFont="1" applyFill="1" applyBorder="1" applyAlignment="1">
      <alignment wrapText="1"/>
    </xf>
    <xf numFmtId="164" fontId="1" fillId="3" borderId="18" xfId="0" applyNumberFormat="1" applyFont="1" applyFill="1" applyBorder="1" applyAlignment="1">
      <alignment wrapText="1"/>
    </xf>
    <xf numFmtId="0" fontId="1" fillId="3" borderId="96" xfId="0" applyFont="1" applyFill="1" applyBorder="1"/>
    <xf numFmtId="0" fontId="1" fillId="5" borderId="82" xfId="0" applyFont="1" applyFill="1" applyBorder="1" applyAlignment="1">
      <alignment horizontal="center" vertical="center"/>
    </xf>
    <xf numFmtId="0" fontId="1" fillId="5" borderId="8" xfId="0" applyFont="1" applyFill="1" applyBorder="1" applyAlignment="1">
      <alignment horizontal="center" vertical="center"/>
    </xf>
    <xf numFmtId="49" fontId="1" fillId="2" borderId="2" xfId="0" applyNumberFormat="1" applyFont="1" applyFill="1" applyBorder="1" applyAlignment="1">
      <alignment horizontal="left" vertical="center"/>
    </xf>
    <xf numFmtId="2" fontId="7" fillId="2" borderId="2" xfId="0" applyNumberFormat="1" applyFont="1" applyFill="1" applyBorder="1" applyAlignment="1">
      <alignment horizontal="center"/>
    </xf>
    <xf numFmtId="20" fontId="37" fillId="0" borderId="2" xfId="0" applyNumberFormat="1" applyFont="1" applyFill="1" applyBorder="1" applyAlignment="1">
      <alignment horizontal="center" vertical="center"/>
    </xf>
    <xf numFmtId="0" fontId="1" fillId="6" borderId="2" xfId="2" applyFont="1" applyFill="1" applyBorder="1"/>
    <xf numFmtId="0" fontId="7" fillId="2" borderId="2" xfId="2" applyFont="1" applyFill="1" applyBorder="1"/>
    <xf numFmtId="0" fontId="7" fillId="6" borderId="2" xfId="2" applyFont="1" applyFill="1" applyBorder="1"/>
    <xf numFmtId="0" fontId="32" fillId="6" borderId="2" xfId="2" applyFont="1" applyFill="1" applyBorder="1"/>
    <xf numFmtId="0" fontId="11" fillId="6" borderId="2" xfId="2" applyFont="1" applyFill="1" applyBorder="1"/>
    <xf numFmtId="2" fontId="7" fillId="9" borderId="2" xfId="0" applyNumberFormat="1" applyFont="1" applyFill="1" applyBorder="1" applyAlignment="1">
      <alignment horizontal="center"/>
    </xf>
    <xf numFmtId="0" fontId="1" fillId="3" borderId="34" xfId="0" applyFont="1" applyFill="1" applyBorder="1"/>
    <xf numFmtId="0" fontId="1" fillId="3" borderId="82" xfId="0" applyFont="1" applyFill="1" applyBorder="1"/>
    <xf numFmtId="2" fontId="1" fillId="3" borderId="72" xfId="0" applyNumberFormat="1" applyFont="1" applyFill="1" applyBorder="1"/>
    <xf numFmtId="170" fontId="28" fillId="3" borderId="72" xfId="0" applyNumberFormat="1" applyFont="1" applyFill="1" applyBorder="1" applyAlignment="1">
      <alignment horizontal="center"/>
    </xf>
    <xf numFmtId="170" fontId="1" fillId="3" borderId="29" xfId="0" applyNumberFormat="1" applyFont="1" applyFill="1" applyBorder="1" applyAlignment="1">
      <alignment horizontal="center" vertical="center"/>
    </xf>
    <xf numFmtId="167" fontId="35" fillId="13" borderId="2" xfId="0" applyNumberFormat="1" applyFont="1" applyFill="1" applyBorder="1" applyAlignment="1">
      <alignment horizontal="center"/>
    </xf>
    <xf numFmtId="0" fontId="1" fillId="13" borderId="2" xfId="0" applyFont="1" applyFill="1" applyBorder="1"/>
    <xf numFmtId="0" fontId="35" fillId="3" borderId="2" xfId="0" applyFont="1" applyFill="1" applyBorder="1" applyAlignment="1">
      <alignment horizontal="center"/>
    </xf>
    <xf numFmtId="165" fontId="1" fillId="0" borderId="0" xfId="0" applyNumberFormat="1" applyFont="1" applyBorder="1" applyAlignment="1">
      <alignment horizontal="center" vertical="center"/>
    </xf>
    <xf numFmtId="165" fontId="1" fillId="0" borderId="2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0" fillId="0" borderId="19" xfId="0" applyBorder="1" applyAlignment="1"/>
    <xf numFmtId="49" fontId="1" fillId="0" borderId="0" xfId="0" applyNumberFormat="1" applyFont="1" applyBorder="1" applyAlignment="1">
      <alignment horizontal="center" vertical="center"/>
    </xf>
    <xf numFmtId="0" fontId="1" fillId="0" borderId="0" xfId="0" applyFont="1" applyBorder="1" applyAlignment="1">
      <alignment horizontal="center"/>
    </xf>
    <xf numFmtId="166" fontId="1" fillId="0" borderId="0" xfId="0" applyNumberFormat="1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49" fontId="1" fillId="0" borderId="2" xfId="0" applyNumberFormat="1" applyFont="1" applyBorder="1" applyAlignment="1">
      <alignment horizontal="center" vertical="center"/>
    </xf>
    <xf numFmtId="0" fontId="1" fillId="0" borderId="0" xfId="0" applyFont="1" applyBorder="1" applyAlignment="1">
      <alignment wrapText="1"/>
    </xf>
    <xf numFmtId="0" fontId="1" fillId="0" borderId="2" xfId="0" applyFont="1" applyBorder="1" applyAlignment="1">
      <alignment horizontal="center" vertical="center"/>
    </xf>
    <xf numFmtId="0" fontId="1" fillId="4" borderId="0" xfId="0" applyFont="1" applyFill="1" applyBorder="1" applyAlignment="1">
      <alignment wrapText="1"/>
    </xf>
    <xf numFmtId="0" fontId="1" fillId="0" borderId="2" xfId="0" applyFont="1" applyBorder="1" applyAlignment="1">
      <alignment horizontal="center" vertical="center" wrapText="1"/>
    </xf>
    <xf numFmtId="49" fontId="1" fillId="4" borderId="2" xfId="0" applyNumberFormat="1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0" fillId="4" borderId="2" xfId="0" applyFill="1" applyBorder="1" applyAlignment="1"/>
    <xf numFmtId="0" fontId="0" fillId="0" borderId="0" xfId="0" applyBorder="1" applyAlignment="1"/>
    <xf numFmtId="0" fontId="1" fillId="0" borderId="0" xfId="0" applyFont="1" applyAlignment="1">
      <alignment horizontal="center" vertical="center"/>
    </xf>
    <xf numFmtId="165" fontId="1" fillId="0" borderId="0" xfId="0" applyNumberFormat="1" applyFont="1" applyBorder="1" applyAlignment="1">
      <alignment horizontal="center" vertical="center"/>
    </xf>
    <xf numFmtId="0" fontId="7" fillId="3" borderId="2" xfId="0" applyFont="1" applyFill="1" applyBorder="1"/>
    <xf numFmtId="49" fontId="28" fillId="3" borderId="2" xfId="0" applyNumberFormat="1" applyFont="1" applyFill="1" applyBorder="1" applyAlignment="1">
      <alignment horizontal="left" vertical="top" wrapText="1"/>
    </xf>
    <xf numFmtId="165" fontId="1" fillId="3" borderId="2" xfId="0" applyNumberFormat="1" applyFont="1" applyFill="1" applyBorder="1" applyAlignment="1">
      <alignment horizontal="center" vertical="center" wrapText="1"/>
    </xf>
    <xf numFmtId="20" fontId="1" fillId="4" borderId="0" xfId="2" applyNumberFormat="1" applyFont="1" applyFill="1" applyBorder="1" applyAlignment="1">
      <alignment horizontal="left"/>
    </xf>
    <xf numFmtId="0" fontId="1" fillId="4" borderId="0" xfId="2" applyNumberFormat="1" applyFont="1" applyFill="1" applyBorder="1" applyAlignment="1">
      <alignment horizontal="left"/>
    </xf>
    <xf numFmtId="20" fontId="7" fillId="4" borderId="0" xfId="2" applyNumberFormat="1" applyFont="1" applyFill="1" applyBorder="1" applyAlignment="1">
      <alignment horizontal="left"/>
    </xf>
    <xf numFmtId="0" fontId="7" fillId="4" borderId="0" xfId="2" applyNumberFormat="1" applyFont="1" applyFill="1" applyBorder="1" applyAlignment="1">
      <alignment horizontal="left"/>
    </xf>
    <xf numFmtId="0" fontId="11" fillId="3" borderId="34" xfId="2" applyFont="1" applyFill="1" applyBorder="1"/>
    <xf numFmtId="2" fontId="11" fillId="3" borderId="82" xfId="2" applyNumberFormat="1" applyFont="1" applyFill="1" applyBorder="1" applyAlignment="1">
      <alignment horizontal="center"/>
    </xf>
    <xf numFmtId="0" fontId="11" fillId="3" borderId="30" xfId="2" applyFont="1" applyFill="1" applyBorder="1"/>
    <xf numFmtId="2" fontId="11" fillId="3" borderId="72" xfId="2" applyNumberFormat="1" applyFont="1" applyFill="1" applyBorder="1" applyAlignment="1">
      <alignment horizontal="center"/>
    </xf>
    <xf numFmtId="0" fontId="32" fillId="3" borderId="27" xfId="2" applyFont="1" applyFill="1" applyBorder="1"/>
    <xf numFmtId="2" fontId="32" fillId="3" borderId="29" xfId="2" applyNumberFormat="1" applyFont="1" applyFill="1" applyBorder="1" applyAlignment="1">
      <alignment horizontal="center"/>
    </xf>
    <xf numFmtId="2" fontId="11" fillId="4" borderId="0" xfId="2" applyNumberFormat="1" applyFont="1" applyFill="1" applyBorder="1" applyAlignment="1">
      <alignment horizontal="center"/>
    </xf>
    <xf numFmtId="20" fontId="11" fillId="4" borderId="0" xfId="2" applyNumberFormat="1" applyFont="1" applyFill="1" applyBorder="1" applyAlignment="1">
      <alignment horizontal="center"/>
    </xf>
    <xf numFmtId="20" fontId="32" fillId="4" borderId="0" xfId="2" applyNumberFormat="1" applyFont="1" applyFill="1" applyBorder="1" applyAlignment="1">
      <alignment horizontal="center"/>
    </xf>
    <xf numFmtId="164" fontId="1" fillId="3" borderId="1" xfId="0" applyNumberFormat="1" applyFont="1" applyFill="1" applyBorder="1" applyAlignment="1">
      <alignment wrapText="1"/>
    </xf>
    <xf numFmtId="0" fontId="1" fillId="3" borderId="82" xfId="0" applyFont="1" applyFill="1" applyBorder="1" applyAlignment="1">
      <alignment wrapText="1"/>
    </xf>
    <xf numFmtId="0" fontId="1" fillId="3" borderId="72" xfId="0" applyFont="1" applyFill="1" applyBorder="1"/>
    <xf numFmtId="0" fontId="1" fillId="3" borderId="28" xfId="0" applyFont="1" applyFill="1" applyBorder="1"/>
    <xf numFmtId="0" fontId="1" fillId="3" borderId="29" xfId="0" applyFont="1" applyFill="1" applyBorder="1"/>
    <xf numFmtId="164" fontId="0" fillId="3" borderId="82" xfId="0" applyNumberFormat="1" applyFill="1" applyBorder="1" applyAlignment="1"/>
    <xf numFmtId="0" fontId="7" fillId="2" borderId="2" xfId="0" applyFont="1" applyFill="1" applyBorder="1"/>
    <xf numFmtId="166" fontId="1" fillId="4" borderId="2" xfId="0" applyNumberFormat="1" applyFont="1" applyFill="1" applyBorder="1" applyAlignment="1">
      <alignment vertical="center"/>
    </xf>
    <xf numFmtId="0" fontId="1" fillId="9" borderId="2" xfId="0" applyFont="1" applyFill="1" applyBorder="1" applyAlignment="1">
      <alignment horizontal="left" vertical="center"/>
    </xf>
    <xf numFmtId="0" fontId="1" fillId="2" borderId="2" xfId="0" applyFont="1" applyFill="1" applyBorder="1"/>
    <xf numFmtId="0" fontId="7" fillId="3" borderId="2" xfId="2" applyFont="1" applyFill="1" applyBorder="1"/>
    <xf numFmtId="0" fontId="1" fillId="3" borderId="17" xfId="0" applyFont="1" applyFill="1" applyBorder="1"/>
    <xf numFmtId="164" fontId="1" fillId="3" borderId="17" xfId="0" applyNumberFormat="1" applyFont="1" applyFill="1" applyBorder="1"/>
    <xf numFmtId="0" fontId="1" fillId="3" borderId="22" xfId="0" applyFont="1" applyFill="1" applyBorder="1"/>
    <xf numFmtId="164" fontId="1" fillId="3" borderId="0" xfId="0" applyNumberFormat="1" applyFont="1" applyFill="1" applyBorder="1"/>
    <xf numFmtId="0" fontId="1" fillId="0" borderId="0" xfId="0" applyFont="1" applyBorder="1" applyAlignment="1">
      <alignment horizontal="center" vertical="center"/>
    </xf>
    <xf numFmtId="49" fontId="1" fillId="0" borderId="0" xfId="0" applyNumberFormat="1" applyFont="1" applyBorder="1" applyAlignment="1">
      <alignment horizontal="center" vertical="center"/>
    </xf>
    <xf numFmtId="0" fontId="1" fillId="0" borderId="0" xfId="0" applyFont="1" applyBorder="1" applyAlignment="1">
      <alignment horizontal="center"/>
    </xf>
    <xf numFmtId="166" fontId="1" fillId="0" borderId="0" xfId="0" applyNumberFormat="1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wrapText="1"/>
    </xf>
    <xf numFmtId="0" fontId="1" fillId="4" borderId="0" xfId="0" applyFont="1" applyFill="1" applyBorder="1" applyAlignment="1">
      <alignment wrapText="1"/>
    </xf>
    <xf numFmtId="49" fontId="1" fillId="4" borderId="2" xfId="0" applyNumberFormat="1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/>
    </xf>
    <xf numFmtId="0" fontId="1" fillId="4" borderId="2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 wrapText="1"/>
    </xf>
    <xf numFmtId="0" fontId="0" fillId="0" borderId="0" xfId="0" applyBorder="1" applyAlignment="1"/>
    <xf numFmtId="0" fontId="1" fillId="0" borderId="0" xfId="0" applyFont="1" applyAlignment="1">
      <alignment horizontal="center" vertical="center"/>
    </xf>
    <xf numFmtId="165" fontId="1" fillId="0" borderId="0" xfId="0" applyNumberFormat="1" applyFont="1" applyBorder="1" applyAlignment="1">
      <alignment horizontal="center" vertical="center"/>
    </xf>
    <xf numFmtId="0" fontId="38" fillId="4" borderId="0" xfId="0" applyFont="1" applyFill="1" applyBorder="1"/>
    <xf numFmtId="0" fontId="37" fillId="4" borderId="2" xfId="0" applyFont="1" applyFill="1" applyBorder="1" applyAlignment="1">
      <alignment horizontal="left" vertical="center"/>
    </xf>
    <xf numFmtId="0" fontId="1" fillId="4" borderId="0" xfId="0" applyFont="1" applyFill="1" applyBorder="1" applyAlignment="1">
      <alignment horizontal="center" vertical="center"/>
    </xf>
    <xf numFmtId="0" fontId="4" fillId="4" borderId="0" xfId="0" applyFont="1" applyFill="1" applyBorder="1" applyAlignment="1">
      <alignment horizontal="center" vertical="center"/>
    </xf>
    <xf numFmtId="0" fontId="0" fillId="4" borderId="27" xfId="0" applyFill="1" applyBorder="1" applyAlignment="1"/>
    <xf numFmtId="0" fontId="14" fillId="0" borderId="2" xfId="0" applyFont="1" applyBorder="1"/>
    <xf numFmtId="0" fontId="14" fillId="0" borderId="2" xfId="0" applyFont="1" applyBorder="1" applyAlignment="1">
      <alignment horizontal="left" vertical="center"/>
    </xf>
    <xf numFmtId="0" fontId="14" fillId="4" borderId="2" xfId="0" applyFont="1" applyFill="1" applyBorder="1"/>
    <xf numFmtId="0" fontId="14" fillId="4" borderId="2" xfId="0" applyFont="1" applyFill="1" applyBorder="1" applyAlignment="1">
      <alignment horizontal="left" vertical="center"/>
    </xf>
    <xf numFmtId="0" fontId="16" fillId="4" borderId="2" xfId="0" applyFont="1" applyFill="1" applyBorder="1"/>
    <xf numFmtId="0" fontId="16" fillId="4" borderId="2" xfId="0" applyFont="1" applyFill="1" applyBorder="1" applyAlignment="1">
      <alignment horizontal="left" vertical="center"/>
    </xf>
    <xf numFmtId="49" fontId="1" fillId="4" borderId="2" xfId="0" applyNumberFormat="1" applyFont="1" applyFill="1" applyBorder="1" applyAlignment="1">
      <alignment horizontal="center" vertical="center"/>
    </xf>
    <xf numFmtId="0" fontId="1" fillId="0" borderId="0" xfId="0" applyFont="1" applyBorder="1" applyAlignment="1">
      <alignment wrapText="1"/>
    </xf>
    <xf numFmtId="0" fontId="0" fillId="0" borderId="0" xfId="0" applyBorder="1" applyAlignment="1"/>
    <xf numFmtId="171" fontId="1" fillId="3" borderId="0" xfId="0" applyNumberFormat="1" applyFont="1" applyFill="1" applyBorder="1" applyAlignment="1">
      <alignment horizontal="center" vertical="center"/>
    </xf>
    <xf numFmtId="164" fontId="28" fillId="3" borderId="0" xfId="0" applyNumberFormat="1" applyFont="1" applyFill="1" applyBorder="1" applyAlignment="1">
      <alignment horizontal="center" vertical="center"/>
    </xf>
    <xf numFmtId="164" fontId="1" fillId="3" borderId="0" xfId="0" applyNumberFormat="1" applyFont="1" applyFill="1" applyBorder="1" applyAlignment="1">
      <alignment vertical="center"/>
    </xf>
    <xf numFmtId="171" fontId="11" fillId="3" borderId="34" xfId="0" applyNumberFormat="1" applyFont="1" applyFill="1" applyBorder="1"/>
    <xf numFmtId="170" fontId="1" fillId="3" borderId="1" xfId="0" applyNumberFormat="1" applyFont="1" applyFill="1" applyBorder="1" applyAlignment="1">
      <alignment horizontal="center" vertical="center"/>
    </xf>
    <xf numFmtId="171" fontId="1" fillId="3" borderId="1" xfId="0" applyNumberFormat="1" applyFont="1" applyFill="1" applyBorder="1" applyAlignment="1">
      <alignment horizontal="center" vertical="center"/>
    </xf>
    <xf numFmtId="164" fontId="28" fillId="3" borderId="1" xfId="0" applyNumberFormat="1" applyFont="1" applyFill="1" applyBorder="1" applyAlignment="1">
      <alignment horizontal="center" vertical="center"/>
    </xf>
    <xf numFmtId="164" fontId="1" fillId="3" borderId="1" xfId="0" applyNumberFormat="1" applyFont="1" applyFill="1" applyBorder="1" applyAlignment="1">
      <alignment horizontal="left" vertical="center"/>
    </xf>
    <xf numFmtId="171" fontId="11" fillId="3" borderId="30" xfId="0" applyNumberFormat="1" applyFont="1" applyFill="1" applyBorder="1"/>
    <xf numFmtId="171" fontId="11" fillId="3" borderId="27" xfId="0" applyNumberFormat="1" applyFont="1" applyFill="1" applyBorder="1"/>
    <xf numFmtId="171" fontId="1" fillId="3" borderId="28" xfId="0" applyNumberFormat="1" applyFont="1" applyFill="1" applyBorder="1" applyAlignment="1">
      <alignment horizontal="center" vertical="center"/>
    </xf>
    <xf numFmtId="164" fontId="28" fillId="3" borderId="28" xfId="0" applyNumberFormat="1" applyFont="1" applyFill="1" applyBorder="1" applyAlignment="1">
      <alignment horizontal="center" vertical="center"/>
    </xf>
    <xf numFmtId="164" fontId="1" fillId="3" borderId="28" xfId="0" applyNumberFormat="1" applyFont="1" applyFill="1" applyBorder="1" applyAlignment="1">
      <alignment vertical="center"/>
    </xf>
    <xf numFmtId="164" fontId="1" fillId="3" borderId="82" xfId="0" applyNumberFormat="1" applyFont="1" applyFill="1" applyBorder="1" applyAlignment="1">
      <alignment horizontal="center" vertical="center"/>
    </xf>
    <xf numFmtId="164" fontId="1" fillId="3" borderId="72" xfId="0" applyNumberFormat="1" applyFont="1" applyFill="1" applyBorder="1" applyAlignment="1">
      <alignment horizontal="center" vertical="center"/>
    </xf>
    <xf numFmtId="164" fontId="1" fillId="3" borderId="29" xfId="0" applyNumberFormat="1" applyFont="1" applyFill="1" applyBorder="1" applyAlignment="1">
      <alignment horizontal="center" vertical="center"/>
    </xf>
    <xf numFmtId="164" fontId="1" fillId="0" borderId="0" xfId="0" applyNumberFormat="1" applyFont="1" applyBorder="1" applyAlignment="1">
      <alignment horizontal="center" wrapText="1"/>
    </xf>
    <xf numFmtId="6" fontId="1" fillId="0" borderId="0" xfId="0" applyNumberFormat="1" applyFont="1" applyBorder="1" applyAlignment="1">
      <alignment horizontal="center" wrapText="1"/>
    </xf>
    <xf numFmtId="0" fontId="1" fillId="3" borderId="5" xfId="0" applyFont="1" applyFill="1" applyBorder="1" applyAlignment="1">
      <alignment wrapText="1"/>
    </xf>
    <xf numFmtId="0" fontId="1" fillId="3" borderId="6" xfId="0" applyFont="1" applyFill="1" applyBorder="1" applyAlignment="1">
      <alignment horizontal="center" wrapText="1"/>
    </xf>
    <xf numFmtId="0" fontId="7" fillId="0" borderId="0" xfId="0" applyFont="1" applyBorder="1" applyAlignment="1">
      <alignment wrapText="1"/>
    </xf>
    <xf numFmtId="6" fontId="1" fillId="0" borderId="0" xfId="0" applyNumberFormat="1" applyFont="1" applyAlignment="1">
      <alignment horizontal="center" vertical="center"/>
    </xf>
    <xf numFmtId="0" fontId="7" fillId="3" borderId="5" xfId="0" applyFont="1" applyFill="1" applyBorder="1" applyAlignment="1">
      <alignment horizontal="center" vertical="center"/>
    </xf>
    <xf numFmtId="0" fontId="7" fillId="3" borderId="5" xfId="0" applyFont="1" applyFill="1" applyBorder="1" applyAlignment="1">
      <alignment horizontal="center" vertical="center" wrapText="1"/>
    </xf>
    <xf numFmtId="6" fontId="7" fillId="3" borderId="6" xfId="0" applyNumberFormat="1" applyFont="1" applyFill="1" applyBorder="1" applyAlignment="1">
      <alignment horizontal="center" vertical="center" wrapText="1"/>
    </xf>
    <xf numFmtId="2" fontId="28" fillId="4" borderId="2" xfId="0" applyNumberFormat="1" applyFont="1" applyFill="1" applyBorder="1" applyAlignment="1">
      <alignment horizontal="center"/>
    </xf>
    <xf numFmtId="167" fontId="28" fillId="4" borderId="2" xfId="0" applyNumberFormat="1" applyFont="1" applyFill="1" applyBorder="1" applyAlignment="1">
      <alignment horizontal="center"/>
    </xf>
    <xf numFmtId="0" fontId="28" fillId="0" borderId="2" xfId="0" applyFont="1" applyBorder="1"/>
    <xf numFmtId="0" fontId="28" fillId="0" borderId="2" xfId="0" applyFont="1" applyBorder="1" applyAlignment="1">
      <alignment horizontal="left" vertical="center"/>
    </xf>
    <xf numFmtId="0" fontId="1" fillId="0" borderId="2" xfId="0" applyFont="1" applyBorder="1" applyAlignment="1">
      <alignment horizontal="center"/>
    </xf>
    <xf numFmtId="0" fontId="1" fillId="0" borderId="2" xfId="0" applyFont="1" applyBorder="1" applyAlignment="1">
      <alignment horizontal="center" vertical="center" wrapText="1"/>
    </xf>
    <xf numFmtId="0" fontId="1" fillId="4" borderId="0" xfId="0" applyFont="1" applyFill="1" applyBorder="1" applyAlignment="1">
      <alignment horizontal="center" vertical="center"/>
    </xf>
    <xf numFmtId="0" fontId="0" fillId="4" borderId="0" xfId="0" applyFill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1" fillId="0" borderId="2" xfId="0" applyFont="1" applyBorder="1" applyAlignment="1">
      <alignment horizontal="center" vertical="center"/>
    </xf>
    <xf numFmtId="49" fontId="1" fillId="0" borderId="2" xfId="0" applyNumberFormat="1" applyFont="1" applyBorder="1" applyAlignment="1">
      <alignment horizontal="center" vertical="center"/>
    </xf>
    <xf numFmtId="49" fontId="1" fillId="0" borderId="0" xfId="0" applyNumberFormat="1" applyFont="1" applyBorder="1" applyAlignment="1">
      <alignment horizontal="center" vertical="center"/>
    </xf>
    <xf numFmtId="166" fontId="1" fillId="0" borderId="0" xfId="0" applyNumberFormat="1" applyFont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/>
    </xf>
    <xf numFmtId="49" fontId="1" fillId="4" borderId="2" xfId="0" applyNumberFormat="1" applyFont="1" applyFill="1" applyBorder="1" applyAlignment="1">
      <alignment horizontal="center" vertical="center"/>
    </xf>
    <xf numFmtId="0" fontId="1" fillId="0" borderId="0" xfId="0" applyFont="1" applyBorder="1" applyAlignment="1">
      <alignment wrapText="1"/>
    </xf>
    <xf numFmtId="0" fontId="1" fillId="4" borderId="0" xfId="0" applyFont="1" applyFill="1" applyBorder="1" applyAlignment="1">
      <alignment wrapText="1"/>
    </xf>
    <xf numFmtId="0" fontId="1" fillId="0" borderId="2" xfId="0" applyFont="1" applyBorder="1" applyAlignment="1">
      <alignment horizontal="right" vertical="center"/>
    </xf>
    <xf numFmtId="0" fontId="1" fillId="0" borderId="0" xfId="0" applyFont="1" applyBorder="1" applyAlignment="1">
      <alignment horizontal="center" vertical="center"/>
    </xf>
    <xf numFmtId="0" fontId="0" fillId="0" borderId="0" xfId="0" applyBorder="1" applyAlignment="1"/>
    <xf numFmtId="0" fontId="1" fillId="0" borderId="0" xfId="0" applyFont="1" applyAlignment="1">
      <alignment horizontal="center" vertical="center"/>
    </xf>
    <xf numFmtId="0" fontId="1" fillId="0" borderId="8" xfId="0" applyFont="1" applyBorder="1" applyAlignment="1">
      <alignment horizontal="right" vertical="center"/>
    </xf>
    <xf numFmtId="165" fontId="1" fillId="0" borderId="0" xfId="0" applyNumberFormat="1" applyFont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 textRotation="90"/>
    </xf>
    <xf numFmtId="49" fontId="1" fillId="4" borderId="2" xfId="0" quotePrefix="1" applyNumberFormat="1" applyFont="1" applyFill="1" applyBorder="1" applyAlignment="1">
      <alignment horizontal="center" vertical="center"/>
    </xf>
    <xf numFmtId="0" fontId="1" fillId="0" borderId="2" xfId="0" quotePrefix="1" applyFont="1" applyBorder="1" applyAlignment="1">
      <alignment horizontal="center"/>
    </xf>
    <xf numFmtId="49" fontId="37" fillId="4" borderId="2" xfId="0" quotePrefix="1" applyNumberFormat="1" applyFont="1" applyFill="1" applyBorder="1" applyAlignment="1">
      <alignment horizontal="center" vertical="center"/>
    </xf>
    <xf numFmtId="49" fontId="28" fillId="4" borderId="2" xfId="0" quotePrefix="1" applyNumberFormat="1" applyFont="1" applyFill="1" applyBorder="1" applyAlignment="1">
      <alignment horizontal="center" vertical="center"/>
    </xf>
    <xf numFmtId="0" fontId="28" fillId="4" borderId="2" xfId="0" applyFont="1" applyFill="1" applyBorder="1" applyAlignment="1">
      <alignment horizontal="center"/>
    </xf>
    <xf numFmtId="2" fontId="24" fillId="4" borderId="2" xfId="0" applyNumberFormat="1" applyFont="1" applyFill="1" applyBorder="1" applyAlignment="1">
      <alignment horizontal="center"/>
    </xf>
    <xf numFmtId="2" fontId="28" fillId="4" borderId="2" xfId="0" applyNumberFormat="1" applyFont="1" applyFill="1" applyBorder="1" applyAlignment="1">
      <alignment horizontal="center" vertical="center"/>
    </xf>
    <xf numFmtId="164" fontId="28" fillId="4" borderId="2" xfId="0" applyNumberFormat="1" applyFont="1" applyFill="1" applyBorder="1" applyAlignment="1">
      <alignment horizontal="left" vertical="center"/>
    </xf>
    <xf numFmtId="164" fontId="28" fillId="4" borderId="2" xfId="0" applyNumberFormat="1" applyFont="1" applyFill="1" applyBorder="1" applyAlignment="1">
      <alignment vertical="center"/>
    </xf>
    <xf numFmtId="167" fontId="24" fillId="4" borderId="2" xfId="0" applyNumberFormat="1" applyFont="1" applyFill="1" applyBorder="1" applyAlignment="1">
      <alignment horizontal="center"/>
    </xf>
    <xf numFmtId="0" fontId="28" fillId="0" borderId="0" xfId="0" applyFont="1" applyBorder="1" applyAlignment="1">
      <alignment horizontal="left" vertical="center"/>
    </xf>
    <xf numFmtId="49" fontId="28" fillId="0" borderId="0" xfId="0" applyNumberFormat="1" applyFont="1" applyBorder="1" applyAlignment="1">
      <alignment horizontal="center" vertical="center"/>
    </xf>
    <xf numFmtId="0" fontId="28" fillId="0" borderId="0" xfId="0" applyFont="1" applyBorder="1" applyAlignment="1">
      <alignment horizontal="center" vertical="center"/>
    </xf>
    <xf numFmtId="164" fontId="28" fillId="0" borderId="0" xfId="0" applyNumberFormat="1" applyFont="1" applyBorder="1" applyAlignment="1">
      <alignment horizontal="center" vertical="center"/>
    </xf>
    <xf numFmtId="165" fontId="28" fillId="0" borderId="0" xfId="0" applyNumberFormat="1" applyFont="1" applyBorder="1" applyAlignment="1">
      <alignment horizontal="center" vertical="center"/>
    </xf>
    <xf numFmtId="0" fontId="28" fillId="0" borderId="2" xfId="0" quotePrefix="1" applyFont="1" applyBorder="1" applyAlignment="1">
      <alignment horizontal="center"/>
    </xf>
    <xf numFmtId="0" fontId="28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49" fontId="1" fillId="0" borderId="2" xfId="0" applyNumberFormat="1" applyFont="1" applyBorder="1" applyAlignment="1">
      <alignment horizontal="center" vertical="center"/>
    </xf>
    <xf numFmtId="20" fontId="7" fillId="4" borderId="2" xfId="0" applyNumberFormat="1" applyFont="1" applyFill="1" applyBorder="1" applyAlignment="1">
      <alignment horizontal="center"/>
    </xf>
    <xf numFmtId="49" fontId="37" fillId="0" borderId="2" xfId="0" applyNumberFormat="1" applyFont="1" applyBorder="1" applyAlignment="1">
      <alignment horizontal="center" vertical="center"/>
    </xf>
    <xf numFmtId="0" fontId="24" fillId="0" borderId="2" xfId="0" applyFont="1" applyBorder="1" applyAlignment="1">
      <alignment horizontal="left" vertical="center"/>
    </xf>
    <xf numFmtId="0" fontId="28" fillId="5" borderId="2" xfId="0" applyFont="1" applyFill="1" applyBorder="1" applyAlignment="1">
      <alignment vertical="top" wrapText="1"/>
    </xf>
    <xf numFmtId="20" fontId="28" fillId="5" borderId="2" xfId="0" applyNumberFormat="1" applyFont="1" applyFill="1" applyBorder="1" applyAlignment="1">
      <alignment vertical="top" wrapText="1"/>
    </xf>
    <xf numFmtId="0" fontId="28" fillId="5" borderId="2" xfId="0" applyNumberFormat="1" applyFont="1" applyFill="1" applyBorder="1" applyAlignment="1">
      <alignment horizontal="center"/>
    </xf>
    <xf numFmtId="0" fontId="28" fillId="5" borderId="2" xfId="0" applyFont="1" applyFill="1" applyBorder="1" applyAlignment="1">
      <alignment horizontal="center" vertical="top" wrapText="1"/>
    </xf>
    <xf numFmtId="49" fontId="28" fillId="5" borderId="2" xfId="0" applyNumberFormat="1" applyFont="1" applyFill="1" applyBorder="1" applyAlignment="1">
      <alignment horizontal="center" vertical="top" wrapText="1"/>
    </xf>
    <xf numFmtId="49" fontId="28" fillId="5" borderId="2" xfId="0" applyNumberFormat="1" applyFont="1" applyFill="1" applyBorder="1" applyAlignment="1">
      <alignment horizontal="left" vertical="top" wrapText="1"/>
    </xf>
    <xf numFmtId="20" fontId="28" fillId="5" borderId="2" xfId="0" applyNumberFormat="1" applyFont="1" applyFill="1" applyBorder="1" applyAlignment="1">
      <alignment horizontal="center" vertical="top" wrapText="1"/>
    </xf>
    <xf numFmtId="20" fontId="24" fillId="3" borderId="2" xfId="0" applyNumberFormat="1" applyFont="1" applyFill="1" applyBorder="1" applyAlignment="1">
      <alignment horizontal="center" vertical="top" wrapText="1"/>
    </xf>
    <xf numFmtId="20" fontId="28" fillId="3" borderId="2" xfId="0" applyNumberFormat="1" applyFont="1" applyFill="1" applyBorder="1" applyAlignment="1">
      <alignment horizontal="center" vertical="top" wrapText="1"/>
    </xf>
    <xf numFmtId="0" fontId="24" fillId="22" borderId="2" xfId="0" applyFont="1" applyFill="1" applyBorder="1" applyAlignment="1">
      <alignment vertical="top" wrapText="1"/>
    </xf>
    <xf numFmtId="0" fontId="24" fillId="22" borderId="2" xfId="0" applyFont="1" applyFill="1" applyBorder="1" applyAlignment="1">
      <alignment horizontal="center" vertical="top" wrapText="1"/>
    </xf>
    <xf numFmtId="0" fontId="1" fillId="4" borderId="0" xfId="0" applyFont="1" applyFill="1" applyBorder="1" applyAlignment="1">
      <alignment vertical="center" wrapText="1"/>
    </xf>
    <xf numFmtId="2" fontId="1" fillId="2" borderId="0" xfId="0" applyNumberFormat="1" applyFont="1" applyFill="1" applyBorder="1" applyAlignment="1">
      <alignment horizontal="center" vertical="center" wrapText="1"/>
    </xf>
    <xf numFmtId="0" fontId="7" fillId="4" borderId="0" xfId="0" applyFont="1" applyFill="1" applyBorder="1" applyAlignment="1">
      <alignment vertical="center" wrapText="1"/>
    </xf>
    <xf numFmtId="2" fontId="1" fillId="3" borderId="2" xfId="0" applyNumberFormat="1" applyFont="1" applyFill="1" applyBorder="1" applyAlignment="1">
      <alignment horizontal="center" vertical="center" wrapText="1"/>
    </xf>
    <xf numFmtId="2" fontId="7" fillId="3" borderId="2" xfId="0" applyNumberFormat="1" applyFont="1" applyFill="1" applyBorder="1" applyAlignment="1">
      <alignment horizontal="center" vertical="center" wrapText="1"/>
    </xf>
    <xf numFmtId="0" fontId="1" fillId="16" borderId="2" xfId="0" applyFont="1" applyFill="1" applyBorder="1" applyAlignment="1">
      <alignment vertical="center" wrapText="1"/>
    </xf>
    <xf numFmtId="2" fontId="37" fillId="2" borderId="2" xfId="0" applyNumberFormat="1" applyFont="1" applyFill="1" applyBorder="1" applyAlignment="1">
      <alignment horizontal="center" vertical="center" wrapText="1"/>
    </xf>
    <xf numFmtId="2" fontId="7" fillId="4" borderId="2" xfId="0" applyNumberFormat="1" applyFont="1" applyFill="1" applyBorder="1" applyAlignment="1">
      <alignment horizontal="center" vertical="center" wrapText="1"/>
    </xf>
    <xf numFmtId="0" fontId="0" fillId="4" borderId="30" xfId="0" applyFill="1" applyBorder="1" applyAlignment="1"/>
    <xf numFmtId="2" fontId="1" fillId="4" borderId="0" xfId="0" applyNumberFormat="1" applyFont="1" applyFill="1" applyBorder="1" applyAlignment="1">
      <alignment horizontal="center" vertical="center" wrapText="1"/>
    </xf>
    <xf numFmtId="2" fontId="7" fillId="4" borderId="0" xfId="0" applyNumberFormat="1" applyFont="1" applyFill="1" applyBorder="1" applyAlignment="1">
      <alignment horizontal="center" vertical="center" wrapText="1"/>
    </xf>
    <xf numFmtId="167" fontId="1" fillId="4" borderId="0" xfId="0" applyNumberFormat="1" applyFont="1" applyFill="1" applyBorder="1"/>
    <xf numFmtId="20" fontId="24" fillId="22" borderId="2" xfId="0" applyNumberFormat="1" applyFont="1" applyFill="1" applyBorder="1" applyAlignment="1">
      <alignment horizontal="center" vertical="top" wrapText="1"/>
    </xf>
    <xf numFmtId="20" fontId="28" fillId="22" borderId="2" xfId="0" applyNumberFormat="1" applyFont="1" applyFill="1" applyBorder="1" applyAlignment="1">
      <alignment horizontal="center" vertical="top" wrapText="1"/>
    </xf>
    <xf numFmtId="165" fontId="8" fillId="0" borderId="0" xfId="0" applyNumberFormat="1" applyFont="1" applyAlignment="1">
      <alignment horizontal="center"/>
    </xf>
    <xf numFmtId="165" fontId="0" fillId="0" borderId="0" xfId="0" applyNumberFormat="1"/>
    <xf numFmtId="2" fontId="0" fillId="0" borderId="0" xfId="0" applyNumberFormat="1"/>
    <xf numFmtId="2" fontId="1" fillId="3" borderId="72" xfId="0" applyNumberFormat="1" applyFont="1" applyFill="1" applyBorder="1" applyAlignment="1">
      <alignment horizontal="center" vertical="center"/>
    </xf>
    <xf numFmtId="170" fontId="1" fillId="0" borderId="0" xfId="0" applyNumberFormat="1" applyFont="1" applyAlignment="1">
      <alignment horizontal="center" vertical="center"/>
    </xf>
    <xf numFmtId="0" fontId="1" fillId="3" borderId="16" xfId="0" applyFont="1" applyFill="1" applyBorder="1" applyAlignment="1">
      <alignment horizontal="center" vertical="center"/>
    </xf>
    <xf numFmtId="164" fontId="1" fillId="3" borderId="17" xfId="0" applyNumberFormat="1" applyFont="1" applyFill="1" applyBorder="1" applyAlignment="1">
      <alignment horizontal="center" vertical="center"/>
    </xf>
    <xf numFmtId="0" fontId="1" fillId="3" borderId="17" xfId="0" applyFont="1" applyFill="1" applyBorder="1" applyAlignment="1">
      <alignment horizontal="center" vertical="center"/>
    </xf>
    <xf numFmtId="0" fontId="1" fillId="3" borderId="17" xfId="0" applyNumberFormat="1" applyFont="1" applyFill="1" applyBorder="1" applyAlignment="1">
      <alignment horizontal="center" vertical="center"/>
    </xf>
    <xf numFmtId="0" fontId="1" fillId="3" borderId="18" xfId="0" applyNumberFormat="1" applyFont="1" applyFill="1" applyBorder="1" applyAlignment="1">
      <alignment horizontal="center" vertical="center"/>
    </xf>
    <xf numFmtId="0" fontId="1" fillId="3" borderId="0" xfId="0" applyNumberFormat="1" applyFont="1" applyFill="1" applyBorder="1" applyAlignment="1">
      <alignment horizontal="center" vertical="center"/>
    </xf>
    <xf numFmtId="0" fontId="1" fillId="3" borderId="20" xfId="0" applyNumberFormat="1" applyFont="1" applyFill="1" applyBorder="1" applyAlignment="1">
      <alignment horizontal="center" vertical="center"/>
    </xf>
    <xf numFmtId="170" fontId="1" fillId="3" borderId="19" xfId="0" applyNumberFormat="1" applyFont="1" applyFill="1" applyBorder="1" applyAlignment="1">
      <alignment horizontal="center" vertical="center"/>
    </xf>
    <xf numFmtId="166" fontId="1" fillId="3" borderId="20" xfId="0" applyNumberFormat="1" applyFont="1" applyFill="1" applyBorder="1" applyAlignment="1">
      <alignment horizontal="center" vertical="center"/>
    </xf>
    <xf numFmtId="170" fontId="1" fillId="3" borderId="21" xfId="0" applyNumberFormat="1" applyFont="1" applyFill="1" applyBorder="1" applyAlignment="1">
      <alignment horizontal="center" vertical="center"/>
    </xf>
    <xf numFmtId="170" fontId="1" fillId="3" borderId="22" xfId="0" applyNumberFormat="1" applyFont="1" applyFill="1" applyBorder="1" applyAlignment="1">
      <alignment horizontal="center" vertical="center"/>
    </xf>
    <xf numFmtId="166" fontId="1" fillId="3" borderId="96" xfId="0" applyNumberFormat="1" applyFont="1" applyFill="1" applyBorder="1" applyAlignment="1">
      <alignment horizontal="center" vertical="center"/>
    </xf>
    <xf numFmtId="49" fontId="1" fillId="3" borderId="16" xfId="0" applyNumberFormat="1" applyFont="1" applyFill="1" applyBorder="1" applyAlignment="1">
      <alignment horizontal="center" vertical="center"/>
    </xf>
    <xf numFmtId="165" fontId="1" fillId="3" borderId="17" xfId="0" applyNumberFormat="1" applyFont="1" applyFill="1" applyBorder="1" applyAlignment="1">
      <alignment horizontal="center" vertical="center"/>
    </xf>
    <xf numFmtId="166" fontId="1" fillId="3" borderId="17" xfId="0" applyNumberFormat="1" applyFont="1" applyFill="1" applyBorder="1" applyAlignment="1">
      <alignment horizontal="center" vertical="center"/>
    </xf>
    <xf numFmtId="166" fontId="1" fillId="3" borderId="18" xfId="0" applyNumberFormat="1" applyFont="1" applyFill="1" applyBorder="1" applyAlignment="1">
      <alignment horizontal="center" vertical="center"/>
    </xf>
    <xf numFmtId="49" fontId="1" fillId="3" borderId="19" xfId="0" applyNumberFormat="1" applyFont="1" applyFill="1" applyBorder="1" applyAlignment="1">
      <alignment horizontal="center" vertical="center"/>
    </xf>
    <xf numFmtId="165" fontId="1" fillId="3" borderId="0" xfId="0" applyNumberFormat="1" applyFont="1" applyFill="1" applyBorder="1" applyAlignment="1">
      <alignment horizontal="center" vertical="center"/>
    </xf>
    <xf numFmtId="0" fontId="1" fillId="3" borderId="20" xfId="0" applyFont="1" applyFill="1" applyBorder="1" applyAlignment="1">
      <alignment horizontal="center" vertical="center"/>
    </xf>
    <xf numFmtId="49" fontId="1" fillId="3" borderId="21" xfId="0" applyNumberFormat="1" applyFont="1" applyFill="1" applyBorder="1" applyAlignment="1">
      <alignment horizontal="center" vertical="center"/>
    </xf>
    <xf numFmtId="0" fontId="1" fillId="3" borderId="22" xfId="0" applyFont="1" applyFill="1" applyBorder="1" applyAlignment="1">
      <alignment horizontal="center" vertical="center"/>
    </xf>
    <xf numFmtId="0" fontId="1" fillId="3" borderId="96" xfId="0" applyFont="1" applyFill="1" applyBorder="1" applyAlignment="1">
      <alignment horizontal="center" vertical="center"/>
    </xf>
    <xf numFmtId="49" fontId="7" fillId="3" borderId="17" xfId="0" applyNumberFormat="1" applyFont="1" applyFill="1" applyBorder="1" applyAlignment="1">
      <alignment horizontal="center" vertical="center"/>
    </xf>
    <xf numFmtId="0" fontId="7" fillId="3" borderId="17" xfId="0" applyFont="1" applyFill="1" applyBorder="1" applyAlignment="1">
      <alignment horizontal="center" vertical="center"/>
    </xf>
    <xf numFmtId="164" fontId="7" fillId="3" borderId="17" xfId="0" applyNumberFormat="1" applyFont="1" applyFill="1" applyBorder="1" applyAlignment="1">
      <alignment horizontal="center" vertical="center"/>
    </xf>
    <xf numFmtId="165" fontId="7" fillId="3" borderId="17" xfId="0" applyNumberFormat="1" applyFont="1" applyFill="1" applyBorder="1" applyAlignment="1">
      <alignment horizontal="center" vertical="center"/>
    </xf>
    <xf numFmtId="49" fontId="7" fillId="3" borderId="0" xfId="0" applyNumberFormat="1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164" fontId="7" fillId="3" borderId="0" xfId="0" applyNumberFormat="1" applyFont="1" applyFill="1" applyBorder="1" applyAlignment="1">
      <alignment horizontal="center" vertical="center"/>
    </xf>
    <xf numFmtId="165" fontId="7" fillId="3" borderId="0" xfId="0" applyNumberFormat="1" applyFont="1" applyFill="1" applyBorder="1" applyAlignment="1">
      <alignment horizontal="center" vertical="center"/>
    </xf>
    <xf numFmtId="49" fontId="7" fillId="3" borderId="22" xfId="0" applyNumberFormat="1" applyFont="1" applyFill="1" applyBorder="1" applyAlignment="1">
      <alignment horizontal="center" vertical="center"/>
    </xf>
    <xf numFmtId="0" fontId="7" fillId="3" borderId="22" xfId="0" applyFont="1" applyFill="1" applyBorder="1" applyAlignment="1">
      <alignment horizontal="center" vertical="center"/>
    </xf>
    <xf numFmtId="170" fontId="1" fillId="0" borderId="0" xfId="0" applyNumberFormat="1" applyFont="1" applyBorder="1" applyAlignment="1">
      <alignment horizontal="left" vertical="center"/>
    </xf>
    <xf numFmtId="2" fontId="1" fillId="0" borderId="0" xfId="0" applyNumberFormat="1" applyFont="1" applyAlignment="1">
      <alignment horizontal="center" vertical="center"/>
    </xf>
    <xf numFmtId="170" fontId="1" fillId="3" borderId="16" xfId="0" applyNumberFormat="1" applyFont="1" applyFill="1" applyBorder="1" applyAlignment="1">
      <alignment horizontal="left" vertical="center"/>
    </xf>
    <xf numFmtId="170" fontId="1" fillId="3" borderId="17" xfId="0" applyNumberFormat="1" applyFont="1" applyFill="1" applyBorder="1" applyAlignment="1">
      <alignment horizontal="center" vertical="center"/>
    </xf>
    <xf numFmtId="0" fontId="1" fillId="3" borderId="18" xfId="0" applyFont="1" applyFill="1" applyBorder="1" applyAlignment="1">
      <alignment horizontal="center" vertical="center"/>
    </xf>
    <xf numFmtId="170" fontId="1" fillId="3" borderId="19" xfId="0" applyNumberFormat="1" applyFont="1" applyFill="1" applyBorder="1" applyAlignment="1">
      <alignment horizontal="left" vertical="center"/>
    </xf>
    <xf numFmtId="170" fontId="1" fillId="3" borderId="21" xfId="0" applyNumberFormat="1" applyFont="1" applyFill="1" applyBorder="1" applyAlignment="1">
      <alignment horizontal="left" vertical="center"/>
    </xf>
    <xf numFmtId="0" fontId="1" fillId="3" borderId="0" xfId="0" applyFont="1" applyFill="1" applyBorder="1" applyAlignment="1">
      <alignment horizontal="left" vertical="center"/>
    </xf>
    <xf numFmtId="2" fontId="1" fillId="3" borderId="0" xfId="0" applyNumberFormat="1" applyFont="1" applyFill="1" applyBorder="1" applyAlignment="1">
      <alignment horizontal="center" vertical="center"/>
    </xf>
    <xf numFmtId="0" fontId="1" fillId="3" borderId="21" xfId="0" applyFont="1" applyFill="1" applyBorder="1" applyAlignment="1">
      <alignment horizontal="center" vertical="center"/>
    </xf>
    <xf numFmtId="2" fontId="1" fillId="3" borderId="22" xfId="0" applyNumberFormat="1" applyFont="1" applyFill="1" applyBorder="1" applyAlignment="1">
      <alignment horizontal="center" vertical="center"/>
    </xf>
    <xf numFmtId="0" fontId="28" fillId="0" borderId="2" xfId="1" applyNumberFormat="1" applyFont="1" applyFill="1" applyBorder="1" applyAlignment="1">
      <alignment horizontal="left" vertical="top"/>
    </xf>
    <xf numFmtId="0" fontId="28" fillId="4" borderId="2" xfId="1" applyNumberFormat="1" applyFont="1" applyFill="1" applyBorder="1" applyAlignment="1">
      <alignment horizontal="left" vertical="top"/>
    </xf>
    <xf numFmtId="0" fontId="24" fillId="0" borderId="2" xfId="1" applyNumberFormat="1" applyFont="1" applyFill="1" applyBorder="1" applyAlignment="1">
      <alignment horizontal="left" vertical="top"/>
    </xf>
    <xf numFmtId="0" fontId="0" fillId="0" borderId="2" xfId="0" applyBorder="1" applyAlignment="1">
      <alignment vertical="center" textRotation="90"/>
    </xf>
    <xf numFmtId="2" fontId="1" fillId="0" borderId="0" xfId="0" applyNumberFormat="1" applyFont="1" applyAlignment="1">
      <alignment horizontal="left" vertical="center"/>
    </xf>
    <xf numFmtId="2" fontId="1" fillId="3" borderId="17" xfId="0" applyNumberFormat="1" applyFont="1" applyFill="1" applyBorder="1" applyAlignment="1">
      <alignment horizontal="center" vertical="center"/>
    </xf>
    <xf numFmtId="170" fontId="7" fillId="3" borderId="0" xfId="0" applyNumberFormat="1" applyFont="1" applyFill="1"/>
    <xf numFmtId="170" fontId="56" fillId="3" borderId="0" xfId="0" applyNumberFormat="1" applyFont="1" applyFill="1"/>
    <xf numFmtId="170" fontId="1" fillId="3" borderId="0" xfId="0" applyNumberFormat="1" applyFont="1" applyFill="1" applyBorder="1"/>
    <xf numFmtId="0" fontId="0" fillId="0" borderId="2" xfId="0" applyBorder="1" applyAlignment="1"/>
    <xf numFmtId="0" fontId="1" fillId="0" borderId="2" xfId="0" applyFont="1" applyBorder="1" applyAlignment="1">
      <alignment horizontal="center"/>
    </xf>
    <xf numFmtId="0" fontId="1" fillId="0" borderId="2" xfId="0" applyFont="1" applyBorder="1" applyAlignment="1">
      <alignment horizontal="center" vertical="center"/>
    </xf>
    <xf numFmtId="49" fontId="1" fillId="0" borderId="2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1" fillId="0" borderId="2" xfId="0" applyFont="1" applyBorder="1" applyAlignment="1">
      <alignment horizontal="center" vertical="center" wrapText="1"/>
    </xf>
    <xf numFmtId="0" fontId="1" fillId="4" borderId="0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49" fontId="1" fillId="0" borderId="0" xfId="0" applyNumberFormat="1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166" fontId="1" fillId="0" borderId="0" xfId="0" applyNumberFormat="1" applyFont="1" applyBorder="1" applyAlignment="1">
      <alignment horizontal="center" vertical="center"/>
    </xf>
    <xf numFmtId="0" fontId="1" fillId="4" borderId="2" xfId="0" applyFont="1" applyFill="1" applyBorder="1" applyAlignment="1">
      <alignment horizontal="center"/>
    </xf>
    <xf numFmtId="0" fontId="1" fillId="4" borderId="2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/>
    </xf>
    <xf numFmtId="49" fontId="1" fillId="4" borderId="2" xfId="0" applyNumberFormat="1" applyFont="1" applyFill="1" applyBorder="1" applyAlignment="1">
      <alignment horizontal="center" vertical="center"/>
    </xf>
    <xf numFmtId="0" fontId="1" fillId="0" borderId="2" xfId="0" applyFont="1" applyBorder="1" applyAlignment="1">
      <alignment horizontal="right" vertical="center"/>
    </xf>
    <xf numFmtId="0" fontId="0" fillId="0" borderId="0" xfId="0" applyBorder="1" applyAlignment="1"/>
    <xf numFmtId="0" fontId="0" fillId="0" borderId="2" xfId="0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49" fontId="1" fillId="0" borderId="8" xfId="0" applyNumberFormat="1" applyFont="1" applyBorder="1" applyAlignment="1">
      <alignment horizontal="center" vertical="center"/>
    </xf>
    <xf numFmtId="0" fontId="0" fillId="3" borderId="16" xfId="0" applyFill="1" applyBorder="1"/>
    <xf numFmtId="0" fontId="0" fillId="3" borderId="17" xfId="0" applyFill="1" applyBorder="1"/>
    <xf numFmtId="0" fontId="0" fillId="3" borderId="18" xfId="0" applyFill="1" applyBorder="1"/>
    <xf numFmtId="0" fontId="0" fillId="3" borderId="19" xfId="0" applyFill="1" applyBorder="1"/>
    <xf numFmtId="0" fontId="0" fillId="3" borderId="20" xfId="0" applyFill="1" applyBorder="1"/>
    <xf numFmtId="0" fontId="0" fillId="3" borderId="21" xfId="0" applyFill="1" applyBorder="1"/>
    <xf numFmtId="0" fontId="0" fillId="3" borderId="22" xfId="0" applyFill="1" applyBorder="1"/>
    <xf numFmtId="0" fontId="0" fillId="3" borderId="96" xfId="0" applyFill="1" applyBorder="1"/>
    <xf numFmtId="0" fontId="0" fillId="3" borderId="42" xfId="0" applyFill="1" applyBorder="1"/>
    <xf numFmtId="0" fontId="0" fillId="3" borderId="43" xfId="0" applyFill="1" applyBorder="1"/>
    <xf numFmtId="0" fontId="0" fillId="3" borderId="44" xfId="0" applyFill="1" applyBorder="1"/>
    <xf numFmtId="2" fontId="0" fillId="3" borderId="44" xfId="0" applyNumberFormat="1" applyFill="1" applyBorder="1"/>
    <xf numFmtId="2" fontId="0" fillId="3" borderId="9" xfId="0" applyNumberFormat="1" applyFill="1" applyBorder="1"/>
    <xf numFmtId="168" fontId="1" fillId="4" borderId="0" xfId="0" applyNumberFormat="1" applyFont="1" applyFill="1" applyBorder="1"/>
    <xf numFmtId="0" fontId="41" fillId="4" borderId="0" xfId="0" applyFont="1" applyFill="1" applyBorder="1"/>
    <xf numFmtId="0" fontId="1" fillId="3" borderId="1" xfId="0" applyFont="1" applyFill="1" applyBorder="1"/>
    <xf numFmtId="0" fontId="1" fillId="3" borderId="1" xfId="0" applyNumberFormat="1" applyFont="1" applyFill="1" applyBorder="1" applyAlignment="1">
      <alignment horizontal="center" vertical="center"/>
    </xf>
    <xf numFmtId="166" fontId="1" fillId="4" borderId="42" xfId="0" applyNumberFormat="1" applyFont="1" applyFill="1" applyBorder="1" applyAlignment="1">
      <alignment horizontal="center" vertical="center"/>
    </xf>
    <xf numFmtId="170" fontId="1" fillId="4" borderId="44" xfId="0" applyNumberFormat="1" applyFont="1" applyFill="1" applyBorder="1" applyAlignment="1">
      <alignment horizontal="center" vertical="center"/>
    </xf>
    <xf numFmtId="164" fontId="1" fillId="3" borderId="18" xfId="0" applyNumberFormat="1" applyFont="1" applyFill="1" applyBorder="1"/>
    <xf numFmtId="0" fontId="1" fillId="3" borderId="42" xfId="0" applyFont="1" applyFill="1" applyBorder="1"/>
    <xf numFmtId="166" fontId="1" fillId="3" borderId="16" xfId="0" applyNumberFormat="1" applyFont="1" applyFill="1" applyBorder="1" applyAlignment="1">
      <alignment horizontal="center" vertical="center"/>
    </xf>
    <xf numFmtId="166" fontId="1" fillId="3" borderId="19" xfId="0" applyNumberFormat="1" applyFont="1" applyFill="1" applyBorder="1" applyAlignment="1">
      <alignment horizontal="center" vertical="center"/>
    </xf>
    <xf numFmtId="166" fontId="1" fillId="3" borderId="21" xfId="0" applyNumberFormat="1" applyFont="1" applyFill="1" applyBorder="1" applyAlignment="1">
      <alignment horizontal="center" vertical="center"/>
    </xf>
    <xf numFmtId="166" fontId="1" fillId="3" borderId="22" xfId="0" applyNumberFormat="1" applyFont="1" applyFill="1" applyBorder="1" applyAlignment="1">
      <alignment horizontal="center" vertical="center"/>
    </xf>
    <xf numFmtId="0" fontId="1" fillId="3" borderId="22" xfId="0" applyNumberFormat="1" applyFont="1" applyFill="1" applyBorder="1" applyAlignment="1">
      <alignment horizontal="center" vertical="center"/>
    </xf>
    <xf numFmtId="0" fontId="1" fillId="3" borderId="96" xfId="0" applyNumberFormat="1" applyFont="1" applyFill="1" applyBorder="1" applyAlignment="1">
      <alignment horizontal="center" vertical="center"/>
    </xf>
    <xf numFmtId="166" fontId="1" fillId="3" borderId="42" xfId="0" applyNumberFormat="1" applyFont="1" applyFill="1" applyBorder="1" applyAlignment="1">
      <alignment horizontal="left" vertical="center"/>
    </xf>
    <xf numFmtId="0" fontId="1" fillId="3" borderId="43" xfId="0" applyNumberFormat="1" applyFont="1" applyFill="1" applyBorder="1" applyAlignment="1">
      <alignment horizontal="center" vertical="center"/>
    </xf>
    <xf numFmtId="0" fontId="1" fillId="3" borderId="44" xfId="0" applyNumberFormat="1" applyFont="1" applyFill="1" applyBorder="1" applyAlignment="1">
      <alignment horizontal="center" vertical="center"/>
    </xf>
    <xf numFmtId="170" fontId="1" fillId="0" borderId="2" xfId="0" quotePrefix="1" applyNumberFormat="1" applyFont="1" applyBorder="1" applyAlignment="1">
      <alignment horizontal="center"/>
    </xf>
    <xf numFmtId="170" fontId="1" fillId="0" borderId="2" xfId="0" quotePrefix="1" applyNumberFormat="1" applyFont="1" applyBorder="1" applyAlignment="1">
      <alignment horizontal="center" vertical="center"/>
    </xf>
    <xf numFmtId="170" fontId="35" fillId="0" borderId="2" xfId="0" quotePrefix="1" applyNumberFormat="1" applyFont="1" applyBorder="1" applyAlignment="1">
      <alignment horizontal="center" vertical="center"/>
    </xf>
    <xf numFmtId="170" fontId="1" fillId="3" borderId="2" xfId="0" quotePrefix="1" applyNumberFormat="1" applyFont="1" applyFill="1" applyBorder="1" applyAlignment="1">
      <alignment horizontal="center" vertical="center"/>
    </xf>
    <xf numFmtId="49" fontId="1" fillId="2" borderId="2" xfId="0" quotePrefix="1" applyNumberFormat="1" applyFont="1" applyFill="1" applyBorder="1" applyAlignment="1">
      <alignment horizontal="center" vertical="center"/>
    </xf>
    <xf numFmtId="49" fontId="1" fillId="0" borderId="2" xfId="0" quotePrefix="1" applyNumberFormat="1" applyFont="1" applyBorder="1" applyAlignment="1">
      <alignment horizontal="center" vertical="center"/>
    </xf>
    <xf numFmtId="49" fontId="1" fillId="3" borderId="2" xfId="0" quotePrefix="1" applyNumberFormat="1" applyFont="1" applyFill="1" applyBorder="1" applyAlignment="1">
      <alignment horizontal="center" vertical="center"/>
    </xf>
    <xf numFmtId="49" fontId="1" fillId="19" borderId="2" xfId="0" quotePrefix="1" applyNumberFormat="1" applyFont="1" applyFill="1" applyBorder="1" applyAlignment="1">
      <alignment horizontal="center" vertical="center"/>
    </xf>
    <xf numFmtId="170" fontId="1" fillId="4" borderId="2" xfId="0" quotePrefix="1" applyNumberFormat="1" applyFont="1" applyFill="1" applyBorder="1" applyAlignment="1">
      <alignment horizontal="center" vertical="center"/>
    </xf>
    <xf numFmtId="0" fontId="0" fillId="0" borderId="43" xfId="0" applyBorder="1" applyAlignment="1"/>
    <xf numFmtId="0" fontId="0" fillId="0" borderId="44" xfId="0" applyBorder="1" applyAlignment="1"/>
    <xf numFmtId="0" fontId="6" fillId="0" borderId="2" xfId="0" applyFont="1" applyBorder="1" applyAlignment="1">
      <alignment horizontal="center" vertical="center"/>
    </xf>
    <xf numFmtId="0" fontId="0" fillId="0" borderId="2" xfId="0" applyBorder="1" applyAlignment="1"/>
    <xf numFmtId="0" fontId="1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center"/>
    </xf>
    <xf numFmtId="49" fontId="1" fillId="0" borderId="2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1" fillId="0" borderId="2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/>
    </xf>
    <xf numFmtId="0" fontId="1" fillId="4" borderId="0" xfId="0" applyFont="1" applyFill="1" applyBorder="1" applyAlignment="1">
      <alignment horizontal="center" vertical="center"/>
    </xf>
    <xf numFmtId="166" fontId="1" fillId="0" borderId="0" xfId="0" applyNumberFormat="1" applyFont="1" applyBorder="1" applyAlignment="1">
      <alignment horizontal="center" vertical="center"/>
    </xf>
    <xf numFmtId="49" fontId="1" fillId="4" borderId="2" xfId="0" applyNumberFormat="1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/>
    </xf>
    <xf numFmtId="0" fontId="1" fillId="4" borderId="2" xfId="0" applyFont="1" applyFill="1" applyBorder="1" applyAlignment="1">
      <alignment horizontal="center" vertical="center"/>
    </xf>
    <xf numFmtId="0" fontId="6" fillId="0" borderId="42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1" fillId="0" borderId="0" xfId="0" applyFont="1" applyBorder="1" applyAlignment="1">
      <alignment horizontal="center" vertical="center"/>
    </xf>
    <xf numFmtId="0" fontId="0" fillId="0" borderId="0" xfId="0" applyBorder="1" applyAlignment="1"/>
    <xf numFmtId="0" fontId="24" fillId="0" borderId="2" xfId="0" applyFont="1" applyBorder="1" applyAlignment="1">
      <alignment horizontal="center" vertical="top" wrapText="1"/>
    </xf>
    <xf numFmtId="0" fontId="1" fillId="0" borderId="3" xfId="0" applyFont="1" applyBorder="1" applyAlignment="1">
      <alignment horizontal="center" vertical="center"/>
    </xf>
    <xf numFmtId="0" fontId="1" fillId="4" borderId="2" xfId="2" applyFont="1" applyFill="1" applyBorder="1" applyAlignment="1">
      <alignment horizontal="center"/>
    </xf>
    <xf numFmtId="0" fontId="1" fillId="0" borderId="8" xfId="0" applyFont="1" applyBorder="1" applyAlignment="1">
      <alignment horizontal="right" vertical="center"/>
    </xf>
    <xf numFmtId="0" fontId="1" fillId="2" borderId="2" xfId="0" applyFont="1" applyFill="1" applyBorder="1" applyAlignment="1">
      <alignment horizontal="center" vertical="center"/>
    </xf>
    <xf numFmtId="0" fontId="1" fillId="3" borderId="2" xfId="2" applyFont="1" applyFill="1" applyBorder="1"/>
    <xf numFmtId="0" fontId="11" fillId="4" borderId="0" xfId="2" applyFont="1" applyFill="1" applyBorder="1"/>
    <xf numFmtId="0" fontId="1" fillId="21" borderId="2" xfId="2" applyFont="1" applyFill="1" applyBorder="1"/>
    <xf numFmtId="49" fontId="1" fillId="21" borderId="2" xfId="0" applyNumberFormat="1" applyFont="1" applyFill="1" applyBorder="1" applyAlignment="1">
      <alignment horizontal="center" vertical="center"/>
    </xf>
    <xf numFmtId="2" fontId="1" fillId="21" borderId="2" xfId="0" applyNumberFormat="1" applyFont="1" applyFill="1" applyBorder="1" applyAlignment="1">
      <alignment horizontal="center"/>
    </xf>
    <xf numFmtId="0" fontId="1" fillId="21" borderId="2" xfId="0" applyFont="1" applyFill="1" applyBorder="1" applyAlignment="1">
      <alignment horizontal="center" vertical="center"/>
    </xf>
    <xf numFmtId="165" fontId="1" fillId="21" borderId="2" xfId="0" applyNumberFormat="1" applyFont="1" applyFill="1" applyBorder="1" applyAlignment="1">
      <alignment horizontal="center" vertical="center"/>
    </xf>
    <xf numFmtId="2" fontId="1" fillId="21" borderId="2" xfId="0" applyNumberFormat="1" applyFont="1" applyFill="1" applyBorder="1" applyAlignment="1">
      <alignment horizontal="center" vertical="center"/>
    </xf>
    <xf numFmtId="166" fontId="1" fillId="21" borderId="2" xfId="0" applyNumberFormat="1" applyFont="1" applyFill="1" applyBorder="1" applyAlignment="1">
      <alignment horizontal="center" vertical="center"/>
    </xf>
    <xf numFmtId="0" fontId="7" fillId="21" borderId="2" xfId="0" applyFont="1" applyFill="1" applyBorder="1"/>
    <xf numFmtId="49" fontId="7" fillId="21" borderId="2" xfId="0" applyNumberFormat="1" applyFont="1" applyFill="1" applyBorder="1" applyAlignment="1">
      <alignment horizontal="center" vertical="center"/>
    </xf>
    <xf numFmtId="49" fontId="7" fillId="21" borderId="2" xfId="0" applyNumberFormat="1" applyFont="1" applyFill="1" applyBorder="1" applyAlignment="1">
      <alignment horizontal="left" vertical="center"/>
    </xf>
    <xf numFmtId="2" fontId="7" fillId="21" borderId="2" xfId="0" applyNumberFormat="1" applyFont="1" applyFill="1" applyBorder="1" applyAlignment="1">
      <alignment horizontal="center" vertical="center"/>
    </xf>
    <xf numFmtId="0" fontId="7" fillId="21" borderId="2" xfId="0" applyFont="1" applyFill="1" applyBorder="1" applyAlignment="1">
      <alignment horizontal="center" vertical="center"/>
    </xf>
    <xf numFmtId="165" fontId="7" fillId="21" borderId="2" xfId="0" applyNumberFormat="1" applyFont="1" applyFill="1" applyBorder="1" applyAlignment="1">
      <alignment horizontal="center" vertical="center"/>
    </xf>
    <xf numFmtId="166" fontId="7" fillId="21" borderId="2" xfId="0" applyNumberFormat="1" applyFont="1" applyFill="1" applyBorder="1" applyAlignment="1">
      <alignment horizontal="center" vertical="center"/>
    </xf>
    <xf numFmtId="20" fontId="28" fillId="12" borderId="2" xfId="0" applyNumberFormat="1" applyFont="1" applyFill="1" applyBorder="1" applyAlignment="1">
      <alignment horizontal="center" vertical="top" wrapText="1"/>
    </xf>
    <xf numFmtId="20" fontId="28" fillId="6" borderId="2" xfId="0" applyNumberFormat="1" applyFont="1" applyFill="1" applyBorder="1" applyAlignment="1">
      <alignment horizontal="center" vertical="top" wrapText="1"/>
    </xf>
    <xf numFmtId="2" fontId="1" fillId="0" borderId="73" xfId="0" quotePrefix="1" applyNumberFormat="1" applyFont="1" applyBorder="1"/>
    <xf numFmtId="49" fontId="1" fillId="0" borderId="4" xfId="0" quotePrefix="1" applyNumberFormat="1" applyFont="1" applyBorder="1" applyAlignment="1">
      <alignment horizontal="center" vertical="center"/>
    </xf>
    <xf numFmtId="49" fontId="1" fillId="2" borderId="60" xfId="0" quotePrefix="1" applyNumberFormat="1" applyFont="1" applyFill="1" applyBorder="1" applyAlignment="1">
      <alignment horizontal="center" vertical="center"/>
    </xf>
    <xf numFmtId="49" fontId="1" fillId="0" borderId="68" xfId="0" quotePrefix="1" applyNumberFormat="1" applyFont="1" applyBorder="1" applyAlignment="1">
      <alignment horizontal="center" vertical="center"/>
    </xf>
    <xf numFmtId="0" fontId="1" fillId="4" borderId="2" xfId="2" applyNumberFormat="1" applyFont="1" applyFill="1" applyBorder="1" applyAlignment="1">
      <alignment horizontal="center"/>
    </xf>
    <xf numFmtId="167" fontId="1" fillId="4" borderId="2" xfId="2" applyNumberFormat="1" applyFont="1" applyFill="1" applyBorder="1" applyAlignment="1">
      <alignment horizontal="center"/>
    </xf>
    <xf numFmtId="167" fontId="1" fillId="4" borderId="2" xfId="2" applyNumberFormat="1" applyFont="1" applyFill="1" applyBorder="1" applyAlignment="1">
      <alignment horizontal="left"/>
    </xf>
    <xf numFmtId="49" fontId="1" fillId="6" borderId="2" xfId="0" quotePrefix="1" applyNumberFormat="1" applyFont="1" applyFill="1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7" fillId="4" borderId="86" xfId="0" applyFont="1" applyFill="1" applyBorder="1" applyAlignment="1">
      <alignment horizontal="left" vertical="center"/>
    </xf>
    <xf numFmtId="0" fontId="1" fillId="3" borderId="86" xfId="0" applyFont="1" applyFill="1" applyBorder="1" applyAlignment="1">
      <alignment horizontal="left" vertical="center"/>
    </xf>
    <xf numFmtId="0" fontId="1" fillId="4" borderId="101" xfId="0" applyFont="1" applyFill="1" applyBorder="1"/>
    <xf numFmtId="0" fontId="1" fillId="4" borderId="63" xfId="0" applyFont="1" applyFill="1" applyBorder="1" applyAlignment="1">
      <alignment horizontal="left" vertical="center"/>
    </xf>
    <xf numFmtId="0" fontId="1" fillId="4" borderId="63" xfId="0" applyFont="1" applyFill="1" applyBorder="1"/>
    <xf numFmtId="0" fontId="1" fillId="4" borderId="99" xfId="0" applyFont="1" applyFill="1" applyBorder="1"/>
    <xf numFmtId="0" fontId="7" fillId="19" borderId="70" xfId="0" applyFont="1" applyFill="1" applyBorder="1"/>
    <xf numFmtId="0" fontId="1" fillId="4" borderId="19" xfId="0" applyFont="1" applyFill="1" applyBorder="1"/>
    <xf numFmtId="0" fontId="37" fillId="3" borderId="67" xfId="0" applyFont="1" applyFill="1" applyBorder="1"/>
    <xf numFmtId="0" fontId="1" fillId="0" borderId="65" xfId="0" applyFont="1" applyBorder="1"/>
    <xf numFmtId="0" fontId="1" fillId="0" borderId="66" xfId="0" applyFont="1" applyBorder="1"/>
    <xf numFmtId="0" fontId="7" fillId="0" borderId="67" xfId="0" applyFont="1" applyBorder="1"/>
    <xf numFmtId="0" fontId="1" fillId="0" borderId="2" xfId="2" applyFont="1" applyBorder="1"/>
    <xf numFmtId="0" fontId="1" fillId="4" borderId="2" xfId="0" quotePrefix="1" applyFont="1" applyFill="1" applyBorder="1" applyAlignment="1">
      <alignment horizontal="center"/>
    </xf>
    <xf numFmtId="0" fontId="0" fillId="0" borderId="2" xfId="0" quotePrefix="1" applyBorder="1" applyAlignment="1">
      <alignment horizontal="center" vertical="center"/>
    </xf>
    <xf numFmtId="0" fontId="1" fillId="0" borderId="2" xfId="0" quotePrefix="1" applyFont="1" applyBorder="1" applyAlignment="1">
      <alignment horizontal="center" vertical="center"/>
    </xf>
    <xf numFmtId="0" fontId="0" fillId="0" borderId="34" xfId="0" applyBorder="1" applyAlignment="1"/>
    <xf numFmtId="0" fontId="7" fillId="4" borderId="2" xfId="0" applyFont="1" applyFill="1" applyBorder="1" applyAlignment="1">
      <alignment horizontal="center" vertical="center" wrapText="1"/>
    </xf>
    <xf numFmtId="49" fontId="1" fillId="16" borderId="2" xfId="0" quotePrefix="1" applyNumberFormat="1" applyFont="1" applyFill="1" applyBorder="1" applyAlignment="1">
      <alignment horizontal="center" vertical="center"/>
    </xf>
    <xf numFmtId="0" fontId="1" fillId="5" borderId="3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35" fillId="21" borderId="3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/>
    </xf>
    <xf numFmtId="0" fontId="1" fillId="5" borderId="3" xfId="0" applyFont="1" applyFill="1" applyBorder="1" applyAlignment="1">
      <alignment horizontal="center"/>
    </xf>
    <xf numFmtId="0" fontId="1" fillId="0" borderId="3" xfId="0" applyFont="1" applyBorder="1" applyAlignment="1">
      <alignment horizontal="center"/>
    </xf>
    <xf numFmtId="49" fontId="1" fillId="0" borderId="6" xfId="0" applyNumberFormat="1" applyFont="1" applyBorder="1" applyAlignment="1">
      <alignment horizontal="center" vertical="center"/>
    </xf>
    <xf numFmtId="0" fontId="28" fillId="3" borderId="3" xfId="0" applyFont="1" applyFill="1" applyBorder="1" applyAlignment="1">
      <alignment horizontal="center" vertical="center"/>
    </xf>
    <xf numFmtId="49" fontId="37" fillId="0" borderId="2" xfId="0" quotePrefix="1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/>
    </xf>
    <xf numFmtId="0" fontId="1" fillId="0" borderId="2" xfId="0" applyFont="1" applyBorder="1" applyAlignment="1">
      <alignment horizontal="center" vertical="center"/>
    </xf>
    <xf numFmtId="49" fontId="1" fillId="0" borderId="2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1" fillId="0" borderId="2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/>
    </xf>
    <xf numFmtId="166" fontId="1" fillId="0" borderId="0" xfId="0" applyNumberFormat="1" applyFont="1" applyBorder="1" applyAlignment="1">
      <alignment horizontal="center" vertical="center"/>
    </xf>
    <xf numFmtId="0" fontId="1" fillId="4" borderId="2" xfId="0" applyFont="1" applyFill="1" applyBorder="1" applyAlignment="1">
      <alignment horizontal="center"/>
    </xf>
    <xf numFmtId="0" fontId="1" fillId="4" borderId="2" xfId="0" applyFont="1" applyFill="1" applyBorder="1" applyAlignment="1">
      <alignment horizontal="center" vertical="center"/>
    </xf>
    <xf numFmtId="49" fontId="1" fillId="4" borderId="2" xfId="0" applyNumberFormat="1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0" fillId="0" borderId="0" xfId="0" applyBorder="1" applyAlignment="1"/>
    <xf numFmtId="0" fontId="1" fillId="2" borderId="2" xfId="0" applyFont="1" applyFill="1" applyBorder="1" applyAlignment="1">
      <alignment horizontal="center" vertical="center"/>
    </xf>
    <xf numFmtId="49" fontId="1" fillId="7" borderId="2" xfId="0" quotePrefix="1" applyNumberFormat="1" applyFont="1" applyFill="1" applyBorder="1" applyAlignment="1">
      <alignment horizontal="center" vertical="center"/>
    </xf>
    <xf numFmtId="49" fontId="37" fillId="3" borderId="2" xfId="0" quotePrefix="1" applyNumberFormat="1" applyFont="1" applyFill="1" applyBorder="1" applyAlignment="1">
      <alignment horizontal="center" vertical="center"/>
    </xf>
    <xf numFmtId="0" fontId="28" fillId="0" borderId="2" xfId="0" quotePrefix="1" applyNumberFormat="1" applyFont="1" applyBorder="1" applyAlignment="1">
      <alignment horizontal="center" vertical="top" wrapText="1"/>
    </xf>
    <xf numFmtId="2" fontId="1" fillId="0" borderId="2" xfId="0" quotePrefix="1" applyNumberFormat="1" applyFont="1" applyBorder="1" applyAlignment="1">
      <alignment horizontal="center"/>
    </xf>
    <xf numFmtId="49" fontId="1" fillId="0" borderId="61" xfId="0" quotePrefix="1" applyNumberFormat="1" applyFont="1" applyBorder="1" applyAlignment="1">
      <alignment horizontal="center" vertical="center"/>
    </xf>
    <xf numFmtId="49" fontId="1" fillId="4" borderId="68" xfId="0" quotePrefix="1" applyNumberFormat="1" applyFont="1" applyFill="1" applyBorder="1" applyAlignment="1">
      <alignment horizontal="center" vertical="center"/>
    </xf>
    <xf numFmtId="49" fontId="1" fillId="3" borderId="68" xfId="0" quotePrefix="1" applyNumberFormat="1" applyFont="1" applyFill="1" applyBorder="1" applyAlignment="1">
      <alignment horizontal="center" vertical="center"/>
    </xf>
    <xf numFmtId="20" fontId="1" fillId="8" borderId="2" xfId="0" applyNumberFormat="1" applyFont="1" applyFill="1" applyBorder="1" applyAlignment="1">
      <alignment horizontal="center"/>
    </xf>
    <xf numFmtId="49" fontId="37" fillId="7" borderId="2" xfId="0" quotePrefix="1" applyNumberFormat="1" applyFont="1" applyFill="1" applyBorder="1" applyAlignment="1">
      <alignment horizontal="center" vertical="center"/>
    </xf>
    <xf numFmtId="49" fontId="1" fillId="12" borderId="2" xfId="0" quotePrefix="1" applyNumberFormat="1" applyFont="1" applyFill="1" applyBorder="1" applyAlignment="1">
      <alignment horizontal="center" vertical="center"/>
    </xf>
    <xf numFmtId="49" fontId="1" fillId="4" borderId="60" xfId="0" quotePrefix="1" applyNumberFormat="1" applyFont="1" applyFill="1" applyBorder="1" applyAlignment="1">
      <alignment horizontal="center" vertical="center"/>
    </xf>
    <xf numFmtId="49" fontId="1" fillId="12" borderId="68" xfId="0" quotePrefix="1" applyNumberFormat="1" applyFont="1" applyFill="1" applyBorder="1" applyAlignment="1">
      <alignment horizontal="center" vertical="center"/>
    </xf>
    <xf numFmtId="49" fontId="1" fillId="7" borderId="68" xfId="0" quotePrefix="1" applyNumberFormat="1" applyFont="1" applyFill="1" applyBorder="1" applyAlignment="1">
      <alignment horizontal="center" vertical="center"/>
    </xf>
    <xf numFmtId="49" fontId="28" fillId="7" borderId="2" xfId="0" applyNumberFormat="1" applyFont="1" applyFill="1" applyBorder="1" applyAlignment="1">
      <alignment horizontal="center" vertical="center"/>
    </xf>
    <xf numFmtId="0" fontId="1" fillId="6" borderId="3" xfId="0" applyFont="1" applyFill="1" applyBorder="1" applyAlignment="1">
      <alignment horizontal="center"/>
    </xf>
    <xf numFmtId="0" fontId="37" fillId="0" borderId="2" xfId="0" applyFont="1" applyBorder="1"/>
    <xf numFmtId="0" fontId="28" fillId="7" borderId="2" xfId="0" applyFont="1" applyFill="1" applyBorder="1"/>
    <xf numFmtId="0" fontId="35" fillId="13" borderId="2" xfId="0" applyFont="1" applyFill="1" applyBorder="1"/>
    <xf numFmtId="0" fontId="1" fillId="0" borderId="9" xfId="0" applyFont="1" applyBorder="1"/>
    <xf numFmtId="0" fontId="1" fillId="0" borderId="42" xfId="0" applyFont="1" applyBorder="1" applyAlignment="1">
      <alignment wrapText="1"/>
    </xf>
    <xf numFmtId="0" fontId="1" fillId="0" borderId="9" xfId="0" applyFont="1" applyBorder="1" applyAlignment="1">
      <alignment wrapText="1"/>
    </xf>
    <xf numFmtId="0" fontId="1" fillId="0" borderId="43" xfId="0" applyFont="1" applyBorder="1" applyAlignment="1">
      <alignment wrapText="1"/>
    </xf>
    <xf numFmtId="0" fontId="1" fillId="0" borderId="9" xfId="0" applyFont="1" applyFill="1" applyBorder="1" applyAlignment="1">
      <alignment wrapText="1"/>
    </xf>
    <xf numFmtId="0" fontId="7" fillId="3" borderId="9" xfId="0" applyFont="1" applyFill="1" applyBorder="1" applyAlignment="1">
      <alignment wrapText="1"/>
    </xf>
    <xf numFmtId="0" fontId="1" fillId="7" borderId="15" xfId="0" applyFont="1" applyFill="1" applyBorder="1"/>
    <xf numFmtId="0" fontId="1" fillId="7" borderId="18" xfId="0" applyFont="1" applyFill="1" applyBorder="1"/>
    <xf numFmtId="0" fontId="1" fillId="7" borderId="11" xfId="0" applyFont="1" applyFill="1" applyBorder="1"/>
    <xf numFmtId="0" fontId="1" fillId="7" borderId="20" xfId="0" applyFont="1" applyFill="1" applyBorder="1"/>
    <xf numFmtId="0" fontId="1" fillId="0" borderId="11" xfId="0" applyFont="1" applyBorder="1"/>
    <xf numFmtId="0" fontId="1" fillId="5" borderId="11" xfId="0" applyFont="1" applyFill="1" applyBorder="1"/>
    <xf numFmtId="0" fontId="1" fillId="5" borderId="20" xfId="0" applyFont="1" applyFill="1" applyBorder="1"/>
    <xf numFmtId="0" fontId="1" fillId="0" borderId="96" xfId="0" applyFont="1" applyBorder="1"/>
    <xf numFmtId="0" fontId="7" fillId="3" borderId="42" xfId="0" applyFont="1" applyFill="1" applyBorder="1"/>
    <xf numFmtId="0" fontId="7" fillId="3" borderId="43" xfId="0" applyFont="1" applyFill="1" applyBorder="1"/>
    <xf numFmtId="0" fontId="1" fillId="7" borderId="19" xfId="0" applyFont="1" applyFill="1" applyBorder="1" applyAlignment="1">
      <alignment horizontal="center"/>
    </xf>
    <xf numFmtId="0" fontId="1" fillId="7" borderId="11" xfId="0" applyFont="1" applyFill="1" applyBorder="1" applyAlignment="1">
      <alignment horizontal="center"/>
    </xf>
    <xf numFmtId="0" fontId="1" fillId="7" borderId="0" xfId="0" applyFont="1" applyFill="1" applyBorder="1" applyAlignment="1">
      <alignment horizontal="center"/>
    </xf>
    <xf numFmtId="0" fontId="7" fillId="3" borderId="11" xfId="0" applyFont="1" applyFill="1" applyBorder="1" applyAlignment="1">
      <alignment horizontal="center"/>
    </xf>
    <xf numFmtId="2" fontId="1" fillId="7" borderId="11" xfId="0" applyNumberFormat="1" applyFont="1" applyFill="1" applyBorder="1" applyAlignment="1">
      <alignment horizontal="center"/>
    </xf>
    <xf numFmtId="0" fontId="1" fillId="0" borderId="19" xfId="0" applyFont="1" applyBorder="1" applyAlignment="1">
      <alignment horizontal="center"/>
    </xf>
    <xf numFmtId="0" fontId="1" fillId="7" borderId="20" xfId="0" applyFont="1" applyFill="1" applyBorder="1" applyAlignment="1">
      <alignment horizontal="center"/>
    </xf>
    <xf numFmtId="2" fontId="1" fillId="7" borderId="19" xfId="0" applyNumberFormat="1" applyFont="1" applyFill="1" applyBorder="1" applyAlignment="1">
      <alignment horizontal="center"/>
    </xf>
    <xf numFmtId="2" fontId="7" fillId="3" borderId="11" xfId="0" applyNumberFormat="1" applyFont="1" applyFill="1" applyBorder="1" applyAlignment="1">
      <alignment horizontal="center"/>
    </xf>
    <xf numFmtId="0" fontId="1" fillId="5" borderId="0" xfId="0" applyFont="1" applyFill="1" applyBorder="1" applyAlignment="1">
      <alignment horizontal="center"/>
    </xf>
    <xf numFmtId="0" fontId="1" fillId="5" borderId="20" xfId="0" applyFont="1" applyFill="1" applyBorder="1" applyAlignment="1">
      <alignment horizontal="center"/>
    </xf>
    <xf numFmtId="0" fontId="1" fillId="5" borderId="19" xfId="0" applyFont="1" applyFill="1" applyBorder="1" applyAlignment="1">
      <alignment horizontal="center"/>
    </xf>
    <xf numFmtId="0" fontId="1" fillId="5" borderId="11" xfId="0" applyFont="1" applyFill="1" applyBorder="1" applyAlignment="1">
      <alignment horizontal="center"/>
    </xf>
    <xf numFmtId="2" fontId="1" fillId="0" borderId="11" xfId="0" applyNumberFormat="1" applyFont="1" applyBorder="1" applyAlignment="1">
      <alignment horizontal="center"/>
    </xf>
    <xf numFmtId="2" fontId="1" fillId="5" borderId="19" xfId="0" applyNumberFormat="1" applyFont="1" applyFill="1" applyBorder="1" applyAlignment="1">
      <alignment horizontal="center"/>
    </xf>
    <xf numFmtId="2" fontId="1" fillId="0" borderId="0" xfId="0" applyNumberFormat="1" applyFont="1" applyBorder="1" applyAlignment="1">
      <alignment horizontal="center"/>
    </xf>
    <xf numFmtId="0" fontId="1" fillId="0" borderId="20" xfId="0" applyFont="1" applyBorder="1" applyAlignment="1">
      <alignment horizontal="center"/>
    </xf>
    <xf numFmtId="2" fontId="1" fillId="0" borderId="19" xfId="0" applyNumberFormat="1" applyFont="1" applyBorder="1" applyAlignment="1">
      <alignment horizontal="center"/>
    </xf>
    <xf numFmtId="0" fontId="1" fillId="0" borderId="22" xfId="0" applyFont="1" applyBorder="1" applyAlignment="1">
      <alignment horizontal="center"/>
    </xf>
    <xf numFmtId="0" fontId="1" fillId="0" borderId="96" xfId="0" applyFont="1" applyBorder="1" applyAlignment="1">
      <alignment horizontal="center"/>
    </xf>
    <xf numFmtId="0" fontId="1" fillId="0" borderId="21" xfId="0" applyFont="1" applyBorder="1" applyAlignment="1">
      <alignment horizontal="center"/>
    </xf>
    <xf numFmtId="0" fontId="1" fillId="0" borderId="47" xfId="0" applyFont="1" applyBorder="1" applyAlignment="1">
      <alignment horizontal="center"/>
    </xf>
    <xf numFmtId="0" fontId="7" fillId="3" borderId="47" xfId="0" applyFont="1" applyFill="1" applyBorder="1" applyAlignment="1">
      <alignment horizontal="center"/>
    </xf>
    <xf numFmtId="0" fontId="7" fillId="3" borderId="43" xfId="0" applyFont="1" applyFill="1" applyBorder="1" applyAlignment="1">
      <alignment horizontal="center"/>
    </xf>
    <xf numFmtId="0" fontId="7" fillId="3" borderId="9" xfId="0" applyFont="1" applyFill="1" applyBorder="1" applyAlignment="1">
      <alignment horizontal="center"/>
    </xf>
    <xf numFmtId="2" fontId="7" fillId="3" borderId="43" xfId="0" applyNumberFormat="1" applyFont="1" applyFill="1" applyBorder="1" applyAlignment="1">
      <alignment horizontal="center"/>
    </xf>
    <xf numFmtId="20" fontId="24" fillId="4" borderId="2" xfId="0" applyNumberFormat="1" applyFont="1" applyFill="1" applyBorder="1" applyAlignment="1">
      <alignment horizontal="center" vertical="top" wrapText="1"/>
    </xf>
    <xf numFmtId="49" fontId="28" fillId="4" borderId="2" xfId="0" quotePrefix="1" applyNumberFormat="1" applyFont="1" applyFill="1" applyBorder="1" applyAlignment="1">
      <alignment horizontal="center" vertical="top" wrapText="1"/>
    </xf>
    <xf numFmtId="49" fontId="35" fillId="4" borderId="2" xfId="0" applyNumberFormat="1" applyFont="1" applyFill="1" applyBorder="1" applyAlignment="1">
      <alignment horizontal="center" vertical="top" wrapText="1"/>
    </xf>
    <xf numFmtId="49" fontId="24" fillId="4" borderId="2" xfId="0" applyNumberFormat="1" applyFont="1" applyFill="1" applyBorder="1" applyAlignment="1">
      <alignment horizontal="left" vertical="top" wrapText="1"/>
    </xf>
    <xf numFmtId="20" fontId="24" fillId="4" borderId="2" xfId="0" applyNumberFormat="1" applyFont="1" applyFill="1" applyBorder="1" applyAlignment="1">
      <alignment vertical="top" wrapText="1"/>
    </xf>
    <xf numFmtId="0" fontId="59" fillId="0" borderId="0" xfId="0" applyFont="1"/>
    <xf numFmtId="0" fontId="1" fillId="0" borderId="0" xfId="2" applyFont="1"/>
    <xf numFmtId="0" fontId="60" fillId="0" borderId="2" xfId="2" applyFont="1" applyBorder="1"/>
    <xf numFmtId="0" fontId="1" fillId="3" borderId="2" xfId="2" applyFont="1" applyFill="1" applyBorder="1" applyAlignment="1">
      <alignment horizontal="center"/>
    </xf>
    <xf numFmtId="0" fontId="1" fillId="0" borderId="2" xfId="2" applyFont="1" applyBorder="1" applyAlignment="1">
      <alignment horizontal="center"/>
    </xf>
    <xf numFmtId="0" fontId="1" fillId="2" borderId="2" xfId="2" applyFont="1" applyFill="1" applyBorder="1" applyAlignment="1">
      <alignment horizontal="center"/>
    </xf>
    <xf numFmtId="0" fontId="1" fillId="0" borderId="2" xfId="2" quotePrefix="1" applyFont="1" applyBorder="1"/>
    <xf numFmtId="167" fontId="1" fillId="2" borderId="2" xfId="2" applyNumberFormat="1" applyFont="1" applyFill="1" applyBorder="1" applyAlignment="1">
      <alignment horizontal="center"/>
    </xf>
    <xf numFmtId="2" fontId="1" fillId="2" borderId="2" xfId="2" applyNumberFormat="1" applyFont="1" applyFill="1" applyBorder="1" applyAlignment="1">
      <alignment horizontal="center"/>
    </xf>
    <xf numFmtId="20" fontId="1" fillId="0" borderId="2" xfId="2" applyNumberFormat="1" applyFont="1" applyBorder="1" applyAlignment="1">
      <alignment horizontal="center"/>
    </xf>
    <xf numFmtId="20" fontId="1" fillId="2" borderId="2" xfId="2" applyNumberFormat="1" applyFont="1" applyFill="1" applyBorder="1" applyAlignment="1">
      <alignment horizontal="center"/>
    </xf>
    <xf numFmtId="0" fontId="1" fillId="3" borderId="2" xfId="2" quotePrefix="1" applyFont="1" applyFill="1" applyBorder="1"/>
    <xf numFmtId="0" fontId="1" fillId="4" borderId="2" xfId="2" quotePrefix="1" applyFont="1" applyFill="1" applyBorder="1"/>
    <xf numFmtId="0" fontId="1" fillId="0" borderId="0" xfId="2" applyFont="1" applyAlignment="1">
      <alignment horizontal="center"/>
    </xf>
    <xf numFmtId="2" fontId="1" fillId="6" borderId="2" xfId="2" applyNumberFormat="1" applyFont="1" applyFill="1" applyBorder="1" applyAlignment="1">
      <alignment horizontal="center"/>
    </xf>
    <xf numFmtId="0" fontId="37" fillId="4" borderId="2" xfId="2" quotePrefix="1" applyFont="1" applyFill="1" applyBorder="1"/>
    <xf numFmtId="20" fontId="1" fillId="3" borderId="2" xfId="2" applyNumberFormat="1" applyFont="1" applyFill="1" applyBorder="1" applyAlignment="1">
      <alignment horizontal="center"/>
    </xf>
    <xf numFmtId="0" fontId="61" fillId="0" borderId="2" xfId="2" applyFont="1" applyBorder="1"/>
    <xf numFmtId="0" fontId="61" fillId="0" borderId="2" xfId="2" applyFont="1" applyBorder="1" applyAlignment="1">
      <alignment horizontal="center"/>
    </xf>
    <xf numFmtId="0" fontId="7" fillId="0" borderId="2" xfId="2" applyFont="1" applyBorder="1"/>
    <xf numFmtId="0" fontId="7" fillId="0" borderId="2" xfId="2" quotePrefix="1" applyFont="1" applyBorder="1"/>
    <xf numFmtId="0" fontId="7" fillId="4" borderId="2" xfId="2" quotePrefix="1" applyFont="1" applyFill="1" applyBorder="1"/>
    <xf numFmtId="167" fontId="1" fillId="6" borderId="2" xfId="2" applyNumberFormat="1" applyFont="1" applyFill="1" applyBorder="1" applyAlignment="1">
      <alignment horizontal="center"/>
    </xf>
    <xf numFmtId="0" fontId="1" fillId="6" borderId="2" xfId="2" applyFont="1" applyFill="1" applyBorder="1" applyAlignment="1">
      <alignment horizontal="center"/>
    </xf>
    <xf numFmtId="0" fontId="60" fillId="0" borderId="6" xfId="2" applyFont="1" applyBorder="1"/>
    <xf numFmtId="0" fontId="61" fillId="0" borderId="6" xfId="2" applyFont="1" applyBorder="1"/>
    <xf numFmtId="0" fontId="12" fillId="4" borderId="5" xfId="0" applyFont="1" applyFill="1" applyBorder="1"/>
    <xf numFmtId="0" fontId="1" fillId="14" borderId="2" xfId="0" applyFont="1" applyFill="1" applyBorder="1"/>
    <xf numFmtId="0" fontId="58" fillId="0" borderId="0" xfId="0" applyFont="1" applyBorder="1" applyAlignment="1">
      <alignment horizontal="center" vertical="center"/>
    </xf>
    <xf numFmtId="167" fontId="7" fillId="3" borderId="2" xfId="0" applyNumberFormat="1" applyFont="1" applyFill="1" applyBorder="1" applyAlignment="1">
      <alignment horizontal="center"/>
    </xf>
    <xf numFmtId="0" fontId="1" fillId="8" borderId="2" xfId="0" applyFont="1" applyFill="1" applyBorder="1"/>
    <xf numFmtId="0" fontId="0" fillId="0" borderId="2" xfId="0" applyFont="1" applyBorder="1" applyAlignment="1">
      <alignment horizontal="center" vertical="center"/>
    </xf>
    <xf numFmtId="49" fontId="1" fillId="9" borderId="2" xfId="0" quotePrefix="1" applyNumberFormat="1" applyFont="1" applyFill="1" applyBorder="1" applyAlignment="1">
      <alignment horizontal="center" vertical="center"/>
    </xf>
    <xf numFmtId="0" fontId="28" fillId="4" borderId="0" xfId="0" applyFont="1" applyFill="1" applyBorder="1" applyAlignment="1">
      <alignment horizontal="center" vertical="center"/>
    </xf>
    <xf numFmtId="20" fontId="37" fillId="0" borderId="0" xfId="0" applyNumberFormat="1" applyFont="1" applyFill="1" applyBorder="1" applyAlignment="1">
      <alignment horizontal="center" vertical="center"/>
    </xf>
    <xf numFmtId="0" fontId="1" fillId="5" borderId="3" xfId="0" applyNumberFormat="1" applyFont="1" applyFill="1" applyBorder="1" applyAlignment="1">
      <alignment horizontal="center" vertical="center"/>
    </xf>
    <xf numFmtId="49" fontId="1" fillId="2" borderId="6" xfId="0" applyNumberFormat="1" applyFont="1" applyFill="1" applyBorder="1" applyAlignment="1">
      <alignment horizontal="center" vertical="center"/>
    </xf>
    <xf numFmtId="49" fontId="1" fillId="4" borderId="6" xfId="0" applyNumberFormat="1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center"/>
    </xf>
    <xf numFmtId="49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49" fontId="1" fillId="4" borderId="2" xfId="0" applyNumberFormat="1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/>
    </xf>
    <xf numFmtId="0" fontId="1" fillId="4" borderId="2" xfId="0" applyFont="1" applyFill="1" applyBorder="1" applyAlignment="1">
      <alignment horizontal="center" vertical="center"/>
    </xf>
    <xf numFmtId="0" fontId="1" fillId="0" borderId="2" xfId="0" applyFont="1" applyBorder="1" applyAlignment="1">
      <alignment horizontal="right" vertical="center"/>
    </xf>
    <xf numFmtId="0" fontId="0" fillId="0" borderId="2" xfId="0" applyBorder="1" applyAlignment="1">
      <alignment vertical="center"/>
    </xf>
    <xf numFmtId="0" fontId="0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2" borderId="2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left" vertical="center"/>
    </xf>
    <xf numFmtId="166" fontId="1" fillId="4" borderId="2" xfId="0" applyNumberFormat="1" applyFont="1" applyFill="1" applyBorder="1" applyAlignment="1">
      <alignment horizontal="center"/>
    </xf>
    <xf numFmtId="49" fontId="35" fillId="0" borderId="2" xfId="0" quotePrefix="1" applyNumberFormat="1" applyFont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20" fontId="7" fillId="4" borderId="0" xfId="0" applyNumberFormat="1" applyFont="1" applyFill="1" applyBorder="1" applyAlignment="1">
      <alignment horizontal="center"/>
    </xf>
    <xf numFmtId="20" fontId="28" fillId="4" borderId="2" xfId="2" applyNumberFormat="1" applyFont="1" applyFill="1" applyBorder="1" applyAlignment="1">
      <alignment horizontal="left"/>
    </xf>
    <xf numFmtId="49" fontId="24" fillId="4" borderId="2" xfId="0" quotePrefix="1" applyNumberFormat="1" applyFont="1" applyFill="1" applyBorder="1" applyAlignment="1">
      <alignment horizontal="center" vertical="center"/>
    </xf>
    <xf numFmtId="166" fontId="1" fillId="4" borderId="2" xfId="0" quotePrefix="1" applyNumberFormat="1" applyFont="1" applyFill="1" applyBorder="1" applyAlignment="1">
      <alignment horizontal="center" vertical="center"/>
    </xf>
    <xf numFmtId="49" fontId="7" fillId="21" borderId="2" xfId="0" quotePrefix="1" applyNumberFormat="1" applyFont="1" applyFill="1" applyBorder="1" applyAlignment="1">
      <alignment horizontal="center" vertical="center"/>
    </xf>
    <xf numFmtId="49" fontId="28" fillId="3" borderId="2" xfId="0" quotePrefix="1" applyNumberFormat="1" applyFont="1" applyFill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center"/>
    </xf>
    <xf numFmtId="49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left" vertical="center"/>
    </xf>
    <xf numFmtId="49" fontId="1" fillId="0" borderId="0" xfId="0" applyNumberFormat="1" applyFont="1" applyBorder="1" applyAlignment="1">
      <alignment horizontal="center" vertical="center"/>
    </xf>
    <xf numFmtId="166" fontId="1" fillId="0" borderId="0" xfId="0" applyNumberFormat="1" applyFont="1" applyBorder="1" applyAlignment="1">
      <alignment horizontal="center" vertical="center"/>
    </xf>
    <xf numFmtId="0" fontId="1" fillId="4" borderId="2" xfId="0" applyFont="1" applyFill="1" applyBorder="1" applyAlignment="1">
      <alignment horizontal="center"/>
    </xf>
    <xf numFmtId="0" fontId="1" fillId="4" borderId="2" xfId="0" applyFont="1" applyFill="1" applyBorder="1" applyAlignment="1">
      <alignment horizontal="center" vertical="center"/>
    </xf>
    <xf numFmtId="49" fontId="1" fillId="4" borderId="2" xfId="0" applyNumberFormat="1" applyFont="1" applyFill="1" applyBorder="1" applyAlignment="1">
      <alignment horizontal="center" vertical="center"/>
    </xf>
    <xf numFmtId="0" fontId="1" fillId="0" borderId="0" xfId="0" applyFont="1" applyBorder="1" applyAlignment="1">
      <alignment wrapText="1"/>
    </xf>
    <xf numFmtId="0" fontId="1" fillId="0" borderId="0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 textRotation="90"/>
    </xf>
    <xf numFmtId="0" fontId="28" fillId="3" borderId="2" xfId="1" applyNumberFormat="1" applyFont="1" applyFill="1" applyBorder="1" applyAlignment="1">
      <alignment horizontal="left" vertical="top"/>
    </xf>
    <xf numFmtId="0" fontId="0" fillId="0" borderId="2" xfId="0" applyFont="1" applyBorder="1" applyAlignment="1">
      <alignment vertical="center" textRotation="90"/>
    </xf>
    <xf numFmtId="0" fontId="28" fillId="21" borderId="2" xfId="1" applyNumberFormat="1" applyFont="1" applyFill="1" applyBorder="1" applyAlignment="1">
      <alignment horizontal="left" vertical="top"/>
    </xf>
    <xf numFmtId="0" fontId="28" fillId="7" borderId="2" xfId="1" applyNumberFormat="1" applyFont="1" applyFill="1" applyBorder="1" applyAlignment="1">
      <alignment horizontal="left" vertical="top"/>
    </xf>
    <xf numFmtId="0" fontId="28" fillId="21" borderId="2" xfId="1" applyNumberFormat="1" applyFont="1" applyFill="1" applyBorder="1" applyAlignment="1">
      <alignment horizontal="left" vertical="top" wrapText="1"/>
    </xf>
    <xf numFmtId="0" fontId="37" fillId="5" borderId="2" xfId="1" applyNumberFormat="1" applyFont="1" applyFill="1" applyBorder="1" applyAlignment="1">
      <alignment horizontal="left" vertical="top"/>
    </xf>
    <xf numFmtId="0" fontId="1" fillId="5" borderId="0" xfId="0" applyFont="1" applyFill="1" applyBorder="1" applyAlignment="1">
      <alignment horizontal="center" vertical="center"/>
    </xf>
    <xf numFmtId="0" fontId="37" fillId="6" borderId="2" xfId="1" applyNumberFormat="1" applyFont="1" applyFill="1" applyBorder="1" applyAlignment="1">
      <alignment horizontal="left" vertical="top"/>
    </xf>
    <xf numFmtId="165" fontId="1" fillId="7" borderId="0" xfId="0" applyNumberFormat="1" applyFont="1" applyFill="1" applyBorder="1" applyAlignment="1">
      <alignment horizontal="center" vertical="center"/>
    </xf>
    <xf numFmtId="0" fontId="1" fillId="7" borderId="0" xfId="0" applyFont="1" applyFill="1" applyBorder="1" applyAlignment="1">
      <alignment horizontal="center" vertical="center"/>
    </xf>
    <xf numFmtId="0" fontId="1" fillId="6" borderId="2" xfId="0" applyFont="1" applyFill="1" applyBorder="1" applyAlignment="1">
      <alignment wrapText="1"/>
    </xf>
    <xf numFmtId="0" fontId="37" fillId="0" borderId="0" xfId="0" applyFont="1" applyAlignment="1">
      <alignment horizontal="left" vertical="center"/>
    </xf>
    <xf numFmtId="49" fontId="28" fillId="4" borderId="0" xfId="0" applyNumberFormat="1" applyFont="1" applyFill="1" applyBorder="1" applyAlignment="1">
      <alignment horizontal="center" vertical="top" wrapText="1"/>
    </xf>
    <xf numFmtId="49" fontId="28" fillId="4" borderId="0" xfId="0" quotePrefix="1" applyNumberFormat="1" applyFont="1" applyFill="1" applyBorder="1" applyAlignment="1">
      <alignment horizontal="center" vertical="top" wrapText="1"/>
    </xf>
    <xf numFmtId="0" fontId="1" fillId="13" borderId="3" xfId="0" applyFont="1" applyFill="1" applyBorder="1" applyAlignment="1">
      <alignment horizontal="center" vertical="center"/>
    </xf>
    <xf numFmtId="0" fontId="1" fillId="13" borderId="3" xfId="0" applyFont="1" applyFill="1" applyBorder="1" applyAlignment="1">
      <alignment horizontal="center"/>
    </xf>
    <xf numFmtId="0" fontId="1" fillId="15" borderId="2" xfId="0" applyFont="1" applyFill="1" applyBorder="1" applyAlignment="1">
      <alignment horizontal="center"/>
    </xf>
    <xf numFmtId="0" fontId="28" fillId="3" borderId="2" xfId="1" applyNumberFormat="1" applyFont="1" applyFill="1" applyBorder="1" applyAlignment="1">
      <alignment horizontal="left" vertical="top" wrapText="1"/>
    </xf>
    <xf numFmtId="0" fontId="28" fillId="5" borderId="2" xfId="1" applyNumberFormat="1" applyFont="1" applyFill="1" applyBorder="1" applyAlignment="1">
      <alignment horizontal="left" vertical="top"/>
    </xf>
    <xf numFmtId="0" fontId="24" fillId="5" borderId="2" xfId="1" applyNumberFormat="1" applyFont="1" applyFill="1" applyBorder="1" applyAlignment="1">
      <alignment horizontal="left" vertical="top"/>
    </xf>
    <xf numFmtId="0" fontId="28" fillId="7" borderId="2" xfId="1" applyNumberFormat="1" applyFont="1" applyFill="1" applyBorder="1" applyAlignment="1">
      <alignment horizontal="left" vertical="top" wrapText="1"/>
    </xf>
    <xf numFmtId="0" fontId="1" fillId="15" borderId="3" xfId="0" applyFont="1" applyFill="1" applyBorder="1" applyAlignment="1">
      <alignment horizontal="center"/>
    </xf>
    <xf numFmtId="0" fontId="1" fillId="15" borderId="2" xfId="0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49" fontId="1" fillId="0" borderId="2" xfId="0" applyNumberFormat="1" applyFont="1" applyBorder="1" applyAlignment="1">
      <alignment horizontal="center" vertical="center"/>
    </xf>
    <xf numFmtId="0" fontId="1" fillId="4" borderId="0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49" fontId="1" fillId="0" borderId="0" xfId="0" applyNumberFormat="1" applyFont="1" applyBorder="1" applyAlignment="1">
      <alignment horizontal="center" vertical="center"/>
    </xf>
    <xf numFmtId="166" fontId="1" fillId="0" borderId="0" xfId="0" applyNumberFormat="1" applyFont="1" applyBorder="1" applyAlignment="1">
      <alignment horizontal="center" vertical="center"/>
    </xf>
    <xf numFmtId="49" fontId="1" fillId="4" borderId="2" xfId="0" applyNumberFormat="1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/>
    </xf>
    <xf numFmtId="0" fontId="1" fillId="4" borderId="2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165" fontId="1" fillId="0" borderId="0" xfId="0" applyNumberFormat="1" applyFont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2" fontId="7" fillId="3" borderId="2" xfId="0" applyNumberFormat="1" applyFont="1" applyFill="1" applyBorder="1" applyAlignment="1">
      <alignment horizontal="center" vertical="center"/>
    </xf>
    <xf numFmtId="0" fontId="60" fillId="0" borderId="0" xfId="2" applyFont="1" applyBorder="1"/>
    <xf numFmtId="2" fontId="1" fillId="4" borderId="2" xfId="0" applyNumberFormat="1" applyFont="1" applyFill="1" applyBorder="1" applyAlignment="1"/>
    <xf numFmtId="0" fontId="1" fillId="4" borderId="2" xfId="0" applyFont="1" applyFill="1" applyBorder="1" applyAlignment="1"/>
    <xf numFmtId="0" fontId="1" fillId="0" borderId="19" xfId="0" applyFont="1" applyBorder="1" applyAlignment="1">
      <alignment horizontal="center"/>
    </xf>
    <xf numFmtId="0" fontId="1" fillId="5" borderId="19" xfId="0" applyFont="1" applyFill="1" applyBorder="1" applyAlignment="1">
      <alignment horizontal="center"/>
    </xf>
    <xf numFmtId="0" fontId="1" fillId="7" borderId="19" xfId="0" applyFont="1" applyFill="1" applyBorder="1" applyAlignment="1">
      <alignment horizontal="center"/>
    </xf>
    <xf numFmtId="0" fontId="1" fillId="0" borderId="0" xfId="0" applyFont="1" applyBorder="1" applyAlignment="1">
      <alignment horizontal="center"/>
    </xf>
    <xf numFmtId="164" fontId="1" fillId="2" borderId="2" xfId="0" applyNumberFormat="1" applyFont="1" applyFill="1" applyBorder="1" applyAlignment="1">
      <alignment vertical="center"/>
    </xf>
    <xf numFmtId="164" fontId="1" fillId="0" borderId="2" xfId="0" applyNumberFormat="1" applyFont="1" applyBorder="1" applyAlignment="1">
      <alignment vertical="center"/>
    </xf>
    <xf numFmtId="2" fontId="1" fillId="4" borderId="0" xfId="0" applyNumberFormat="1" applyFont="1" applyFill="1" applyBorder="1" applyAlignment="1"/>
    <xf numFmtId="0" fontId="1" fillId="4" borderId="0" xfId="0" applyFont="1" applyFill="1" applyBorder="1" applyAlignment="1"/>
    <xf numFmtId="0" fontId="7" fillId="4" borderId="0" xfId="0" applyFont="1" applyFill="1" applyBorder="1" applyAlignment="1">
      <alignment horizontal="center" vertical="center" wrapText="1"/>
    </xf>
    <xf numFmtId="0" fontId="0" fillId="0" borderId="34" xfId="0" applyBorder="1"/>
    <xf numFmtId="0" fontId="0" fillId="0" borderId="27" xfId="0" applyBorder="1"/>
    <xf numFmtId="2" fontId="1" fillId="9" borderId="0" xfId="0" applyNumberFormat="1" applyFont="1" applyFill="1" applyBorder="1" applyAlignment="1">
      <alignment horizontal="center"/>
    </xf>
    <xf numFmtId="0" fontId="1" fillId="9" borderId="0" xfId="0" applyFont="1" applyFill="1" applyBorder="1" applyAlignment="1">
      <alignment horizontal="center"/>
    </xf>
    <xf numFmtId="0" fontId="0" fillId="0" borderId="1" xfId="0" applyBorder="1"/>
    <xf numFmtId="0" fontId="0" fillId="0" borderId="82" xfId="0" applyBorder="1"/>
    <xf numFmtId="0" fontId="0" fillId="0" borderId="28" xfId="0" applyBorder="1"/>
    <xf numFmtId="0" fontId="0" fillId="0" borderId="29" xfId="0" applyBorder="1"/>
    <xf numFmtId="0" fontId="0" fillId="0" borderId="30" xfId="0" applyBorder="1"/>
    <xf numFmtId="0" fontId="0" fillId="0" borderId="72" xfId="0" applyBorder="1"/>
    <xf numFmtId="0" fontId="0" fillId="9" borderId="30" xfId="0" applyFill="1" applyBorder="1"/>
    <xf numFmtId="0" fontId="0" fillId="9" borderId="0" xfId="0" applyFill="1" applyBorder="1"/>
    <xf numFmtId="6" fontId="0" fillId="9" borderId="0" xfId="0" applyNumberFormat="1" applyFill="1" applyBorder="1"/>
    <xf numFmtId="0" fontId="0" fillId="13" borderId="30" xfId="0" applyFont="1" applyFill="1" applyBorder="1"/>
    <xf numFmtId="0" fontId="0" fillId="13" borderId="0" xfId="0" applyFont="1" applyFill="1" applyBorder="1"/>
    <xf numFmtId="8" fontId="0" fillId="13" borderId="0" xfId="0" applyNumberFormat="1" applyFont="1" applyFill="1" applyBorder="1"/>
    <xf numFmtId="0" fontId="0" fillId="9" borderId="72" xfId="0" applyFill="1" applyBorder="1"/>
    <xf numFmtId="0" fontId="0" fillId="13" borderId="72" xfId="0" applyFont="1" applyFill="1" applyBorder="1"/>
    <xf numFmtId="6" fontId="0" fillId="9" borderId="30" xfId="0" applyNumberFormat="1" applyFill="1" applyBorder="1"/>
    <xf numFmtId="8" fontId="0" fillId="13" borderId="30" xfId="0" applyNumberFormat="1" applyFont="1" applyFill="1" applyBorder="1"/>
    <xf numFmtId="3" fontId="0" fillId="0" borderId="72" xfId="0" applyNumberFormat="1" applyBorder="1"/>
    <xf numFmtId="0" fontId="0" fillId="9" borderId="34" xfId="0" applyFill="1" applyBorder="1"/>
    <xf numFmtId="0" fontId="0" fillId="9" borderId="82" xfId="0" applyFill="1" applyBorder="1"/>
    <xf numFmtId="0" fontId="0" fillId="9" borderId="27" xfId="0" applyFill="1" applyBorder="1"/>
    <xf numFmtId="0" fontId="0" fillId="9" borderId="29" xfId="0" applyFill="1" applyBorder="1"/>
    <xf numFmtId="0" fontId="1" fillId="0" borderId="2" xfId="0" applyFont="1" applyBorder="1" applyAlignment="1">
      <alignment horizontal="center" vertical="center"/>
    </xf>
    <xf numFmtId="49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1" fillId="4" borderId="0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49" fontId="1" fillId="0" borderId="0" xfId="0" applyNumberFormat="1" applyFont="1" applyBorder="1" applyAlignment="1">
      <alignment horizontal="center" vertical="center"/>
    </xf>
    <xf numFmtId="166" fontId="1" fillId="0" borderId="0" xfId="0" applyNumberFormat="1" applyFont="1" applyBorder="1" applyAlignment="1">
      <alignment horizontal="center" vertical="center"/>
    </xf>
    <xf numFmtId="49" fontId="1" fillId="4" borderId="2" xfId="0" applyNumberFormat="1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/>
    </xf>
    <xf numFmtId="0" fontId="1" fillId="4" borderId="2" xfId="0" applyFont="1" applyFill="1" applyBorder="1" applyAlignment="1">
      <alignment horizontal="center" vertical="center"/>
    </xf>
    <xf numFmtId="0" fontId="1" fillId="0" borderId="0" xfId="0" applyFont="1" applyBorder="1" applyAlignment="1">
      <alignment wrapText="1"/>
    </xf>
    <xf numFmtId="0" fontId="0" fillId="0" borderId="0" xfId="0" applyBorder="1" applyAlignment="1">
      <alignment wrapText="1"/>
    </xf>
    <xf numFmtId="0" fontId="1" fillId="0" borderId="0" xfId="0" applyFont="1" applyBorder="1" applyAlignment="1">
      <alignment horizontal="center" vertical="center"/>
    </xf>
    <xf numFmtId="0" fontId="0" fillId="0" borderId="0" xfId="0" applyBorder="1" applyAlignment="1"/>
    <xf numFmtId="0" fontId="1" fillId="0" borderId="3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65" fontId="1" fillId="0" borderId="0" xfId="0" applyNumberFormat="1" applyFont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 textRotation="90"/>
    </xf>
    <xf numFmtId="8" fontId="0" fillId="0" borderId="0" xfId="0" applyNumberFormat="1" applyBorder="1"/>
    <xf numFmtId="8" fontId="0" fillId="0" borderId="30" xfId="0" applyNumberFormat="1" applyBorder="1"/>
    <xf numFmtId="3" fontId="0" fillId="0" borderId="30" xfId="0" applyNumberFormat="1" applyBorder="1"/>
    <xf numFmtId="0" fontId="0" fillId="5" borderId="30" xfId="0" applyFill="1" applyBorder="1"/>
    <xf numFmtId="0" fontId="0" fillId="5" borderId="1" xfId="0" applyFill="1" applyBorder="1"/>
    <xf numFmtId="0" fontId="0" fillId="5" borderId="82" xfId="0" applyFill="1" applyBorder="1"/>
    <xf numFmtId="0" fontId="0" fillId="5" borderId="34" xfId="0" applyFill="1" applyBorder="1"/>
    <xf numFmtId="0" fontId="0" fillId="0" borderId="0" xfId="0" applyBorder="1" applyAlignment="1"/>
    <xf numFmtId="0" fontId="1" fillId="0" borderId="2" xfId="0" applyFont="1" applyBorder="1" applyAlignment="1">
      <alignment horizontal="center" vertical="center"/>
    </xf>
    <xf numFmtId="0" fontId="1" fillId="4" borderId="0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/>
    </xf>
    <xf numFmtId="0" fontId="1" fillId="4" borderId="2" xfId="0" applyFont="1" applyFill="1" applyBorder="1" applyAlignment="1">
      <alignment horizontal="center" vertical="center"/>
    </xf>
    <xf numFmtId="49" fontId="1" fillId="4" borderId="2" xfId="0" applyNumberFormat="1" applyFont="1" applyFill="1" applyBorder="1" applyAlignment="1">
      <alignment horizontal="center" vertical="center"/>
    </xf>
    <xf numFmtId="0" fontId="1" fillId="0" borderId="0" xfId="0" applyFont="1" applyBorder="1" applyAlignment="1">
      <alignment wrapText="1"/>
    </xf>
    <xf numFmtId="0" fontId="1" fillId="4" borderId="0" xfId="0" applyFont="1" applyFill="1" applyBorder="1" applyAlignment="1">
      <alignment wrapText="1"/>
    </xf>
    <xf numFmtId="0" fontId="0" fillId="0" borderId="0" xfId="0" applyBorder="1" applyAlignment="1">
      <alignment horizontal="center"/>
    </xf>
    <xf numFmtId="0" fontId="0" fillId="23" borderId="34" xfId="0" applyFill="1" applyBorder="1"/>
    <xf numFmtId="0" fontId="0" fillId="23" borderId="1" xfId="0" applyFill="1" applyBorder="1"/>
    <xf numFmtId="0" fontId="0" fillId="23" borderId="82" xfId="0" applyFill="1" applyBorder="1"/>
    <xf numFmtId="0" fontId="0" fillId="23" borderId="30" xfId="0" applyFill="1" applyBorder="1"/>
    <xf numFmtId="0" fontId="0" fillId="23" borderId="0" xfId="0" applyFill="1" applyBorder="1"/>
    <xf numFmtId="0" fontId="0" fillId="23" borderId="72" xfId="0" applyFill="1" applyBorder="1"/>
    <xf numFmtId="0" fontId="0" fillId="23" borderId="27" xfId="0" applyFill="1" applyBorder="1"/>
    <xf numFmtId="0" fontId="0" fillId="23" borderId="28" xfId="0" applyFill="1" applyBorder="1"/>
    <xf numFmtId="0" fontId="0" fillId="23" borderId="29" xfId="0" applyFill="1" applyBorder="1"/>
    <xf numFmtId="164" fontId="28" fillId="3" borderId="2" xfId="0" applyNumberFormat="1" applyFont="1" applyFill="1" applyBorder="1" applyAlignment="1">
      <alignment horizontal="left" vertical="center"/>
    </xf>
    <xf numFmtId="49" fontId="37" fillId="3" borderId="2" xfId="0" applyNumberFormat="1" applyFont="1" applyFill="1" applyBorder="1" applyAlignment="1">
      <alignment horizontal="center" vertical="center"/>
    </xf>
    <xf numFmtId="164" fontId="28" fillId="3" borderId="2" xfId="0" applyNumberFormat="1" applyFont="1" applyFill="1" applyBorder="1" applyAlignment="1">
      <alignment horizontal="center" vertical="center"/>
    </xf>
    <xf numFmtId="6" fontId="0" fillId="0" borderId="30" xfId="0" applyNumberFormat="1" applyBorder="1"/>
    <xf numFmtId="0" fontId="0" fillId="3" borderId="4" xfId="0" applyFill="1" applyBorder="1"/>
    <xf numFmtId="0" fontId="0" fillId="3" borderId="5" xfId="0" applyFill="1" applyBorder="1"/>
    <xf numFmtId="0" fontId="0" fillId="3" borderId="6" xfId="0" applyFill="1" applyBorder="1"/>
    <xf numFmtId="8" fontId="0" fillId="3" borderId="4" xfId="0" applyNumberFormat="1" applyFill="1" applyBorder="1"/>
    <xf numFmtId="0" fontId="0" fillId="24" borderId="30" xfId="0" applyFill="1" applyBorder="1"/>
    <xf numFmtId="0" fontId="0" fillId="24" borderId="0" xfId="0" applyFill="1" applyBorder="1"/>
    <xf numFmtId="0" fontId="0" fillId="24" borderId="72" xfId="0" applyFill="1" applyBorder="1"/>
    <xf numFmtId="6" fontId="0" fillId="24" borderId="30" xfId="0" applyNumberFormat="1" applyFill="1" applyBorder="1"/>
    <xf numFmtId="0" fontId="0" fillId="7" borderId="4" xfId="0" applyFill="1" applyBorder="1"/>
    <xf numFmtId="0" fontId="0" fillId="7" borderId="5" xfId="0" applyFill="1" applyBorder="1"/>
    <xf numFmtId="0" fontId="0" fillId="7" borderId="6" xfId="0" applyFill="1" applyBorder="1"/>
    <xf numFmtId="6" fontId="0" fillId="0" borderId="0" xfId="0" applyNumberFormat="1" applyBorder="1" applyAlignment="1">
      <alignment horizontal="center"/>
    </xf>
    <xf numFmtId="0" fontId="0" fillId="7" borderId="34" xfId="0" applyFill="1" applyBorder="1"/>
    <xf numFmtId="0" fontId="0" fillId="7" borderId="1" xfId="0" applyFill="1" applyBorder="1"/>
    <xf numFmtId="0" fontId="0" fillId="7" borderId="82" xfId="0" applyFill="1" applyBorder="1"/>
    <xf numFmtId="0" fontId="0" fillId="7" borderId="27" xfId="0" applyFill="1" applyBorder="1"/>
    <xf numFmtId="0" fontId="0" fillId="7" borderId="28" xfId="0" applyFill="1" applyBorder="1"/>
    <xf numFmtId="0" fontId="0" fillId="7" borderId="29" xfId="0" applyFill="1" applyBorder="1"/>
    <xf numFmtId="6" fontId="0" fillId="7" borderId="5" xfId="0" applyNumberFormat="1" applyFill="1" applyBorder="1"/>
    <xf numFmtId="6" fontId="0" fillId="7" borderId="28" xfId="0" applyNumberFormat="1" applyFill="1" applyBorder="1"/>
    <xf numFmtId="0" fontId="69" fillId="7" borderId="4" xfId="0" applyFont="1" applyFill="1" applyBorder="1"/>
    <xf numFmtId="0" fontId="69" fillId="7" borderId="5" xfId="0" applyFont="1" applyFill="1" applyBorder="1"/>
    <xf numFmtId="0" fontId="69" fillId="7" borderId="6" xfId="0" applyFont="1" applyFill="1" applyBorder="1"/>
    <xf numFmtId="6" fontId="69" fillId="7" borderId="5" xfId="0" applyNumberFormat="1" applyFont="1" applyFill="1" applyBorder="1"/>
    <xf numFmtId="0" fontId="25" fillId="3" borderId="34" xfId="0" applyFont="1" applyFill="1" applyBorder="1"/>
    <xf numFmtId="0" fontId="25" fillId="3" borderId="1" xfId="0" applyFont="1" applyFill="1" applyBorder="1"/>
    <xf numFmtId="0" fontId="25" fillId="3" borderId="82" xfId="0" applyFont="1" applyFill="1" applyBorder="1"/>
    <xf numFmtId="0" fontId="25" fillId="3" borderId="27" xfId="0" applyFont="1" applyFill="1" applyBorder="1"/>
    <xf numFmtId="0" fontId="25" fillId="3" borderId="28" xfId="0" applyFont="1" applyFill="1" applyBorder="1"/>
    <xf numFmtId="8" fontId="25" fillId="3" borderId="28" xfId="0" applyNumberFormat="1" applyFont="1" applyFill="1" applyBorder="1"/>
    <xf numFmtId="0" fontId="25" fillId="3" borderId="29" xfId="0" applyFont="1" applyFill="1" applyBorder="1"/>
    <xf numFmtId="0" fontId="26" fillId="5" borderId="0" xfId="0" applyFont="1" applyFill="1" applyBorder="1"/>
    <xf numFmtId="166" fontId="1" fillId="3" borderId="7" xfId="0" applyNumberFormat="1" applyFont="1" applyFill="1" applyBorder="1" applyAlignment="1">
      <alignment horizontal="center"/>
    </xf>
    <xf numFmtId="164" fontId="1" fillId="6" borderId="2" xfId="0" applyNumberFormat="1" applyFont="1" applyFill="1" applyBorder="1" applyAlignment="1">
      <alignment horizontal="center" vertical="center"/>
    </xf>
    <xf numFmtId="164" fontId="37" fillId="6" borderId="2" xfId="0" applyNumberFormat="1" applyFont="1" applyFill="1" applyBorder="1" applyAlignment="1">
      <alignment horizontal="center" vertical="center"/>
    </xf>
    <xf numFmtId="49" fontId="1" fillId="4" borderId="0" xfId="0" quotePrefix="1" applyNumberFormat="1" applyFont="1" applyFill="1" applyBorder="1" applyAlignment="1">
      <alignment horizontal="center" vertical="center"/>
    </xf>
    <xf numFmtId="0" fontId="3" fillId="4" borderId="0" xfId="0" applyFont="1" applyFill="1" applyBorder="1" applyAlignment="1">
      <alignment horizontal="left" vertical="center"/>
    </xf>
    <xf numFmtId="0" fontId="37" fillId="4" borderId="0" xfId="0" applyFont="1" applyFill="1" applyBorder="1"/>
    <xf numFmtId="49" fontId="37" fillId="4" borderId="0" xfId="0" quotePrefix="1" applyNumberFormat="1" applyFont="1" applyFill="1" applyBorder="1" applyAlignment="1">
      <alignment horizontal="center" vertical="center"/>
    </xf>
    <xf numFmtId="0" fontId="28" fillId="4" borderId="0" xfId="0" applyFont="1" applyFill="1" applyBorder="1" applyAlignment="1">
      <alignment horizontal="center"/>
    </xf>
    <xf numFmtId="0" fontId="35" fillId="4" borderId="0" xfId="0" applyFont="1" applyFill="1" applyBorder="1" applyAlignment="1">
      <alignment horizont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20" fontId="4" fillId="2" borderId="2" xfId="0" applyNumberFormat="1" applyFont="1" applyFill="1" applyBorder="1" applyAlignment="1">
      <alignment horizontal="center"/>
    </xf>
    <xf numFmtId="0" fontId="0" fillId="0" borderId="34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82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6" borderId="34" xfId="0" applyFill="1" applyBorder="1" applyAlignment="1">
      <alignment wrapText="1"/>
    </xf>
    <xf numFmtId="0" fontId="0" fillId="0" borderId="1" xfId="0" applyBorder="1" applyAlignment="1">
      <alignment wrapText="1"/>
    </xf>
    <xf numFmtId="0" fontId="0" fillId="0" borderId="82" xfId="0" applyBorder="1" applyAlignment="1">
      <alignment wrapText="1"/>
    </xf>
    <xf numFmtId="0" fontId="0" fillId="0" borderId="30" xfId="0" applyBorder="1" applyAlignment="1">
      <alignment wrapText="1"/>
    </xf>
    <xf numFmtId="0" fontId="0" fillId="0" borderId="0" xfId="0" applyAlignment="1">
      <alignment wrapText="1"/>
    </xf>
    <xf numFmtId="0" fontId="0" fillId="0" borderId="72" xfId="0" applyBorder="1" applyAlignment="1">
      <alignment wrapText="1"/>
    </xf>
    <xf numFmtId="0" fontId="0" fillId="0" borderId="27" xfId="0" applyBorder="1" applyAlignment="1">
      <alignment wrapText="1"/>
    </xf>
    <xf numFmtId="0" fontId="0" fillId="0" borderId="28" xfId="0" applyBorder="1" applyAlignment="1">
      <alignment wrapText="1"/>
    </xf>
    <xf numFmtId="0" fontId="0" fillId="0" borderId="29" xfId="0" applyBorder="1" applyAlignment="1">
      <alignment wrapText="1"/>
    </xf>
    <xf numFmtId="0" fontId="0" fillId="7" borderId="4" xfId="0" applyFill="1" applyBorder="1" applyAlignment="1"/>
    <xf numFmtId="0" fontId="0" fillId="7" borderId="5" xfId="0" applyFill="1" applyBorder="1" applyAlignment="1"/>
    <xf numFmtId="0" fontId="0" fillId="7" borderId="6" xfId="0" applyFill="1" applyBorder="1" applyAlignment="1"/>
    <xf numFmtId="0" fontId="0" fillId="3" borderId="4" xfId="0" applyFill="1" applyBorder="1" applyAlignment="1"/>
    <xf numFmtId="0" fontId="0" fillId="3" borderId="5" xfId="0" applyFill="1" applyBorder="1" applyAlignment="1"/>
    <xf numFmtId="0" fontId="0" fillId="3" borderId="6" xfId="0" applyFill="1" applyBorder="1" applyAlignment="1"/>
    <xf numFmtId="6" fontId="0" fillId="3" borderId="4" xfId="0" applyNumberFormat="1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0" fontId="0" fillId="4" borderId="0" xfId="0" applyFill="1" applyBorder="1" applyAlignment="1"/>
    <xf numFmtId="0" fontId="0" fillId="3" borderId="34" xfId="0" applyFill="1" applyBorder="1" applyAlignment="1">
      <alignment horizontal="center" vertical="center" wrapText="1" shrinkToFit="1"/>
    </xf>
    <xf numFmtId="0" fontId="0" fillId="3" borderId="1" xfId="0" applyFill="1" applyBorder="1" applyAlignment="1">
      <alignment horizontal="center" vertical="center" wrapText="1" shrinkToFit="1"/>
    </xf>
    <xf numFmtId="0" fontId="0" fillId="3" borderId="82" xfId="0" applyFill="1" applyBorder="1" applyAlignment="1">
      <alignment horizontal="center" vertical="center" wrapText="1" shrinkToFit="1"/>
    </xf>
    <xf numFmtId="0" fontId="0" fillId="3" borderId="30" xfId="0" applyFill="1" applyBorder="1" applyAlignment="1">
      <alignment horizontal="center" vertical="center" wrapText="1" shrinkToFit="1"/>
    </xf>
    <xf numFmtId="0" fontId="0" fillId="3" borderId="0" xfId="0" applyFill="1" applyAlignment="1">
      <alignment horizontal="center" vertical="center" wrapText="1" shrinkToFit="1"/>
    </xf>
    <xf numFmtId="0" fontId="0" fillId="3" borderId="72" xfId="0" applyFill="1" applyBorder="1" applyAlignment="1">
      <alignment horizontal="center" vertical="center" wrapText="1" shrinkToFit="1"/>
    </xf>
    <xf numFmtId="0" fontId="0" fillId="3" borderId="27" xfId="0" applyFill="1" applyBorder="1" applyAlignment="1">
      <alignment horizontal="center" vertical="center" wrapText="1" shrinkToFit="1"/>
    </xf>
    <xf numFmtId="0" fontId="0" fillId="3" borderId="28" xfId="0" applyFill="1" applyBorder="1" applyAlignment="1">
      <alignment horizontal="center" vertical="center" wrapText="1" shrinkToFit="1"/>
    </xf>
    <xf numFmtId="0" fontId="0" fillId="3" borderId="29" xfId="0" applyFill="1" applyBorder="1" applyAlignment="1">
      <alignment horizontal="center" vertical="center" wrapText="1" shrinkToFit="1"/>
    </xf>
    <xf numFmtId="8" fontId="0" fillId="3" borderId="34" xfId="0" applyNumberForma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3" borderId="82" xfId="0" applyFill="1" applyBorder="1" applyAlignment="1">
      <alignment horizontal="center" vertical="center" wrapText="1"/>
    </xf>
    <xf numFmtId="0" fontId="0" fillId="3" borderId="30" xfId="0" applyFill="1" applyBorder="1" applyAlignment="1">
      <alignment horizontal="center" vertical="center" wrapText="1"/>
    </xf>
    <xf numFmtId="0" fontId="0" fillId="3" borderId="0" xfId="0" applyFill="1" applyAlignment="1">
      <alignment horizontal="center" vertical="center" wrapText="1"/>
    </xf>
    <xf numFmtId="0" fontId="0" fillId="3" borderId="72" xfId="0" applyFill="1" applyBorder="1" applyAlignment="1">
      <alignment horizontal="center" vertical="center" wrapText="1"/>
    </xf>
    <xf numFmtId="0" fontId="0" fillId="3" borderId="27" xfId="0" applyFill="1" applyBorder="1" applyAlignment="1">
      <alignment horizontal="center" vertical="center" wrapText="1"/>
    </xf>
    <xf numFmtId="0" fontId="0" fillId="3" borderId="28" xfId="0" applyFill="1" applyBorder="1" applyAlignment="1">
      <alignment horizontal="center" vertical="center" wrapText="1"/>
    </xf>
    <xf numFmtId="0" fontId="0" fillId="3" borderId="29" xfId="0" applyFill="1" applyBorder="1" applyAlignment="1">
      <alignment horizontal="center" vertical="center" wrapText="1"/>
    </xf>
    <xf numFmtId="0" fontId="0" fillId="9" borderId="34" xfId="0" applyFill="1" applyBorder="1" applyAlignment="1"/>
    <xf numFmtId="0" fontId="0" fillId="9" borderId="1" xfId="0" applyFill="1" applyBorder="1" applyAlignment="1"/>
    <xf numFmtId="0" fontId="0" fillId="9" borderId="82" xfId="0" applyFill="1" applyBorder="1" applyAlignment="1"/>
    <xf numFmtId="0" fontId="0" fillId="9" borderId="30" xfId="0" applyFill="1" applyBorder="1" applyAlignment="1"/>
    <xf numFmtId="0" fontId="0" fillId="9" borderId="0" xfId="0" applyFill="1" applyBorder="1" applyAlignment="1"/>
    <xf numFmtId="0" fontId="0" fillId="9" borderId="72" xfId="0" applyFill="1" applyBorder="1" applyAlignment="1"/>
    <xf numFmtId="0" fontId="0" fillId="9" borderId="27" xfId="0" applyFill="1" applyBorder="1" applyAlignment="1"/>
    <xf numFmtId="0" fontId="0" fillId="9" borderId="28" xfId="0" applyFill="1" applyBorder="1" applyAlignment="1"/>
    <xf numFmtId="0" fontId="0" fillId="9" borderId="29" xfId="0" applyFill="1" applyBorder="1" applyAlignment="1"/>
    <xf numFmtId="0" fontId="0" fillId="3" borderId="34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82" xfId="0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72" xfId="0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68" fillId="0" borderId="34" xfId="0" applyFont="1" applyBorder="1" applyAlignment="1">
      <alignment horizontal="center" vertical="center"/>
    </xf>
    <xf numFmtId="0" fontId="68" fillId="0" borderId="82" xfId="0" applyFont="1" applyBorder="1" applyAlignment="1">
      <alignment horizontal="center" vertical="center"/>
    </xf>
    <xf numFmtId="0" fontId="68" fillId="0" borderId="27" xfId="0" applyFont="1" applyBorder="1" applyAlignment="1">
      <alignment horizontal="center" vertical="center"/>
    </xf>
    <xf numFmtId="0" fontId="68" fillId="0" borderId="29" xfId="0" applyFont="1" applyBorder="1" applyAlignment="1">
      <alignment horizontal="center" vertical="center"/>
    </xf>
    <xf numFmtId="0" fontId="68" fillId="0" borderId="1" xfId="0" applyFont="1" applyBorder="1" applyAlignment="1">
      <alignment horizontal="center" vertical="center"/>
    </xf>
    <xf numFmtId="0" fontId="68" fillId="0" borderId="28" xfId="0" applyFont="1" applyBorder="1" applyAlignment="1">
      <alignment horizontal="center" vertical="center"/>
    </xf>
    <xf numFmtId="0" fontId="0" fillId="0" borderId="0" xfId="0" applyBorder="1" applyAlignment="1"/>
    <xf numFmtId="0" fontId="0" fillId="0" borderId="72" xfId="0" applyBorder="1" applyAlignment="1"/>
    <xf numFmtId="6" fontId="0" fillId="9" borderId="30" xfId="0" applyNumberForma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72" xfId="0" applyBorder="1" applyAlignment="1">
      <alignment horizontal="center"/>
    </xf>
    <xf numFmtId="8" fontId="26" fillId="3" borderId="1" xfId="0" applyNumberFormat="1" applyFont="1" applyFill="1" applyBorder="1" applyAlignment="1">
      <alignment horizontal="center"/>
    </xf>
    <xf numFmtId="0" fontId="26" fillId="0" borderId="1" xfId="0" applyFont="1" applyBorder="1" applyAlignment="1">
      <alignment horizontal="center"/>
    </xf>
    <xf numFmtId="0" fontId="26" fillId="0" borderId="82" xfId="0" applyFont="1" applyBorder="1" applyAlignment="1">
      <alignment horizontal="center"/>
    </xf>
    <xf numFmtId="0" fontId="26" fillId="0" borderId="28" xfId="0" applyFont="1" applyBorder="1" applyAlignment="1">
      <alignment horizontal="center"/>
    </xf>
    <xf numFmtId="0" fontId="26" fillId="0" borderId="29" xfId="0" applyFont="1" applyBorder="1" applyAlignment="1">
      <alignment horizontal="center"/>
    </xf>
    <xf numFmtId="8" fontId="0" fillId="7" borderId="1" xfId="0" applyNumberFormat="1" applyFont="1" applyFill="1" applyBorder="1" applyAlignment="1">
      <alignment horizontal="center"/>
    </xf>
    <xf numFmtId="0" fontId="0" fillId="7" borderId="1" xfId="0" applyFont="1" applyFill="1" applyBorder="1" applyAlignment="1">
      <alignment horizontal="center"/>
    </xf>
    <xf numFmtId="0" fontId="0" fillId="7" borderId="82" xfId="0" applyFont="1" applyFill="1" applyBorder="1" applyAlignment="1">
      <alignment horizontal="center"/>
    </xf>
    <xf numFmtId="0" fontId="0" fillId="7" borderId="28" xfId="0" applyFont="1" applyFill="1" applyBorder="1" applyAlignment="1">
      <alignment horizontal="center"/>
    </xf>
    <xf numFmtId="0" fontId="0" fillId="7" borderId="29" xfId="0" applyFont="1" applyFill="1" applyBorder="1" applyAlignment="1">
      <alignment horizontal="center"/>
    </xf>
    <xf numFmtId="0" fontId="0" fillId="3" borderId="34" xfId="0" applyFill="1" applyBorder="1" applyAlignment="1"/>
    <xf numFmtId="0" fontId="0" fillId="3" borderId="82" xfId="0" applyFill="1" applyBorder="1" applyAlignment="1"/>
    <xf numFmtId="0" fontId="0" fillId="3" borderId="27" xfId="0" applyFill="1" applyBorder="1" applyAlignment="1"/>
    <xf numFmtId="0" fontId="0" fillId="3" borderId="29" xfId="0" applyFill="1" applyBorder="1" applyAlignment="1"/>
    <xf numFmtId="0" fontId="0" fillId="3" borderId="34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82" xfId="0" applyFill="1" applyBorder="1" applyAlignment="1">
      <alignment horizontal="center" vertical="center"/>
    </xf>
    <xf numFmtId="0" fontId="0" fillId="3" borderId="30" xfId="0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0" fontId="0" fillId="3" borderId="72" xfId="0" applyFill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72" xfId="0" applyBorder="1" applyAlignment="1">
      <alignment horizontal="center" vertical="center"/>
    </xf>
    <xf numFmtId="0" fontId="0" fillId="5" borderId="4" xfId="0" applyFill="1" applyBorder="1" applyAlignment="1"/>
    <xf numFmtId="0" fontId="0" fillId="5" borderId="5" xfId="0" applyFill="1" applyBorder="1" applyAlignment="1"/>
    <xf numFmtId="0" fontId="0" fillId="5" borderId="6" xfId="0" applyFill="1" applyBorder="1" applyAlignment="1"/>
    <xf numFmtId="0" fontId="0" fillId="5" borderId="4" xfId="0" applyFill="1" applyBorder="1" applyAlignment="1">
      <alignment horizontal="left"/>
    </xf>
    <xf numFmtId="0" fontId="0" fillId="5" borderId="5" xfId="0" applyFill="1" applyBorder="1" applyAlignment="1">
      <alignment horizontal="left"/>
    </xf>
    <xf numFmtId="0" fontId="0" fillId="5" borderId="6" xfId="0" applyFill="1" applyBorder="1" applyAlignment="1">
      <alignment horizontal="left"/>
    </xf>
    <xf numFmtId="0" fontId="0" fillId="6" borderId="34" xfId="0" applyFill="1" applyBorder="1" applyAlignment="1"/>
    <xf numFmtId="0" fontId="0" fillId="6" borderId="1" xfId="0" applyFill="1" applyBorder="1" applyAlignment="1"/>
    <xf numFmtId="0" fontId="0" fillId="0" borderId="1" xfId="0" applyBorder="1" applyAlignment="1"/>
    <xf numFmtId="0" fontId="0" fillId="0" borderId="82" xfId="0" applyBorder="1" applyAlignment="1"/>
    <xf numFmtId="0" fontId="0" fillId="6" borderId="30" xfId="0" applyFill="1" applyBorder="1" applyAlignment="1"/>
    <xf numFmtId="0" fontId="0" fillId="6" borderId="0" xfId="0" applyFill="1" applyBorder="1" applyAlignment="1"/>
    <xf numFmtId="0" fontId="0" fillId="0" borderId="0" xfId="0" applyAlignment="1"/>
    <xf numFmtId="0" fontId="0" fillId="0" borderId="30" xfId="0" applyBorder="1" applyAlignment="1"/>
    <xf numFmtId="0" fontId="0" fillId="0" borderId="27" xfId="0" applyBorder="1" applyAlignment="1"/>
    <xf numFmtId="0" fontId="0" fillId="0" borderId="28" xfId="0" applyBorder="1" applyAlignment="1"/>
    <xf numFmtId="0" fontId="0" fillId="0" borderId="29" xfId="0" applyBorder="1" applyAlignment="1"/>
    <xf numFmtId="0" fontId="1" fillId="0" borderId="19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20" xfId="0" applyFont="1" applyBorder="1" applyAlignment="1">
      <alignment horizontal="center"/>
    </xf>
    <xf numFmtId="0" fontId="1" fillId="0" borderId="42" xfId="0" applyFont="1" applyBorder="1" applyAlignment="1"/>
    <xf numFmtId="0" fontId="1" fillId="0" borderId="43" xfId="0" applyFont="1" applyBorder="1" applyAlignment="1"/>
    <xf numFmtId="0" fontId="1" fillId="0" borderId="44" xfId="0" applyFont="1" applyBorder="1" applyAlignment="1"/>
    <xf numFmtId="0" fontId="1" fillId="5" borderId="19" xfId="0" applyFont="1" applyFill="1" applyBorder="1" applyAlignment="1">
      <alignment horizontal="center"/>
    </xf>
    <xf numFmtId="0" fontId="1" fillId="7" borderId="19" xfId="0" applyFont="1" applyFill="1" applyBorder="1" applyAlignment="1">
      <alignment horizontal="center"/>
    </xf>
    <xf numFmtId="0" fontId="1" fillId="7" borderId="16" xfId="0" applyFont="1" applyFill="1" applyBorder="1" applyAlignment="1">
      <alignment horizontal="center"/>
    </xf>
    <xf numFmtId="0" fontId="1" fillId="0" borderId="17" xfId="0" applyFont="1" applyBorder="1" applyAlignment="1">
      <alignment horizontal="center"/>
    </xf>
    <xf numFmtId="0" fontId="1" fillId="0" borderId="18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20" xfId="0" applyBorder="1" applyAlignment="1">
      <alignment horizontal="center"/>
    </xf>
    <xf numFmtId="0" fontId="6" fillId="0" borderId="2" xfId="0" applyFont="1" applyBorder="1" applyAlignment="1">
      <alignment horizontal="center" vertical="center"/>
    </xf>
    <xf numFmtId="0" fontId="0" fillId="0" borderId="2" xfId="0" applyBorder="1" applyAlignment="1"/>
    <xf numFmtId="0" fontId="2" fillId="0" borderId="0" xfId="0" applyFont="1" applyBorder="1" applyAlignment="1">
      <alignment horizontal="right" vertical="center"/>
    </xf>
    <xf numFmtId="0" fontId="1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center"/>
    </xf>
    <xf numFmtId="49" fontId="1" fillId="0" borderId="2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1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/>
    </xf>
    <xf numFmtId="0" fontId="0" fillId="0" borderId="5" xfId="0" applyBorder="1" applyAlignment="1"/>
    <xf numFmtId="0" fontId="0" fillId="0" borderId="6" xfId="0" applyBorder="1" applyAlignment="1"/>
    <xf numFmtId="0" fontId="1" fillId="0" borderId="8" xfId="0" applyFont="1" applyBorder="1" applyAlignment="1">
      <alignment horizontal="center" vertical="center" textRotation="90"/>
    </xf>
    <xf numFmtId="0" fontId="0" fillId="0" borderId="7" xfId="0" applyBorder="1" applyAlignment="1"/>
    <xf numFmtId="0" fontId="0" fillId="0" borderId="3" xfId="0" applyBorder="1" applyAlignment="1"/>
    <xf numFmtId="0" fontId="1" fillId="0" borderId="0" xfId="0" applyFont="1" applyBorder="1" applyAlignment="1">
      <alignment horizontal="center"/>
    </xf>
    <xf numFmtId="0" fontId="1" fillId="4" borderId="0" xfId="0" applyFont="1" applyFill="1" applyBorder="1" applyAlignment="1">
      <alignment horizontal="center" vertical="center"/>
    </xf>
    <xf numFmtId="0" fontId="0" fillId="4" borderId="0" xfId="0" applyFill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0" fillId="0" borderId="0" xfId="0" applyAlignment="1">
      <alignment horizontal="left"/>
    </xf>
    <xf numFmtId="0" fontId="7" fillId="3" borderId="4" xfId="0" applyFont="1" applyFill="1" applyBorder="1" applyAlignment="1">
      <alignment horizontal="center" vertical="center" wrapText="1"/>
    </xf>
    <xf numFmtId="0" fontId="26" fillId="3" borderId="5" xfId="0" applyFont="1" applyFill="1" applyBorder="1" applyAlignment="1">
      <alignment horizontal="center" vertical="center"/>
    </xf>
    <xf numFmtId="49" fontId="1" fillId="0" borderId="0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textRotation="90"/>
    </xf>
    <xf numFmtId="0" fontId="50" fillId="4" borderId="0" xfId="0" applyFont="1" applyFill="1" applyBorder="1" applyAlignment="1">
      <alignment horizontal="center" vertical="center"/>
    </xf>
    <xf numFmtId="0" fontId="51" fillId="4" borderId="0" xfId="0" applyFont="1" applyFill="1" applyBorder="1" applyAlignment="1">
      <alignment horizontal="center" vertical="center"/>
    </xf>
    <xf numFmtId="166" fontId="1" fillId="0" borderId="0" xfId="0" applyNumberFormat="1" applyFont="1" applyBorder="1" applyAlignment="1">
      <alignment horizontal="center" vertical="center"/>
    </xf>
    <xf numFmtId="49" fontId="1" fillId="4" borderId="2" xfId="0" applyNumberFormat="1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1" fillId="4" borderId="2" xfId="0" applyFont="1" applyFill="1" applyBorder="1" applyAlignment="1">
      <alignment horizontal="center" vertical="center" wrapText="1"/>
    </xf>
    <xf numFmtId="0" fontId="0" fillId="4" borderId="2" xfId="0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/>
    </xf>
    <xf numFmtId="0" fontId="6" fillId="4" borderId="4" xfId="0" applyFont="1" applyFill="1" applyBorder="1" applyAlignment="1">
      <alignment horizontal="center" vertical="center"/>
    </xf>
    <xf numFmtId="0" fontId="6" fillId="4" borderId="2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 textRotation="90"/>
    </xf>
    <xf numFmtId="0" fontId="0" fillId="4" borderId="2" xfId="0" applyFill="1" applyBorder="1" applyAlignment="1"/>
    <xf numFmtId="0" fontId="26" fillId="0" borderId="8" xfId="0" applyFont="1" applyBorder="1" applyAlignment="1">
      <alignment horizontal="center" vertical="center" textRotation="90"/>
    </xf>
    <xf numFmtId="0" fontId="0" fillId="0" borderId="7" xfId="0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2" xfId="0" applyBorder="1" applyAlignment="1">
      <alignment horizontal="center" vertical="center"/>
    </xf>
    <xf numFmtId="0" fontId="1" fillId="0" borderId="4" xfId="0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1" fillId="0" borderId="4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1" fillId="0" borderId="0" xfId="0" applyFont="1" applyBorder="1" applyAlignment="1">
      <alignment wrapText="1"/>
    </xf>
    <xf numFmtId="0" fontId="0" fillId="0" borderId="2" xfId="0" applyBorder="1" applyAlignment="1">
      <alignment horizontal="center" vertical="center" textRotation="90"/>
    </xf>
    <xf numFmtId="0" fontId="1" fillId="0" borderId="2" xfId="0" applyFont="1" applyBorder="1" applyAlignment="1">
      <alignment horizontal="right" vertical="center"/>
    </xf>
    <xf numFmtId="49" fontId="1" fillId="0" borderId="3" xfId="0" applyNumberFormat="1" applyFont="1" applyBorder="1" applyAlignment="1">
      <alignment horizontal="center" vertical="center"/>
    </xf>
    <xf numFmtId="0" fontId="1" fillId="0" borderId="27" xfId="0" applyFont="1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29" xfId="0" applyBorder="1" applyAlignment="1">
      <alignment horizontal="center"/>
    </xf>
    <xf numFmtId="0" fontId="26" fillId="0" borderId="2" xfId="0" applyFont="1" applyBorder="1" applyAlignment="1">
      <alignment horizontal="center" vertical="center" textRotation="90"/>
    </xf>
    <xf numFmtId="0" fontId="0" fillId="0" borderId="2" xfId="0" applyBorder="1" applyAlignment="1">
      <alignment vertical="center"/>
    </xf>
    <xf numFmtId="0" fontId="0" fillId="0" borderId="2" xfId="0" applyFont="1" applyBorder="1" applyAlignment="1">
      <alignment horizontal="center" vertical="center" textRotation="90"/>
    </xf>
    <xf numFmtId="0" fontId="0" fillId="0" borderId="2" xfId="0" applyFont="1" applyBorder="1" applyAlignment="1"/>
    <xf numFmtId="0" fontId="0" fillId="0" borderId="2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/>
    </xf>
    <xf numFmtId="0" fontId="57" fillId="0" borderId="2" xfId="0" applyFont="1" applyBorder="1" applyAlignment="1">
      <alignment horizontal="center" vertical="center"/>
    </xf>
    <xf numFmtId="0" fontId="0" fillId="0" borderId="2" xfId="0" applyFont="1" applyBorder="1" applyAlignment="1">
      <alignment horizontal="center"/>
    </xf>
    <xf numFmtId="0" fontId="57" fillId="0" borderId="4" xfId="0" applyFont="1" applyBorder="1" applyAlignment="1">
      <alignment horizontal="center" vertical="center"/>
    </xf>
    <xf numFmtId="0" fontId="1" fillId="6" borderId="2" xfId="0" applyFont="1" applyFill="1" applyBorder="1" applyAlignment="1">
      <alignment wrapText="1"/>
    </xf>
    <xf numFmtId="0" fontId="0" fillId="6" borderId="2" xfId="0" applyFill="1" applyBorder="1" applyAlignment="1"/>
    <xf numFmtId="0" fontId="0" fillId="0" borderId="0" xfId="0" applyBorder="1" applyAlignment="1">
      <alignment wrapText="1"/>
    </xf>
    <xf numFmtId="0" fontId="1" fillId="4" borderId="0" xfId="0" applyFont="1" applyFill="1" applyBorder="1" applyAlignment="1">
      <alignment wrapText="1"/>
    </xf>
    <xf numFmtId="0" fontId="0" fillId="4" borderId="0" xfId="0" applyFill="1" applyBorder="1" applyAlignment="1">
      <alignment wrapText="1"/>
    </xf>
    <xf numFmtId="49" fontId="1" fillId="0" borderId="8" xfId="0" applyNumberFormat="1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49" fontId="1" fillId="0" borderId="30" xfId="0" applyNumberFormat="1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/>
    </xf>
    <xf numFmtId="0" fontId="6" fillId="0" borderId="27" xfId="0" applyFont="1" applyBorder="1" applyAlignment="1">
      <alignment horizontal="center" vertical="center"/>
    </xf>
    <xf numFmtId="0" fontId="1" fillId="0" borderId="4" xfId="0" applyFont="1" applyBorder="1" applyAlignment="1">
      <alignment horizontal="right"/>
    </xf>
    <xf numFmtId="0" fontId="1" fillId="0" borderId="5" xfId="0" applyFont="1" applyBorder="1" applyAlignment="1">
      <alignment horizontal="right"/>
    </xf>
    <xf numFmtId="0" fontId="1" fillId="0" borderId="6" xfId="0" applyFont="1" applyBorder="1" applyAlignment="1">
      <alignment horizontal="right"/>
    </xf>
    <xf numFmtId="0" fontId="1" fillId="0" borderId="8" xfId="0" applyFont="1" applyBorder="1" applyAlignment="1">
      <alignment horizontal="center"/>
    </xf>
    <xf numFmtId="0" fontId="0" fillId="0" borderId="7" xfId="0" applyBorder="1" applyAlignment="1">
      <alignment horizontal="center" vertical="center" textRotation="90"/>
    </xf>
    <xf numFmtId="0" fontId="0" fillId="0" borderId="3" xfId="0" applyBorder="1" applyAlignment="1">
      <alignment horizontal="center" vertical="center" textRotation="90"/>
    </xf>
    <xf numFmtId="0" fontId="1" fillId="0" borderId="5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50" fillId="3" borderId="42" xfId="0" applyFont="1" applyFill="1" applyBorder="1" applyAlignment="1">
      <alignment horizontal="center" vertical="center"/>
    </xf>
    <xf numFmtId="0" fontId="51" fillId="3" borderId="43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1" fillId="0" borderId="4" xfId="0" applyFont="1" applyBorder="1" applyAlignment="1">
      <alignment horizontal="right" vertical="center"/>
    </xf>
    <xf numFmtId="0" fontId="0" fillId="0" borderId="6" xfId="0" applyBorder="1" applyAlignment="1">
      <alignment horizontal="right" vertical="center"/>
    </xf>
    <xf numFmtId="0" fontId="1" fillId="4" borderId="27" xfId="0" applyFont="1" applyFill="1" applyBorder="1" applyAlignment="1">
      <alignment horizontal="center"/>
    </xf>
    <xf numFmtId="0" fontId="1" fillId="0" borderId="42" xfId="0" applyFont="1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102" xfId="0" applyBorder="1" applyAlignment="1">
      <alignment horizontal="center"/>
    </xf>
    <xf numFmtId="0" fontId="1" fillId="0" borderId="78" xfId="0" applyFont="1" applyBorder="1" applyAlignment="1">
      <alignment horizontal="center" vertical="center" wrapText="1"/>
    </xf>
    <xf numFmtId="0" fontId="0" fillId="0" borderId="102" xfId="0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textRotation="90"/>
    </xf>
    <xf numFmtId="0" fontId="0" fillId="0" borderId="11" xfId="0" applyBorder="1" applyAlignment="1"/>
    <xf numFmtId="0" fontId="0" fillId="0" borderId="47" xfId="0" applyBorder="1" applyAlignment="1"/>
    <xf numFmtId="49" fontId="1" fillId="0" borderId="53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0" fontId="1" fillId="0" borderId="55" xfId="0" applyFont="1" applyBorder="1" applyAlignment="1">
      <alignment horizontal="center"/>
    </xf>
    <xf numFmtId="0" fontId="1" fillId="0" borderId="63" xfId="0" applyFont="1" applyBorder="1" applyAlignment="1">
      <alignment horizontal="center"/>
    </xf>
    <xf numFmtId="0" fontId="1" fillId="0" borderId="60" xfId="0" applyFont="1" applyBorder="1" applyAlignment="1">
      <alignment horizontal="center" vertical="center"/>
    </xf>
    <xf numFmtId="0" fontId="1" fillId="0" borderId="61" xfId="0" applyFont="1" applyBorder="1" applyAlignment="1">
      <alignment horizontal="center" vertical="center"/>
    </xf>
    <xf numFmtId="0" fontId="1" fillId="0" borderId="58" xfId="0" applyFont="1" applyBorder="1" applyAlignment="1">
      <alignment horizontal="right" vertical="center"/>
    </xf>
    <xf numFmtId="0" fontId="1" fillId="0" borderId="59" xfId="0" applyFont="1" applyBorder="1" applyAlignment="1">
      <alignment horizontal="right" vertical="center"/>
    </xf>
    <xf numFmtId="0" fontId="1" fillId="0" borderId="51" xfId="0" applyFont="1" applyBorder="1" applyAlignment="1">
      <alignment horizontal="right" vertical="center"/>
    </xf>
    <xf numFmtId="0" fontId="0" fillId="4" borderId="2" xfId="0" applyFill="1" applyBorder="1" applyAlignment="1">
      <alignment horizontal="center" vertical="center" textRotation="90"/>
    </xf>
    <xf numFmtId="0" fontId="15" fillId="0" borderId="0" xfId="0" applyFont="1" applyBorder="1" applyAlignment="1"/>
    <xf numFmtId="0" fontId="27" fillId="0" borderId="0" xfId="0" applyFont="1" applyAlignment="1"/>
    <xf numFmtId="0" fontId="24" fillId="0" borderId="2" xfId="0" applyFont="1" applyBorder="1" applyAlignment="1">
      <alignment horizontal="center" vertical="top" wrapText="1"/>
    </xf>
    <xf numFmtId="0" fontId="0" fillId="0" borderId="2" xfId="0" applyBorder="1" applyAlignment="1">
      <alignment horizontal="center" vertical="top" wrapText="1"/>
    </xf>
    <xf numFmtId="0" fontId="10" fillId="0" borderId="4" xfId="0" applyFont="1" applyBorder="1" applyAlignment="1">
      <alignment horizontal="right"/>
    </xf>
    <xf numFmtId="0" fontId="0" fillId="0" borderId="6" xfId="0" applyBorder="1" applyAlignment="1">
      <alignment horizontal="right"/>
    </xf>
    <xf numFmtId="0" fontId="66" fillId="4" borderId="4" xfId="0" applyFont="1" applyFill="1" applyBorder="1" applyAlignment="1">
      <alignment horizontal="center"/>
    </xf>
    <xf numFmtId="0" fontId="67" fillId="0" borderId="5" xfId="0" applyFont="1" applyBorder="1" applyAlignment="1">
      <alignment horizontal="center"/>
    </xf>
    <xf numFmtId="0" fontId="67" fillId="0" borderId="6" xfId="0" applyFont="1" applyBorder="1" applyAlignment="1">
      <alignment horizontal="center"/>
    </xf>
    <xf numFmtId="20" fontId="28" fillId="4" borderId="4" xfId="0" applyNumberFormat="1" applyFont="1" applyFill="1" applyBorder="1" applyAlignment="1">
      <alignment horizontal="center"/>
    </xf>
    <xf numFmtId="0" fontId="63" fillId="0" borderId="5" xfId="0" applyFont="1" applyBorder="1" applyAlignment="1">
      <alignment horizontal="center"/>
    </xf>
    <xf numFmtId="0" fontId="63" fillId="0" borderId="6" xfId="0" applyFont="1" applyBorder="1" applyAlignment="1">
      <alignment horizontal="center"/>
    </xf>
    <xf numFmtId="0" fontId="24" fillId="0" borderId="34" xfId="0" applyFont="1" applyBorder="1" applyAlignment="1">
      <alignment vertical="top" wrapText="1"/>
    </xf>
    <xf numFmtId="0" fontId="1" fillId="0" borderId="2" xfId="0" applyFont="1" applyBorder="1" applyAlignment="1">
      <alignment horizontal="center" vertical="top" wrapText="1"/>
    </xf>
    <xf numFmtId="0" fontId="64" fillId="4" borderId="4" xfId="0" applyFont="1" applyFill="1" applyBorder="1" applyAlignment="1">
      <alignment horizontal="center"/>
    </xf>
    <xf numFmtId="0" fontId="65" fillId="0" borderId="5" xfId="0" applyFont="1" applyBorder="1" applyAlignment="1">
      <alignment horizontal="center"/>
    </xf>
    <xf numFmtId="0" fontId="65" fillId="0" borderId="6" xfId="0" applyFont="1" applyBorder="1" applyAlignment="1">
      <alignment horizontal="center"/>
    </xf>
    <xf numFmtId="20" fontId="28" fillId="4" borderId="5" xfId="0" applyNumberFormat="1" applyFont="1" applyFill="1" applyBorder="1" applyAlignment="1">
      <alignment horizontal="center"/>
    </xf>
    <xf numFmtId="0" fontId="39" fillId="0" borderId="2" xfId="0" applyFont="1" applyBorder="1" applyAlignment="1">
      <alignment horizontal="center" vertical="center" textRotation="90"/>
    </xf>
    <xf numFmtId="0" fontId="1" fillId="0" borderId="7" xfId="0" applyFont="1" applyBorder="1" applyAlignment="1">
      <alignment horizontal="center"/>
    </xf>
    <xf numFmtId="0" fontId="41" fillId="4" borderId="0" xfId="0" applyFont="1" applyFill="1" applyBorder="1" applyAlignment="1"/>
    <xf numFmtId="0" fontId="42" fillId="4" borderId="0" xfId="0" applyFont="1" applyFill="1" applyBorder="1" applyAlignment="1"/>
    <xf numFmtId="0" fontId="39" fillId="0" borderId="15" xfId="0" applyFont="1" applyBorder="1" applyAlignment="1">
      <alignment horizontal="center" vertical="center" textRotation="90"/>
    </xf>
    <xf numFmtId="0" fontId="39" fillId="0" borderId="11" xfId="0" applyFont="1" applyBorder="1" applyAlignment="1">
      <alignment horizontal="center" vertical="center" textRotation="90"/>
    </xf>
    <xf numFmtId="0" fontId="0" fillId="0" borderId="8" xfId="0" applyBorder="1" applyAlignment="1">
      <alignment horizontal="center" vertical="center" textRotation="90"/>
    </xf>
    <xf numFmtId="0" fontId="0" fillId="0" borderId="11" xfId="0" applyBorder="1" applyAlignment="1">
      <alignment horizontal="center" vertical="center" textRotation="90"/>
    </xf>
    <xf numFmtId="0" fontId="0" fillId="0" borderId="47" xfId="0" applyBorder="1" applyAlignment="1">
      <alignment horizontal="center" vertical="center" textRotation="90"/>
    </xf>
    <xf numFmtId="0" fontId="39" fillId="0" borderId="16" xfId="0" applyFont="1" applyBorder="1" applyAlignment="1">
      <alignment horizontal="center" vertical="center" textRotation="90"/>
    </xf>
    <xf numFmtId="0" fontId="39" fillId="0" borderId="19" xfId="0" applyFont="1" applyBorder="1" applyAlignment="1">
      <alignment horizontal="center" vertical="center" textRotation="90"/>
    </xf>
    <xf numFmtId="0" fontId="0" fillId="0" borderId="19" xfId="0" applyBorder="1" applyAlignment="1">
      <alignment horizontal="center" vertical="center" textRotation="90"/>
    </xf>
    <xf numFmtId="0" fontId="41" fillId="3" borderId="42" xfId="0" applyFont="1" applyFill="1" applyBorder="1" applyAlignment="1"/>
    <xf numFmtId="0" fontId="42" fillId="3" borderId="43" xfId="0" applyFont="1" applyFill="1" applyBorder="1" applyAlignment="1"/>
    <xf numFmtId="0" fontId="42" fillId="3" borderId="44" xfId="0" applyFont="1" applyFill="1" applyBorder="1" applyAlignment="1"/>
    <xf numFmtId="0" fontId="0" fillId="0" borderId="15" xfId="0" applyBorder="1" applyAlignment="1">
      <alignment textRotation="90"/>
    </xf>
    <xf numFmtId="0" fontId="0" fillId="0" borderId="11" xfId="0" applyBorder="1" applyAlignment="1">
      <alignment textRotation="90"/>
    </xf>
    <xf numFmtId="0" fontId="0" fillId="0" borderId="47" xfId="0" applyBorder="1" applyAlignment="1">
      <alignment textRotation="90"/>
    </xf>
    <xf numFmtId="0" fontId="1" fillId="0" borderId="85" xfId="0" applyFont="1" applyBorder="1" applyAlignment="1">
      <alignment horizontal="center"/>
    </xf>
    <xf numFmtId="0" fontId="1" fillId="0" borderId="87" xfId="0" applyFont="1" applyBorder="1" applyAlignment="1">
      <alignment horizontal="center"/>
    </xf>
    <xf numFmtId="0" fontId="6" fillId="0" borderId="58" xfId="0" applyFont="1" applyBorder="1" applyAlignment="1">
      <alignment horizontal="center" vertical="center"/>
    </xf>
    <xf numFmtId="0" fontId="0" fillId="0" borderId="59" xfId="0" applyBorder="1" applyAlignment="1"/>
    <xf numFmtId="0" fontId="0" fillId="0" borderId="51" xfId="0" applyBorder="1" applyAlignment="1"/>
    <xf numFmtId="0" fontId="1" fillId="0" borderId="3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49" fontId="1" fillId="0" borderId="27" xfId="0" applyNumberFormat="1" applyFont="1" applyBorder="1" applyAlignment="1">
      <alignment horizontal="center" vertical="center"/>
    </xf>
    <xf numFmtId="49" fontId="1" fillId="0" borderId="73" xfId="0" applyNumberFormat="1" applyFont="1" applyBorder="1" applyAlignment="1">
      <alignment horizontal="center" vertical="center"/>
    </xf>
    <xf numFmtId="0" fontId="1" fillId="0" borderId="79" xfId="0" applyFont="1" applyBorder="1" applyAlignment="1">
      <alignment horizontal="center"/>
    </xf>
    <xf numFmtId="0" fontId="1" fillId="0" borderId="16" xfId="0" applyFont="1" applyBorder="1" applyAlignment="1">
      <alignment horizontal="center" vertical="center" textRotation="90"/>
    </xf>
    <xf numFmtId="0" fontId="1" fillId="0" borderId="19" xfId="0" applyFont="1" applyBorder="1" applyAlignment="1">
      <alignment horizontal="center" vertical="center" textRotation="90"/>
    </xf>
    <xf numFmtId="0" fontId="1" fillId="0" borderId="21" xfId="0" applyFont="1" applyBorder="1" applyAlignment="1">
      <alignment horizontal="center" vertical="center" textRotation="90"/>
    </xf>
    <xf numFmtId="0" fontId="1" fillId="0" borderId="73" xfId="0" applyFont="1" applyBorder="1" applyAlignment="1">
      <alignment horizontal="center" vertical="center" wrapText="1"/>
    </xf>
    <xf numFmtId="0" fontId="0" fillId="0" borderId="39" xfId="0" applyBorder="1" applyAlignment="1">
      <alignment horizontal="center" vertical="center" wrapText="1"/>
    </xf>
    <xf numFmtId="0" fontId="1" fillId="0" borderId="35" xfId="0" applyFont="1" applyBorder="1" applyAlignment="1">
      <alignment horizontal="right" vertical="center"/>
    </xf>
    <xf numFmtId="0" fontId="1" fillId="0" borderId="36" xfId="0" applyFont="1" applyBorder="1" applyAlignment="1">
      <alignment horizontal="right" vertical="center"/>
    </xf>
    <xf numFmtId="0" fontId="1" fillId="0" borderId="52" xfId="0" applyFont="1" applyBorder="1" applyAlignment="1">
      <alignment horizontal="right" vertical="center"/>
    </xf>
    <xf numFmtId="0" fontId="6" fillId="0" borderId="42" xfId="0" applyFont="1" applyBorder="1" applyAlignment="1">
      <alignment horizontal="center" vertical="center"/>
    </xf>
    <xf numFmtId="0" fontId="0" fillId="0" borderId="43" xfId="0" applyBorder="1" applyAlignment="1"/>
    <xf numFmtId="0" fontId="0" fillId="0" borderId="44" xfId="0" applyBorder="1" applyAlignment="1"/>
    <xf numFmtId="0" fontId="1" fillId="0" borderId="56" xfId="0" applyFont="1" applyBorder="1" applyAlignment="1">
      <alignment horizontal="center"/>
    </xf>
    <xf numFmtId="0" fontId="1" fillId="0" borderId="57" xfId="0" applyFont="1" applyBorder="1" applyAlignment="1">
      <alignment horizontal="center"/>
    </xf>
    <xf numFmtId="0" fontId="1" fillId="0" borderId="40" xfId="0" applyFont="1" applyBorder="1" applyAlignment="1">
      <alignment horizontal="center" vertical="center"/>
    </xf>
    <xf numFmtId="49" fontId="1" fillId="0" borderId="4" xfId="0" applyNumberFormat="1" applyFont="1" applyBorder="1" applyAlignment="1">
      <alignment horizontal="center" vertical="center"/>
    </xf>
    <xf numFmtId="0" fontId="0" fillId="0" borderId="53" xfId="0" applyBorder="1" applyAlignment="1">
      <alignment horizontal="center"/>
    </xf>
    <xf numFmtId="0" fontId="0" fillId="0" borderId="54" xfId="0" applyBorder="1" applyAlignment="1">
      <alignment horizontal="center"/>
    </xf>
    <xf numFmtId="0" fontId="1" fillId="0" borderId="97" xfId="0" applyFont="1" applyBorder="1" applyAlignment="1">
      <alignment horizontal="center" vertical="center" wrapText="1"/>
    </xf>
    <xf numFmtId="0" fontId="0" fillId="0" borderId="83" xfId="0" applyBorder="1" applyAlignment="1">
      <alignment horizontal="center" vertical="center" wrapText="1"/>
    </xf>
    <xf numFmtId="0" fontId="62" fillId="0" borderId="2" xfId="0" applyFont="1" applyBorder="1" applyAlignment="1">
      <alignment horizontal="center"/>
    </xf>
    <xf numFmtId="0" fontId="44" fillId="0" borderId="0" xfId="0" applyFont="1" applyAlignment="1"/>
    <xf numFmtId="0" fontId="1" fillId="4" borderId="2" xfId="2" applyFont="1" applyFill="1" applyBorder="1" applyAlignment="1">
      <alignment horizontal="center"/>
    </xf>
    <xf numFmtId="0" fontId="60" fillId="0" borderId="4" xfId="2" applyFont="1" applyBorder="1" applyAlignment="1"/>
    <xf numFmtId="0" fontId="1" fillId="0" borderId="6" xfId="0" applyFont="1" applyBorder="1" applyAlignment="1"/>
    <xf numFmtId="0" fontId="1" fillId="0" borderId="2" xfId="0" applyFont="1" applyBorder="1" applyAlignment="1"/>
    <xf numFmtId="0" fontId="59" fillId="0" borderId="2" xfId="0" applyFont="1" applyBorder="1" applyAlignment="1">
      <alignment horizontal="center"/>
    </xf>
    <xf numFmtId="0" fontId="45" fillId="0" borderId="0" xfId="0" applyFont="1" applyAlignment="1"/>
    <xf numFmtId="0" fontId="1" fillId="2" borderId="2" xfId="2" applyFont="1" applyFill="1" applyBorder="1" applyAlignment="1">
      <alignment horizontal="center"/>
    </xf>
    <xf numFmtId="0" fontId="0" fillId="0" borderId="2" xfId="0" applyFont="1" applyBorder="1" applyAlignment="1">
      <alignment textRotation="90"/>
    </xf>
    <xf numFmtId="0" fontId="6" fillId="0" borderId="4" xfId="0" applyFont="1" applyBorder="1" applyAlignment="1">
      <alignment horizontal="center"/>
    </xf>
    <xf numFmtId="0" fontId="57" fillId="0" borderId="5" xfId="0" applyFont="1" applyBorder="1" applyAlignment="1">
      <alignment horizontal="center"/>
    </xf>
    <xf numFmtId="0" fontId="57" fillId="0" borderId="6" xfId="0" applyFont="1" applyBorder="1" applyAlignment="1">
      <alignment horizontal="center"/>
    </xf>
    <xf numFmtId="0" fontId="0" fillId="0" borderId="2" xfId="0" applyBorder="1" applyAlignment="1">
      <alignment textRotation="90"/>
    </xf>
    <xf numFmtId="0" fontId="1" fillId="0" borderId="0" xfId="0" applyFont="1" applyAlignment="1">
      <alignment horizontal="center" vertical="center"/>
    </xf>
    <xf numFmtId="0" fontId="0" fillId="0" borderId="8" xfId="0" applyBorder="1" applyAlignment="1">
      <alignment textRotation="90"/>
    </xf>
    <xf numFmtId="0" fontId="0" fillId="0" borderId="7" xfId="0" applyBorder="1" applyAlignment="1">
      <alignment textRotation="90"/>
    </xf>
    <xf numFmtId="0" fontId="0" fillId="0" borderId="3" xfId="0" applyBorder="1" applyAlignment="1">
      <alignment textRotation="90"/>
    </xf>
    <xf numFmtId="0" fontId="1" fillId="0" borderId="2" xfId="0" applyFont="1" applyBorder="1" applyAlignment="1">
      <alignment textRotation="90"/>
    </xf>
    <xf numFmtId="0" fontId="57" fillId="0" borderId="4" xfId="0" applyFont="1" applyBorder="1" applyAlignment="1">
      <alignment horizontal="center"/>
    </xf>
    <xf numFmtId="0" fontId="1" fillId="0" borderId="7" xfId="0" applyFont="1" applyBorder="1" applyAlignment="1">
      <alignment horizontal="center" vertical="center" textRotation="90"/>
    </xf>
    <xf numFmtId="0" fontId="1" fillId="0" borderId="3" xfId="0" applyFont="1" applyBorder="1" applyAlignment="1">
      <alignment horizontal="center" vertical="center" textRotation="90"/>
    </xf>
    <xf numFmtId="0" fontId="1" fillId="0" borderId="4" xfId="0" applyFont="1" applyBorder="1" applyAlignment="1">
      <alignment horizontal="center" vertical="center"/>
    </xf>
    <xf numFmtId="0" fontId="0" fillId="0" borderId="6" xfId="0" applyBorder="1" applyAlignment="1">
      <alignment vertical="center"/>
    </xf>
    <xf numFmtId="0" fontId="62" fillId="0" borderId="4" xfId="0" applyFont="1" applyBorder="1" applyAlignment="1">
      <alignment horizontal="center"/>
    </xf>
    <xf numFmtId="0" fontId="1" fillId="0" borderId="8" xfId="0" applyFont="1" applyBorder="1" applyAlignment="1">
      <alignment horizontal="right" vertical="center"/>
    </xf>
    <xf numFmtId="0" fontId="1" fillId="0" borderId="34" xfId="0" applyFont="1" applyBorder="1" applyAlignment="1">
      <alignment horizontal="right" vertical="center"/>
    </xf>
    <xf numFmtId="0" fontId="32" fillId="0" borderId="0" xfId="0" applyFont="1" applyBorder="1" applyAlignment="1">
      <alignment horizontal="center" vertical="center"/>
    </xf>
    <xf numFmtId="0" fontId="55" fillId="0" borderId="0" xfId="0" applyFont="1" applyAlignment="1"/>
    <xf numFmtId="0" fontId="1" fillId="0" borderId="8" xfId="0" applyFont="1" applyBorder="1" applyAlignment="1"/>
    <xf numFmtId="49" fontId="1" fillId="0" borderId="34" xfId="0" applyNumberFormat="1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49" fillId="0" borderId="8" xfId="0" applyFont="1" applyBorder="1" applyAlignment="1">
      <alignment horizontal="center" vertical="center" textRotation="90"/>
    </xf>
    <xf numFmtId="0" fontId="39" fillId="0" borderId="7" xfId="0" applyFont="1" applyBorder="1" applyAlignment="1"/>
    <xf numFmtId="0" fontId="39" fillId="0" borderId="3" xfId="0" applyFont="1" applyBorder="1" applyAlignment="1"/>
    <xf numFmtId="0" fontId="1" fillId="0" borderId="3" xfId="0" applyFont="1" applyBorder="1" applyAlignment="1">
      <alignment horizontal="center"/>
    </xf>
    <xf numFmtId="0" fontId="55" fillId="0" borderId="2" xfId="0" applyFont="1" applyBorder="1" applyAlignment="1">
      <alignment horizontal="center" vertical="center" textRotation="90"/>
    </xf>
    <xf numFmtId="49" fontId="1" fillId="0" borderId="7" xfId="0" applyNumberFormat="1" applyFont="1" applyBorder="1" applyAlignment="1">
      <alignment horizontal="center" vertical="center"/>
    </xf>
    <xf numFmtId="0" fontId="59" fillId="0" borderId="4" xfId="0" applyFont="1" applyBorder="1" applyAlignment="1">
      <alignment horizontal="center"/>
    </xf>
    <xf numFmtId="0" fontId="59" fillId="0" borderId="5" xfId="0" applyFont="1" applyBorder="1" applyAlignment="1">
      <alignment horizontal="center"/>
    </xf>
    <xf numFmtId="0" fontId="59" fillId="0" borderId="6" xfId="0" applyFont="1" applyBorder="1" applyAlignment="1">
      <alignment horizontal="center"/>
    </xf>
    <xf numFmtId="0" fontId="0" fillId="0" borderId="8" xfId="0" applyBorder="1" applyAlignment="1">
      <alignment horizontal="center" textRotation="90"/>
    </xf>
    <xf numFmtId="0" fontId="0" fillId="0" borderId="0" xfId="0" applyAlignment="1">
      <alignment vertical="center"/>
    </xf>
    <xf numFmtId="165" fontId="1" fillId="0" borderId="0" xfId="0" applyNumberFormat="1" applyFont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0" fillId="3" borderId="2" xfId="0" applyFill="1" applyBorder="1" applyAlignment="1"/>
    <xf numFmtId="0" fontId="1" fillId="0" borderId="0" xfId="0" applyFont="1" applyBorder="1" applyAlignment="1">
      <alignment horizontal="center" vertical="center" textRotation="90"/>
    </xf>
    <xf numFmtId="0" fontId="0" fillId="0" borderId="0" xfId="0" applyBorder="1" applyAlignment="1">
      <alignment horizontal="center" vertical="center" textRotation="90"/>
    </xf>
    <xf numFmtId="0" fontId="1" fillId="4" borderId="0" xfId="0" applyFont="1" applyFill="1" applyBorder="1" applyAlignment="1">
      <alignment horizontal="center"/>
    </xf>
    <xf numFmtId="0" fontId="7" fillId="0" borderId="2" xfId="0" applyFont="1" applyBorder="1" applyAlignment="1">
      <alignment horizontal="center" vertical="center" textRotation="90"/>
    </xf>
    <xf numFmtId="0" fontId="26" fillId="0" borderId="2" xfId="0" applyFont="1" applyBorder="1" applyAlignment="1"/>
  </cellXfs>
  <cellStyles count="3">
    <cellStyle name="Normalny" xfId="0" builtinId="0"/>
    <cellStyle name="Normalny 2" xfId="1"/>
    <cellStyle name="Normalny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152887</xdr:colOff>
      <xdr:row>0</xdr:row>
      <xdr:rowOff>81493</xdr:rowOff>
    </xdr:from>
    <xdr:ext cx="1037166" cy="660400"/>
    <xdr:pic>
      <xdr:nvPicPr>
        <xdr:cNvPr id="2" name="Obraz 1">
          <a:extLst>
            <a:ext uri="{FF2B5EF4-FFF2-40B4-BE49-F238E27FC236}">
              <a16:creationId xmlns:a16="http://schemas.microsoft.com/office/drawing/2014/main" xmlns="" id="{8E6FDC7A-3483-4515-B5F3-6E8D61DB12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095" b="45144"/>
        <a:stretch/>
      </xdr:blipFill>
      <xdr:spPr>
        <a:xfrm>
          <a:off x="562462" y="81493"/>
          <a:ext cx="1037166" cy="660400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152887</xdr:colOff>
      <xdr:row>0</xdr:row>
      <xdr:rowOff>81493</xdr:rowOff>
    </xdr:from>
    <xdr:ext cx="1037166" cy="660400"/>
    <xdr:pic>
      <xdr:nvPicPr>
        <xdr:cNvPr id="2" name="Obraz 1">
          <a:extLst>
            <a:ext uri="{FF2B5EF4-FFF2-40B4-BE49-F238E27FC236}">
              <a16:creationId xmlns:a16="http://schemas.microsoft.com/office/drawing/2014/main" xmlns="" id="{8E6FDC7A-3483-4515-B5F3-6E8D61DB12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095" b="45144"/>
        <a:stretch/>
      </xdr:blipFill>
      <xdr:spPr>
        <a:xfrm>
          <a:off x="562462" y="81493"/>
          <a:ext cx="1037166" cy="660400"/>
        </a:xfrm>
        <a:prstGeom prst="rect">
          <a:avLst/>
        </a:prstGeom>
      </xdr:spPr>
    </xdr:pic>
    <xdr:clientData/>
  </xdr:oneCellAnchor>
  <xdr:oneCellAnchor>
    <xdr:from>
      <xdr:col>1</xdr:col>
      <xdr:colOff>152887</xdr:colOff>
      <xdr:row>52</xdr:row>
      <xdr:rowOff>81493</xdr:rowOff>
    </xdr:from>
    <xdr:ext cx="1037166" cy="660400"/>
    <xdr:pic>
      <xdr:nvPicPr>
        <xdr:cNvPr id="3" name="Obraz 2">
          <a:extLst>
            <a:ext uri="{FF2B5EF4-FFF2-40B4-BE49-F238E27FC236}">
              <a16:creationId xmlns:a16="http://schemas.microsoft.com/office/drawing/2014/main" xmlns="" id="{8E6FDC7A-3483-4515-B5F3-6E8D61DB12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095" b="45144"/>
        <a:stretch/>
      </xdr:blipFill>
      <xdr:spPr>
        <a:xfrm>
          <a:off x="562462" y="11882968"/>
          <a:ext cx="1037166" cy="660400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152887</xdr:colOff>
      <xdr:row>0</xdr:row>
      <xdr:rowOff>81493</xdr:rowOff>
    </xdr:from>
    <xdr:ext cx="1037166" cy="660400"/>
    <xdr:pic>
      <xdr:nvPicPr>
        <xdr:cNvPr id="2" name="Obraz 1">
          <a:extLst>
            <a:ext uri="{FF2B5EF4-FFF2-40B4-BE49-F238E27FC236}">
              <a16:creationId xmlns:a16="http://schemas.microsoft.com/office/drawing/2014/main" xmlns="" id="{8E6FDC7A-3483-4515-B5F3-6E8D61DB12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095" b="45144"/>
        <a:stretch/>
      </xdr:blipFill>
      <xdr:spPr>
        <a:xfrm>
          <a:off x="562462" y="81493"/>
          <a:ext cx="1037166" cy="660400"/>
        </a:xfrm>
        <a:prstGeom prst="rect">
          <a:avLst/>
        </a:prstGeom>
      </xdr:spPr>
    </xdr:pic>
    <xdr:clientData/>
  </xdr:oneCellAnchor>
  <xdr:oneCellAnchor>
    <xdr:from>
      <xdr:col>1</xdr:col>
      <xdr:colOff>78803</xdr:colOff>
      <xdr:row>30</xdr:row>
      <xdr:rowOff>176743</xdr:rowOff>
    </xdr:from>
    <xdr:ext cx="1037166" cy="660400"/>
    <xdr:pic>
      <xdr:nvPicPr>
        <xdr:cNvPr id="3" name="Obraz 2">
          <a:extLst>
            <a:ext uri="{FF2B5EF4-FFF2-40B4-BE49-F238E27FC236}">
              <a16:creationId xmlns:a16="http://schemas.microsoft.com/office/drawing/2014/main" xmlns="" id="{4083CE73-8B34-44A1-AF69-C0DD209F29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095" b="45144"/>
        <a:stretch/>
      </xdr:blipFill>
      <xdr:spPr>
        <a:xfrm>
          <a:off x="488378" y="6320368"/>
          <a:ext cx="1037166" cy="660400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152887</xdr:colOff>
      <xdr:row>0</xdr:row>
      <xdr:rowOff>81493</xdr:rowOff>
    </xdr:from>
    <xdr:ext cx="1037166" cy="660400"/>
    <xdr:pic>
      <xdr:nvPicPr>
        <xdr:cNvPr id="3" name="Obraz 2">
          <a:extLst>
            <a:ext uri="{FF2B5EF4-FFF2-40B4-BE49-F238E27FC236}">
              <a16:creationId xmlns:a16="http://schemas.microsoft.com/office/drawing/2014/main" xmlns="" id="{8E6FDC7A-3483-4515-B5F3-6E8D61DB12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095" b="45144"/>
        <a:stretch/>
      </xdr:blipFill>
      <xdr:spPr>
        <a:xfrm>
          <a:off x="565637" y="81493"/>
          <a:ext cx="1037166" cy="660400"/>
        </a:xfrm>
        <a:prstGeom prst="rect">
          <a:avLst/>
        </a:prstGeom>
      </xdr:spPr>
    </xdr:pic>
    <xdr:clientData/>
  </xdr:oneCellAnchor>
  <xdr:oneCellAnchor>
    <xdr:from>
      <xdr:col>1</xdr:col>
      <xdr:colOff>78803</xdr:colOff>
      <xdr:row>26</xdr:row>
      <xdr:rowOff>176743</xdr:rowOff>
    </xdr:from>
    <xdr:ext cx="1037166" cy="660400"/>
    <xdr:pic>
      <xdr:nvPicPr>
        <xdr:cNvPr id="7" name="Obraz 6">
          <a:extLst>
            <a:ext uri="{FF2B5EF4-FFF2-40B4-BE49-F238E27FC236}">
              <a16:creationId xmlns:a16="http://schemas.microsoft.com/office/drawing/2014/main" xmlns="" id="{4083CE73-8B34-44A1-AF69-C0DD209F29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095" b="45144"/>
        <a:stretch/>
      </xdr:blipFill>
      <xdr:spPr>
        <a:xfrm>
          <a:off x="491553" y="6367993"/>
          <a:ext cx="1037166" cy="660400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152887</xdr:colOff>
      <xdr:row>0</xdr:row>
      <xdr:rowOff>81493</xdr:rowOff>
    </xdr:from>
    <xdr:ext cx="1037166" cy="660400"/>
    <xdr:pic>
      <xdr:nvPicPr>
        <xdr:cNvPr id="2" name="Obraz 1">
          <a:extLst>
            <a:ext uri="{FF2B5EF4-FFF2-40B4-BE49-F238E27FC236}">
              <a16:creationId xmlns:a16="http://schemas.microsoft.com/office/drawing/2014/main" xmlns="" id="{8E6FDC7A-3483-4515-B5F3-6E8D61DB12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095" b="45144"/>
        <a:stretch/>
      </xdr:blipFill>
      <xdr:spPr>
        <a:xfrm>
          <a:off x="562462" y="81493"/>
          <a:ext cx="1037166" cy="660400"/>
        </a:xfrm>
        <a:prstGeom prst="rect">
          <a:avLst/>
        </a:prstGeom>
      </xdr:spPr>
    </xdr:pic>
    <xdr:clientData/>
  </xdr:oneCellAnchor>
  <xdr:oneCellAnchor>
    <xdr:from>
      <xdr:col>1</xdr:col>
      <xdr:colOff>152887</xdr:colOff>
      <xdr:row>68</xdr:row>
      <xdr:rowOff>81493</xdr:rowOff>
    </xdr:from>
    <xdr:ext cx="1037166" cy="660400"/>
    <xdr:pic>
      <xdr:nvPicPr>
        <xdr:cNvPr id="4" name="Obraz 3">
          <a:extLst>
            <a:ext uri="{FF2B5EF4-FFF2-40B4-BE49-F238E27FC236}">
              <a16:creationId xmlns:a16="http://schemas.microsoft.com/office/drawing/2014/main" xmlns="" id="{8E6FDC7A-3483-4515-B5F3-6E8D61DB12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095" b="45144"/>
        <a:stretch/>
      </xdr:blipFill>
      <xdr:spPr>
        <a:xfrm>
          <a:off x="562462" y="81493"/>
          <a:ext cx="1037166" cy="660400"/>
        </a:xfrm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152887</xdr:colOff>
      <xdr:row>0</xdr:row>
      <xdr:rowOff>81493</xdr:rowOff>
    </xdr:from>
    <xdr:ext cx="1037166" cy="660400"/>
    <xdr:pic>
      <xdr:nvPicPr>
        <xdr:cNvPr id="2" name="Obraz 1">
          <a:extLst>
            <a:ext uri="{FF2B5EF4-FFF2-40B4-BE49-F238E27FC236}">
              <a16:creationId xmlns:a16="http://schemas.microsoft.com/office/drawing/2014/main" xmlns="" id="{8E6FDC7A-3483-4515-B5F3-6E8D61DB12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095" b="45144"/>
        <a:stretch/>
      </xdr:blipFill>
      <xdr:spPr>
        <a:xfrm>
          <a:off x="562462" y="81493"/>
          <a:ext cx="1037166" cy="660400"/>
        </a:xfrm>
        <a:prstGeom prst="rect">
          <a:avLst/>
        </a:prstGeom>
      </xdr:spPr>
    </xdr:pic>
    <xdr:clientData/>
  </xdr:oneCellAnchor>
  <xdr:oneCellAnchor>
    <xdr:from>
      <xdr:col>1</xdr:col>
      <xdr:colOff>152887</xdr:colOff>
      <xdr:row>53</xdr:row>
      <xdr:rowOff>81493</xdr:rowOff>
    </xdr:from>
    <xdr:ext cx="1037166" cy="660400"/>
    <xdr:pic>
      <xdr:nvPicPr>
        <xdr:cNvPr id="3" name="Obraz 2">
          <a:extLst>
            <a:ext uri="{FF2B5EF4-FFF2-40B4-BE49-F238E27FC236}">
              <a16:creationId xmlns:a16="http://schemas.microsoft.com/office/drawing/2014/main" xmlns="" id="{8E6FDC7A-3483-4515-B5F3-6E8D61DB12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095" b="45144"/>
        <a:stretch/>
      </xdr:blipFill>
      <xdr:spPr>
        <a:xfrm>
          <a:off x="562462" y="12044893"/>
          <a:ext cx="1037166" cy="660400"/>
        </a:xfrm>
        <a:prstGeom prst="rect">
          <a:avLst/>
        </a:prstGeom>
      </xdr:spPr>
    </xdr:pic>
    <xdr:clientData/>
  </xdr:oneCellAnchor>
  <xdr:oneCellAnchor>
    <xdr:from>
      <xdr:col>1</xdr:col>
      <xdr:colOff>129074</xdr:colOff>
      <xdr:row>90</xdr:row>
      <xdr:rowOff>117212</xdr:rowOff>
    </xdr:from>
    <xdr:ext cx="1037166" cy="660400"/>
    <xdr:pic>
      <xdr:nvPicPr>
        <xdr:cNvPr id="4" name="Obraz 3">
          <a:extLst>
            <a:ext uri="{FF2B5EF4-FFF2-40B4-BE49-F238E27FC236}">
              <a16:creationId xmlns:a16="http://schemas.microsoft.com/office/drawing/2014/main" xmlns="" id="{8E6FDC7A-3483-4515-B5F3-6E8D61DB12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095" b="45144"/>
        <a:stretch/>
      </xdr:blipFill>
      <xdr:spPr>
        <a:xfrm>
          <a:off x="533887" y="21131743"/>
          <a:ext cx="1037166" cy="660400"/>
        </a:xfrm>
        <a:prstGeom prst="rect">
          <a:avLst/>
        </a:prstGeom>
      </xdr:spPr>
    </xdr:pic>
    <xdr:clientData/>
  </xdr:oneCellAnchor>
  <xdr:oneCellAnchor>
    <xdr:from>
      <xdr:col>1</xdr:col>
      <xdr:colOff>152887</xdr:colOff>
      <xdr:row>121</xdr:row>
      <xdr:rowOff>81493</xdr:rowOff>
    </xdr:from>
    <xdr:ext cx="1037166" cy="660400"/>
    <xdr:pic>
      <xdr:nvPicPr>
        <xdr:cNvPr id="5" name="Obraz 4">
          <a:extLst>
            <a:ext uri="{FF2B5EF4-FFF2-40B4-BE49-F238E27FC236}">
              <a16:creationId xmlns:a16="http://schemas.microsoft.com/office/drawing/2014/main" xmlns="" id="{8E6FDC7A-3483-4515-B5F3-6E8D61DB12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095" b="45144"/>
        <a:stretch/>
      </xdr:blipFill>
      <xdr:spPr>
        <a:xfrm>
          <a:off x="557700" y="12452087"/>
          <a:ext cx="1037166" cy="660400"/>
        </a:xfrm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127000</xdr:colOff>
      <xdr:row>1</xdr:row>
      <xdr:rowOff>95250</xdr:rowOff>
    </xdr:from>
    <xdr:ext cx="1037166" cy="660400"/>
    <xdr:pic>
      <xdr:nvPicPr>
        <xdr:cNvPr id="2" name="Obraz 1">
          <a:extLst>
            <a:ext uri="{FF2B5EF4-FFF2-40B4-BE49-F238E27FC236}">
              <a16:creationId xmlns:a16="http://schemas.microsoft.com/office/drawing/2014/main" xmlns="" id="{8E6FDC7A-3483-4515-B5F3-6E8D61DB12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095" b="45144"/>
        <a:stretch/>
      </xdr:blipFill>
      <xdr:spPr>
        <a:xfrm>
          <a:off x="740833" y="285750"/>
          <a:ext cx="1037166" cy="660400"/>
        </a:xfrm>
        <a:prstGeom prst="rect">
          <a:avLst/>
        </a:prstGeom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127000</xdr:colOff>
      <xdr:row>1</xdr:row>
      <xdr:rowOff>95250</xdr:rowOff>
    </xdr:from>
    <xdr:ext cx="1037166" cy="660400"/>
    <xdr:pic>
      <xdr:nvPicPr>
        <xdr:cNvPr id="2" name="Obraz 1">
          <a:extLst>
            <a:ext uri="{FF2B5EF4-FFF2-40B4-BE49-F238E27FC236}">
              <a16:creationId xmlns:a16="http://schemas.microsoft.com/office/drawing/2014/main" xmlns="" id="{8E6FDC7A-3483-4515-B5F3-6E8D61DB12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095" b="45144"/>
        <a:stretch/>
      </xdr:blipFill>
      <xdr:spPr>
        <a:xfrm>
          <a:off x="736600" y="285750"/>
          <a:ext cx="1037166" cy="660400"/>
        </a:xfrm>
        <a:prstGeom prst="rect">
          <a:avLst/>
        </a:prstGeom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152887</xdr:colOff>
      <xdr:row>0</xdr:row>
      <xdr:rowOff>81493</xdr:rowOff>
    </xdr:from>
    <xdr:ext cx="1037166" cy="660400"/>
    <xdr:pic>
      <xdr:nvPicPr>
        <xdr:cNvPr id="2" name="Obraz 1">
          <a:extLst>
            <a:ext uri="{FF2B5EF4-FFF2-40B4-BE49-F238E27FC236}">
              <a16:creationId xmlns:a16="http://schemas.microsoft.com/office/drawing/2014/main" xmlns="" id="{8E6FDC7A-3483-4515-B5F3-6E8D61DB12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095" b="45144"/>
        <a:stretch/>
      </xdr:blipFill>
      <xdr:spPr>
        <a:xfrm>
          <a:off x="562462" y="81493"/>
          <a:ext cx="1037166" cy="660400"/>
        </a:xfrm>
        <a:prstGeom prst="rect">
          <a:avLst/>
        </a:prstGeom>
      </xdr:spPr>
    </xdr:pic>
    <xdr:clientData/>
  </xdr:oneCellAnchor>
  <xdr:oneCellAnchor>
    <xdr:from>
      <xdr:col>1</xdr:col>
      <xdr:colOff>78803</xdr:colOff>
      <xdr:row>34</xdr:row>
      <xdr:rowOff>176743</xdr:rowOff>
    </xdr:from>
    <xdr:ext cx="1037166" cy="660400"/>
    <xdr:pic>
      <xdr:nvPicPr>
        <xdr:cNvPr id="3" name="Obraz 2">
          <a:extLst>
            <a:ext uri="{FF2B5EF4-FFF2-40B4-BE49-F238E27FC236}">
              <a16:creationId xmlns:a16="http://schemas.microsoft.com/office/drawing/2014/main" xmlns="" id="{4083CE73-8B34-44A1-AF69-C0DD209F29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095" b="45144"/>
        <a:stretch/>
      </xdr:blipFill>
      <xdr:spPr>
        <a:xfrm>
          <a:off x="488378" y="8244418"/>
          <a:ext cx="1037166" cy="660400"/>
        </a:xfrm>
        <a:prstGeom prst="rect">
          <a:avLst/>
        </a:prstGeom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152887</xdr:colOff>
      <xdr:row>0</xdr:row>
      <xdr:rowOff>81493</xdr:rowOff>
    </xdr:from>
    <xdr:ext cx="1037166" cy="660400"/>
    <xdr:pic>
      <xdr:nvPicPr>
        <xdr:cNvPr id="2" name="Obraz 1">
          <a:extLst>
            <a:ext uri="{FF2B5EF4-FFF2-40B4-BE49-F238E27FC236}">
              <a16:creationId xmlns:a16="http://schemas.microsoft.com/office/drawing/2014/main" xmlns="" id="{8E6FDC7A-3483-4515-B5F3-6E8D61DB12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095" b="45144"/>
        <a:stretch/>
      </xdr:blipFill>
      <xdr:spPr>
        <a:xfrm>
          <a:off x="562462" y="81493"/>
          <a:ext cx="1037166" cy="660400"/>
        </a:xfrm>
        <a:prstGeom prst="rect">
          <a:avLst/>
        </a:prstGeom>
      </xdr:spPr>
    </xdr:pic>
    <xdr:clientData/>
  </xdr:oneCellAnchor>
  <xdr:oneCellAnchor>
    <xdr:from>
      <xdr:col>1</xdr:col>
      <xdr:colOff>78803</xdr:colOff>
      <xdr:row>34</xdr:row>
      <xdr:rowOff>176743</xdr:rowOff>
    </xdr:from>
    <xdr:ext cx="1037166" cy="660400"/>
    <xdr:pic>
      <xdr:nvPicPr>
        <xdr:cNvPr id="3" name="Obraz 2">
          <a:extLst>
            <a:ext uri="{FF2B5EF4-FFF2-40B4-BE49-F238E27FC236}">
              <a16:creationId xmlns:a16="http://schemas.microsoft.com/office/drawing/2014/main" xmlns="" id="{4083CE73-8B34-44A1-AF69-C0DD209F29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095" b="45144"/>
        <a:stretch/>
      </xdr:blipFill>
      <xdr:spPr>
        <a:xfrm>
          <a:off x="488378" y="8263468"/>
          <a:ext cx="1037166" cy="660400"/>
        </a:xfrm>
        <a:prstGeom prst="rect">
          <a:avLst/>
        </a:prstGeom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228600</xdr:colOff>
      <xdr:row>1</xdr:row>
      <xdr:rowOff>38100</xdr:rowOff>
    </xdr:from>
    <xdr:ext cx="1037166" cy="660400"/>
    <xdr:pic>
      <xdr:nvPicPr>
        <xdr:cNvPr id="3" name="Obraz 2">
          <a:extLst>
            <a:ext uri="{FF2B5EF4-FFF2-40B4-BE49-F238E27FC236}">
              <a16:creationId xmlns:a16="http://schemas.microsoft.com/office/drawing/2014/main" xmlns="" id="{8E6FDC7A-3483-4515-B5F3-6E8D61DB12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095" b="45144"/>
        <a:stretch/>
      </xdr:blipFill>
      <xdr:spPr>
        <a:xfrm>
          <a:off x="228600" y="228600"/>
          <a:ext cx="1037166" cy="6604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152887</xdr:colOff>
      <xdr:row>0</xdr:row>
      <xdr:rowOff>81493</xdr:rowOff>
    </xdr:from>
    <xdr:ext cx="1037166" cy="660400"/>
    <xdr:pic>
      <xdr:nvPicPr>
        <xdr:cNvPr id="2" name="Obraz 1">
          <a:extLst>
            <a:ext uri="{FF2B5EF4-FFF2-40B4-BE49-F238E27FC236}">
              <a16:creationId xmlns:a16="http://schemas.microsoft.com/office/drawing/2014/main" xmlns="" id="{8E6FDC7A-3483-4515-B5F3-6E8D61DB12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095" b="45144"/>
        <a:stretch/>
      </xdr:blipFill>
      <xdr:spPr>
        <a:xfrm>
          <a:off x="562462" y="81493"/>
          <a:ext cx="1037166" cy="660400"/>
        </a:xfrm>
        <a:prstGeom prst="rect">
          <a:avLst/>
        </a:prstGeom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186267</xdr:colOff>
      <xdr:row>0</xdr:row>
      <xdr:rowOff>180976</xdr:rowOff>
    </xdr:from>
    <xdr:ext cx="1037166" cy="660400"/>
    <xdr:pic>
      <xdr:nvPicPr>
        <xdr:cNvPr id="2" name="Obraz 1">
          <a:extLst>
            <a:ext uri="{FF2B5EF4-FFF2-40B4-BE49-F238E27FC236}">
              <a16:creationId xmlns:a16="http://schemas.microsoft.com/office/drawing/2014/main" xmlns="" id="{8E6FDC7A-3483-4515-B5F3-6E8D61DB12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095" b="45144"/>
        <a:stretch/>
      </xdr:blipFill>
      <xdr:spPr>
        <a:xfrm>
          <a:off x="186267" y="180976"/>
          <a:ext cx="1037166" cy="660400"/>
        </a:xfrm>
        <a:prstGeom prst="rect">
          <a:avLst/>
        </a:prstGeom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523304</xdr:colOff>
      <xdr:row>0</xdr:row>
      <xdr:rowOff>197909</xdr:rowOff>
    </xdr:from>
    <xdr:ext cx="1037166" cy="660400"/>
    <xdr:pic>
      <xdr:nvPicPr>
        <xdr:cNvPr id="2" name="Obraz 1">
          <a:extLst>
            <a:ext uri="{FF2B5EF4-FFF2-40B4-BE49-F238E27FC236}">
              <a16:creationId xmlns:a16="http://schemas.microsoft.com/office/drawing/2014/main" xmlns="" id="{8E6FDC7A-3483-4515-B5F3-6E8D61DB12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095" b="45144"/>
        <a:stretch/>
      </xdr:blipFill>
      <xdr:spPr>
        <a:xfrm>
          <a:off x="936054" y="197909"/>
          <a:ext cx="1037166" cy="660400"/>
        </a:xfrm>
        <a:prstGeom prst="rect">
          <a:avLst/>
        </a:prstGeom>
      </xdr:spPr>
    </xdr:pic>
    <xdr:clientData/>
  </xdr:oneCellAnchor>
  <xdr:oneCellAnchor>
    <xdr:from>
      <xdr:col>1</xdr:col>
      <xdr:colOff>152887</xdr:colOff>
      <xdr:row>41</xdr:row>
      <xdr:rowOff>81493</xdr:rowOff>
    </xdr:from>
    <xdr:ext cx="1037166" cy="660400"/>
    <xdr:pic>
      <xdr:nvPicPr>
        <xdr:cNvPr id="3" name="Obraz 2">
          <a:extLst>
            <a:ext uri="{FF2B5EF4-FFF2-40B4-BE49-F238E27FC236}">
              <a16:creationId xmlns:a16="http://schemas.microsoft.com/office/drawing/2014/main" xmlns="" id="{8E6FDC7A-3483-4515-B5F3-6E8D61DB12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095" b="45144"/>
        <a:stretch/>
      </xdr:blipFill>
      <xdr:spPr>
        <a:xfrm>
          <a:off x="562462" y="12044893"/>
          <a:ext cx="1037166" cy="660400"/>
        </a:xfrm>
        <a:prstGeom prst="rect">
          <a:avLst/>
        </a:prstGeom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523304</xdr:colOff>
      <xdr:row>0</xdr:row>
      <xdr:rowOff>197909</xdr:rowOff>
    </xdr:from>
    <xdr:ext cx="1037166" cy="660400"/>
    <xdr:pic>
      <xdr:nvPicPr>
        <xdr:cNvPr id="2" name="Obraz 1">
          <a:extLst>
            <a:ext uri="{FF2B5EF4-FFF2-40B4-BE49-F238E27FC236}">
              <a16:creationId xmlns:a16="http://schemas.microsoft.com/office/drawing/2014/main" xmlns="" id="{8E6FDC7A-3483-4515-B5F3-6E8D61DB12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095" b="45144"/>
        <a:stretch/>
      </xdr:blipFill>
      <xdr:spPr>
        <a:xfrm>
          <a:off x="932879" y="197909"/>
          <a:ext cx="1037166" cy="660400"/>
        </a:xfrm>
        <a:prstGeom prst="rect">
          <a:avLst/>
        </a:prstGeom>
      </xdr:spPr>
    </xdr:pic>
    <xdr:clientData/>
  </xdr:oneCellAnchor>
  <xdr:oneCellAnchor>
    <xdr:from>
      <xdr:col>1</xdr:col>
      <xdr:colOff>152887</xdr:colOff>
      <xdr:row>41</xdr:row>
      <xdr:rowOff>81493</xdr:rowOff>
    </xdr:from>
    <xdr:ext cx="1037166" cy="660400"/>
    <xdr:pic>
      <xdr:nvPicPr>
        <xdr:cNvPr id="3" name="Obraz 2">
          <a:extLst>
            <a:ext uri="{FF2B5EF4-FFF2-40B4-BE49-F238E27FC236}">
              <a16:creationId xmlns:a16="http://schemas.microsoft.com/office/drawing/2014/main" xmlns="" id="{8E6FDC7A-3483-4515-B5F3-6E8D61DB12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095" b="45144"/>
        <a:stretch/>
      </xdr:blipFill>
      <xdr:spPr>
        <a:xfrm>
          <a:off x="562462" y="6091768"/>
          <a:ext cx="1037166" cy="660400"/>
        </a:xfrm>
        <a:prstGeom prst="rect">
          <a:avLst/>
        </a:prstGeom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523304</xdr:colOff>
      <xdr:row>0</xdr:row>
      <xdr:rowOff>197909</xdr:rowOff>
    </xdr:from>
    <xdr:ext cx="1037166" cy="660400"/>
    <xdr:pic>
      <xdr:nvPicPr>
        <xdr:cNvPr id="2" name="Obraz 1">
          <a:extLst>
            <a:ext uri="{FF2B5EF4-FFF2-40B4-BE49-F238E27FC236}">
              <a16:creationId xmlns:a16="http://schemas.microsoft.com/office/drawing/2014/main" xmlns="" id="{8E6FDC7A-3483-4515-B5F3-6E8D61DB12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095" b="45144"/>
        <a:stretch/>
      </xdr:blipFill>
      <xdr:spPr>
        <a:xfrm>
          <a:off x="932879" y="197909"/>
          <a:ext cx="1037166" cy="660400"/>
        </a:xfrm>
        <a:prstGeom prst="rect">
          <a:avLst/>
        </a:prstGeom>
      </xdr:spPr>
    </xdr:pic>
    <xdr:clientData/>
  </xdr:oneCellAnchor>
  <xdr:oneCellAnchor>
    <xdr:from>
      <xdr:col>1</xdr:col>
      <xdr:colOff>129075</xdr:colOff>
      <xdr:row>66</xdr:row>
      <xdr:rowOff>440531</xdr:rowOff>
    </xdr:from>
    <xdr:ext cx="1037166" cy="660400"/>
    <xdr:pic>
      <xdr:nvPicPr>
        <xdr:cNvPr id="3" name="Obraz 2">
          <a:extLst>
            <a:ext uri="{FF2B5EF4-FFF2-40B4-BE49-F238E27FC236}">
              <a16:creationId xmlns:a16="http://schemas.microsoft.com/office/drawing/2014/main" xmlns="" id="{8E6FDC7A-3483-4515-B5F3-6E8D61DB12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095" b="45144"/>
        <a:stretch/>
      </xdr:blipFill>
      <xdr:spPr>
        <a:xfrm>
          <a:off x="533888" y="12263437"/>
          <a:ext cx="1037166" cy="660400"/>
        </a:xfrm>
        <a:prstGeom prst="rect">
          <a:avLst/>
        </a:prstGeom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523304</xdr:colOff>
      <xdr:row>0</xdr:row>
      <xdr:rowOff>197909</xdr:rowOff>
    </xdr:from>
    <xdr:ext cx="1037166" cy="660400"/>
    <xdr:pic>
      <xdr:nvPicPr>
        <xdr:cNvPr id="2" name="Obraz 1">
          <a:extLst>
            <a:ext uri="{FF2B5EF4-FFF2-40B4-BE49-F238E27FC236}">
              <a16:creationId xmlns:a16="http://schemas.microsoft.com/office/drawing/2014/main" xmlns="" id="{8E6FDC7A-3483-4515-B5F3-6E8D61DB12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095" b="45144"/>
        <a:stretch/>
      </xdr:blipFill>
      <xdr:spPr>
        <a:xfrm>
          <a:off x="932879" y="197909"/>
          <a:ext cx="1037166" cy="660400"/>
        </a:xfrm>
        <a:prstGeom prst="rect">
          <a:avLst/>
        </a:prstGeom>
      </xdr:spPr>
    </xdr:pic>
    <xdr:clientData/>
  </xdr:oneCellAnchor>
  <xdr:oneCellAnchor>
    <xdr:from>
      <xdr:col>1</xdr:col>
      <xdr:colOff>129075</xdr:colOff>
      <xdr:row>52</xdr:row>
      <xdr:rowOff>440531</xdr:rowOff>
    </xdr:from>
    <xdr:ext cx="1037166" cy="660400"/>
    <xdr:pic>
      <xdr:nvPicPr>
        <xdr:cNvPr id="3" name="Obraz 2">
          <a:extLst>
            <a:ext uri="{FF2B5EF4-FFF2-40B4-BE49-F238E27FC236}">
              <a16:creationId xmlns:a16="http://schemas.microsoft.com/office/drawing/2014/main" xmlns="" id="{8E6FDC7A-3483-4515-B5F3-6E8D61DB12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095" b="45144"/>
        <a:stretch/>
      </xdr:blipFill>
      <xdr:spPr>
        <a:xfrm>
          <a:off x="538650" y="12061031"/>
          <a:ext cx="1037166" cy="660400"/>
        </a:xfrm>
        <a:prstGeom prst="rect">
          <a:avLst/>
        </a:prstGeom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152887</xdr:colOff>
      <xdr:row>0</xdr:row>
      <xdr:rowOff>81493</xdr:rowOff>
    </xdr:from>
    <xdr:ext cx="1037166" cy="660400"/>
    <xdr:pic>
      <xdr:nvPicPr>
        <xdr:cNvPr id="2" name="Obraz 1">
          <a:extLst>
            <a:ext uri="{FF2B5EF4-FFF2-40B4-BE49-F238E27FC236}">
              <a16:creationId xmlns:a16="http://schemas.microsoft.com/office/drawing/2014/main" xmlns="" id="{8E6FDC7A-3483-4515-B5F3-6E8D61DB12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095" b="45144"/>
        <a:stretch/>
      </xdr:blipFill>
      <xdr:spPr>
        <a:xfrm>
          <a:off x="562462" y="81493"/>
          <a:ext cx="1037166" cy="660400"/>
        </a:xfrm>
        <a:prstGeom prst="rect">
          <a:avLst/>
        </a:prstGeom>
      </xdr:spPr>
    </xdr:pic>
    <xdr:clientData/>
  </xdr:oneCellAnchor>
  <xdr:oneCellAnchor>
    <xdr:from>
      <xdr:col>1</xdr:col>
      <xdr:colOff>152887</xdr:colOff>
      <xdr:row>55</xdr:row>
      <xdr:rowOff>81493</xdr:rowOff>
    </xdr:from>
    <xdr:ext cx="1037166" cy="660400"/>
    <xdr:pic>
      <xdr:nvPicPr>
        <xdr:cNvPr id="3" name="Obraz 2">
          <a:extLst>
            <a:ext uri="{FF2B5EF4-FFF2-40B4-BE49-F238E27FC236}">
              <a16:creationId xmlns:a16="http://schemas.microsoft.com/office/drawing/2014/main" xmlns="" id="{8E6FDC7A-3483-4515-B5F3-6E8D61DB12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095" b="45144"/>
        <a:stretch/>
      </xdr:blipFill>
      <xdr:spPr>
        <a:xfrm>
          <a:off x="562462" y="16769293"/>
          <a:ext cx="1037166" cy="660400"/>
        </a:xfrm>
        <a:prstGeom prst="rect">
          <a:avLst/>
        </a:prstGeom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152887</xdr:colOff>
      <xdr:row>0</xdr:row>
      <xdr:rowOff>81493</xdr:rowOff>
    </xdr:from>
    <xdr:ext cx="1037166" cy="660400"/>
    <xdr:pic>
      <xdr:nvPicPr>
        <xdr:cNvPr id="2" name="Obraz 1">
          <a:extLst>
            <a:ext uri="{FF2B5EF4-FFF2-40B4-BE49-F238E27FC236}">
              <a16:creationId xmlns:a16="http://schemas.microsoft.com/office/drawing/2014/main" xmlns="" id="{8E6FDC7A-3483-4515-B5F3-6E8D61DB12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095" b="45144"/>
        <a:stretch/>
      </xdr:blipFill>
      <xdr:spPr>
        <a:xfrm>
          <a:off x="562462" y="81493"/>
          <a:ext cx="1037166" cy="660400"/>
        </a:xfrm>
        <a:prstGeom prst="rect">
          <a:avLst/>
        </a:prstGeom>
      </xdr:spPr>
    </xdr:pic>
    <xdr:clientData/>
  </xdr:oneCellAnchor>
  <xdr:oneCellAnchor>
    <xdr:from>
      <xdr:col>1</xdr:col>
      <xdr:colOff>48566</xdr:colOff>
      <xdr:row>55</xdr:row>
      <xdr:rowOff>101147</xdr:rowOff>
    </xdr:from>
    <xdr:ext cx="1037166" cy="660400"/>
    <xdr:pic>
      <xdr:nvPicPr>
        <xdr:cNvPr id="3" name="Obraz 2">
          <a:extLst>
            <a:ext uri="{FF2B5EF4-FFF2-40B4-BE49-F238E27FC236}">
              <a16:creationId xmlns:a16="http://schemas.microsoft.com/office/drawing/2014/main" xmlns="" id="{8E6FDC7A-3483-4515-B5F3-6E8D61DB12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095" b="45144"/>
        <a:stretch/>
      </xdr:blipFill>
      <xdr:spPr>
        <a:xfrm>
          <a:off x="461316" y="10314064"/>
          <a:ext cx="1037166" cy="660400"/>
        </a:xfrm>
        <a:prstGeom prst="rect">
          <a:avLst/>
        </a:prstGeom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152887</xdr:colOff>
      <xdr:row>0</xdr:row>
      <xdr:rowOff>81493</xdr:rowOff>
    </xdr:from>
    <xdr:ext cx="1037166" cy="660400"/>
    <xdr:pic>
      <xdr:nvPicPr>
        <xdr:cNvPr id="2" name="Obraz 1">
          <a:extLst>
            <a:ext uri="{FF2B5EF4-FFF2-40B4-BE49-F238E27FC236}">
              <a16:creationId xmlns:a16="http://schemas.microsoft.com/office/drawing/2014/main" xmlns="" id="{8E6FDC7A-3483-4515-B5F3-6E8D61DB12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095" b="45144"/>
        <a:stretch/>
      </xdr:blipFill>
      <xdr:spPr>
        <a:xfrm>
          <a:off x="562462" y="81493"/>
          <a:ext cx="1037166" cy="660400"/>
        </a:xfrm>
        <a:prstGeom prst="rect">
          <a:avLst/>
        </a:prstGeom>
      </xdr:spPr>
    </xdr:pic>
    <xdr:clientData/>
  </xdr:oneCellAnchor>
  <xdr:oneCellAnchor>
    <xdr:from>
      <xdr:col>1</xdr:col>
      <xdr:colOff>125673</xdr:colOff>
      <xdr:row>69</xdr:row>
      <xdr:rowOff>149529</xdr:rowOff>
    </xdr:from>
    <xdr:ext cx="1037166" cy="660400"/>
    <xdr:pic>
      <xdr:nvPicPr>
        <xdr:cNvPr id="3" name="Obraz 2">
          <a:extLst>
            <a:ext uri="{FF2B5EF4-FFF2-40B4-BE49-F238E27FC236}">
              <a16:creationId xmlns:a16="http://schemas.microsoft.com/office/drawing/2014/main" xmlns="" id="{8E6FDC7A-3483-4515-B5F3-6E8D61DB12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095" b="45144"/>
        <a:stretch/>
      </xdr:blipFill>
      <xdr:spPr>
        <a:xfrm>
          <a:off x="533887" y="10735886"/>
          <a:ext cx="1037166" cy="660400"/>
        </a:xfrm>
        <a:prstGeom prst="rect">
          <a:avLst/>
        </a:prstGeom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152887</xdr:colOff>
      <xdr:row>0</xdr:row>
      <xdr:rowOff>81493</xdr:rowOff>
    </xdr:from>
    <xdr:ext cx="1037166" cy="660400"/>
    <xdr:pic>
      <xdr:nvPicPr>
        <xdr:cNvPr id="2" name="Obraz 1">
          <a:extLst>
            <a:ext uri="{FF2B5EF4-FFF2-40B4-BE49-F238E27FC236}">
              <a16:creationId xmlns:a16="http://schemas.microsoft.com/office/drawing/2014/main" xmlns="" id="{8E6FDC7A-3483-4515-B5F3-6E8D61DB12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095" b="45144"/>
        <a:stretch/>
      </xdr:blipFill>
      <xdr:spPr>
        <a:xfrm>
          <a:off x="562462" y="81493"/>
          <a:ext cx="1037166" cy="660400"/>
        </a:xfrm>
        <a:prstGeom prst="rect">
          <a:avLst/>
        </a:prstGeom>
      </xdr:spPr>
    </xdr:pic>
    <xdr:clientData/>
  </xdr:oneCellAnchor>
  <xdr:oneCellAnchor>
    <xdr:from>
      <xdr:col>1</xdr:col>
      <xdr:colOff>152887</xdr:colOff>
      <xdr:row>59</xdr:row>
      <xdr:rowOff>81493</xdr:rowOff>
    </xdr:from>
    <xdr:ext cx="1037166" cy="660400"/>
    <xdr:pic>
      <xdr:nvPicPr>
        <xdr:cNvPr id="3" name="Obraz 2">
          <a:extLst>
            <a:ext uri="{FF2B5EF4-FFF2-40B4-BE49-F238E27FC236}">
              <a16:creationId xmlns:a16="http://schemas.microsoft.com/office/drawing/2014/main" xmlns="" id="{8E6FDC7A-3483-4515-B5F3-6E8D61DB12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095" b="45144"/>
        <a:stretch/>
      </xdr:blipFill>
      <xdr:spPr>
        <a:xfrm>
          <a:off x="562462" y="17350318"/>
          <a:ext cx="1037166" cy="660400"/>
        </a:xfrm>
        <a:prstGeom prst="rect">
          <a:avLst/>
        </a:prstGeom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523304</xdr:colOff>
      <xdr:row>0</xdr:row>
      <xdr:rowOff>197909</xdr:rowOff>
    </xdr:from>
    <xdr:ext cx="1037166" cy="660400"/>
    <xdr:pic>
      <xdr:nvPicPr>
        <xdr:cNvPr id="2" name="Obraz 1">
          <a:extLst>
            <a:ext uri="{FF2B5EF4-FFF2-40B4-BE49-F238E27FC236}">
              <a16:creationId xmlns:a16="http://schemas.microsoft.com/office/drawing/2014/main" xmlns="" id="{8E6FDC7A-3483-4515-B5F3-6E8D61DB12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095" b="45144"/>
        <a:stretch/>
      </xdr:blipFill>
      <xdr:spPr>
        <a:xfrm>
          <a:off x="932879" y="197909"/>
          <a:ext cx="1037166" cy="660400"/>
        </a:xfrm>
        <a:prstGeom prst="rect">
          <a:avLst/>
        </a:prstGeom>
      </xdr:spPr>
    </xdr:pic>
    <xdr:clientData/>
  </xdr:oneCellAnchor>
  <xdr:oneCellAnchor>
    <xdr:from>
      <xdr:col>1</xdr:col>
      <xdr:colOff>129075</xdr:colOff>
      <xdr:row>72</xdr:row>
      <xdr:rowOff>440531</xdr:rowOff>
    </xdr:from>
    <xdr:ext cx="1037166" cy="660400"/>
    <xdr:pic>
      <xdr:nvPicPr>
        <xdr:cNvPr id="3" name="Obraz 2">
          <a:extLst>
            <a:ext uri="{FF2B5EF4-FFF2-40B4-BE49-F238E27FC236}">
              <a16:creationId xmlns:a16="http://schemas.microsoft.com/office/drawing/2014/main" xmlns="" id="{8E6FDC7A-3483-4515-B5F3-6E8D61DB12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095" b="45144"/>
        <a:stretch/>
      </xdr:blipFill>
      <xdr:spPr>
        <a:xfrm>
          <a:off x="538650" y="10860881"/>
          <a:ext cx="1037166" cy="66040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152887</xdr:colOff>
      <xdr:row>0</xdr:row>
      <xdr:rowOff>81493</xdr:rowOff>
    </xdr:from>
    <xdr:ext cx="1037166" cy="660400"/>
    <xdr:pic>
      <xdr:nvPicPr>
        <xdr:cNvPr id="2" name="Obraz 1">
          <a:extLst>
            <a:ext uri="{FF2B5EF4-FFF2-40B4-BE49-F238E27FC236}">
              <a16:creationId xmlns:a16="http://schemas.microsoft.com/office/drawing/2014/main" xmlns="" id="{8E6FDC7A-3483-4515-B5F3-6E8D61DB12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095" b="45144"/>
        <a:stretch/>
      </xdr:blipFill>
      <xdr:spPr>
        <a:xfrm>
          <a:off x="562462" y="81493"/>
          <a:ext cx="1037166" cy="660400"/>
        </a:xfrm>
        <a:prstGeom prst="rect">
          <a:avLst/>
        </a:prstGeom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523304</xdr:colOff>
      <xdr:row>0</xdr:row>
      <xdr:rowOff>197909</xdr:rowOff>
    </xdr:from>
    <xdr:ext cx="1037166" cy="660400"/>
    <xdr:pic>
      <xdr:nvPicPr>
        <xdr:cNvPr id="2" name="Obraz 1">
          <a:extLst>
            <a:ext uri="{FF2B5EF4-FFF2-40B4-BE49-F238E27FC236}">
              <a16:creationId xmlns:a16="http://schemas.microsoft.com/office/drawing/2014/main" xmlns="" id="{8E6FDC7A-3483-4515-B5F3-6E8D61DB12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095" b="45144"/>
        <a:stretch/>
      </xdr:blipFill>
      <xdr:spPr>
        <a:xfrm>
          <a:off x="1361504" y="197909"/>
          <a:ext cx="1037166" cy="660400"/>
        </a:xfrm>
        <a:prstGeom prst="rect">
          <a:avLst/>
        </a:prstGeom>
      </xdr:spPr>
    </xdr:pic>
    <xdr:clientData/>
  </xdr:oneCellAnchor>
  <xdr:oneCellAnchor>
    <xdr:from>
      <xdr:col>1</xdr:col>
      <xdr:colOff>129075</xdr:colOff>
      <xdr:row>72</xdr:row>
      <xdr:rowOff>440531</xdr:rowOff>
    </xdr:from>
    <xdr:ext cx="1037166" cy="660400"/>
    <xdr:pic>
      <xdr:nvPicPr>
        <xdr:cNvPr id="3" name="Obraz 2">
          <a:extLst>
            <a:ext uri="{FF2B5EF4-FFF2-40B4-BE49-F238E27FC236}">
              <a16:creationId xmlns:a16="http://schemas.microsoft.com/office/drawing/2014/main" xmlns="" id="{8E6FDC7A-3483-4515-B5F3-6E8D61DB12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095" b="45144"/>
        <a:stretch/>
      </xdr:blipFill>
      <xdr:spPr>
        <a:xfrm>
          <a:off x="967275" y="14670881"/>
          <a:ext cx="1037166" cy="660400"/>
        </a:xfrm>
        <a:prstGeom prst="rect">
          <a:avLst/>
        </a:prstGeom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523304</xdr:colOff>
      <xdr:row>0</xdr:row>
      <xdr:rowOff>197909</xdr:rowOff>
    </xdr:from>
    <xdr:ext cx="1037166" cy="660400"/>
    <xdr:pic>
      <xdr:nvPicPr>
        <xdr:cNvPr id="2" name="Obraz 1">
          <a:extLst>
            <a:ext uri="{FF2B5EF4-FFF2-40B4-BE49-F238E27FC236}">
              <a16:creationId xmlns:a16="http://schemas.microsoft.com/office/drawing/2014/main" xmlns="" id="{8E6FDC7A-3483-4515-B5F3-6E8D61DB12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095" b="45144"/>
        <a:stretch/>
      </xdr:blipFill>
      <xdr:spPr>
        <a:xfrm>
          <a:off x="1361504" y="197909"/>
          <a:ext cx="1037166" cy="660400"/>
        </a:xfrm>
        <a:prstGeom prst="rect">
          <a:avLst/>
        </a:prstGeom>
      </xdr:spPr>
    </xdr:pic>
    <xdr:clientData/>
  </xdr:oneCellAnchor>
  <xdr:oneCellAnchor>
    <xdr:from>
      <xdr:col>1</xdr:col>
      <xdr:colOff>129075</xdr:colOff>
      <xdr:row>72</xdr:row>
      <xdr:rowOff>440531</xdr:rowOff>
    </xdr:from>
    <xdr:ext cx="1037166" cy="660400"/>
    <xdr:pic>
      <xdr:nvPicPr>
        <xdr:cNvPr id="3" name="Obraz 2">
          <a:extLst>
            <a:ext uri="{FF2B5EF4-FFF2-40B4-BE49-F238E27FC236}">
              <a16:creationId xmlns:a16="http://schemas.microsoft.com/office/drawing/2014/main" xmlns="" id="{8E6FDC7A-3483-4515-B5F3-6E8D61DB12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095" b="45144"/>
        <a:stretch/>
      </xdr:blipFill>
      <xdr:spPr>
        <a:xfrm>
          <a:off x="967275" y="8639175"/>
          <a:ext cx="1037166" cy="660400"/>
        </a:xfrm>
        <a:prstGeom prst="rect">
          <a:avLst/>
        </a:prstGeom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152887</xdr:colOff>
      <xdr:row>0</xdr:row>
      <xdr:rowOff>81493</xdr:rowOff>
    </xdr:from>
    <xdr:ext cx="1037166" cy="660400"/>
    <xdr:pic>
      <xdr:nvPicPr>
        <xdr:cNvPr id="2" name="Obraz 1">
          <a:extLst>
            <a:ext uri="{FF2B5EF4-FFF2-40B4-BE49-F238E27FC236}">
              <a16:creationId xmlns:a16="http://schemas.microsoft.com/office/drawing/2014/main" xmlns="" id="{8E6FDC7A-3483-4515-B5F3-6E8D61DB12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095" b="45144"/>
        <a:stretch/>
      </xdr:blipFill>
      <xdr:spPr>
        <a:xfrm>
          <a:off x="562462" y="81493"/>
          <a:ext cx="1037166" cy="660400"/>
        </a:xfrm>
        <a:prstGeom prst="rect">
          <a:avLst/>
        </a:prstGeom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152887</xdr:colOff>
      <xdr:row>0</xdr:row>
      <xdr:rowOff>81493</xdr:rowOff>
    </xdr:from>
    <xdr:ext cx="1037166" cy="660400"/>
    <xdr:pic>
      <xdr:nvPicPr>
        <xdr:cNvPr id="2" name="Obraz 1">
          <a:extLst>
            <a:ext uri="{FF2B5EF4-FFF2-40B4-BE49-F238E27FC236}">
              <a16:creationId xmlns:a16="http://schemas.microsoft.com/office/drawing/2014/main" xmlns="" id="{8E6FDC7A-3483-4515-B5F3-6E8D61DB12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095" b="45144"/>
        <a:stretch/>
      </xdr:blipFill>
      <xdr:spPr>
        <a:xfrm>
          <a:off x="562462" y="81493"/>
          <a:ext cx="1037166" cy="660400"/>
        </a:xfrm>
        <a:prstGeom prst="rect">
          <a:avLst/>
        </a:prstGeom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152887</xdr:colOff>
      <xdr:row>0</xdr:row>
      <xdr:rowOff>81493</xdr:rowOff>
    </xdr:from>
    <xdr:ext cx="1037166" cy="660400"/>
    <xdr:pic>
      <xdr:nvPicPr>
        <xdr:cNvPr id="2" name="Obraz 1">
          <a:extLst>
            <a:ext uri="{FF2B5EF4-FFF2-40B4-BE49-F238E27FC236}">
              <a16:creationId xmlns:a16="http://schemas.microsoft.com/office/drawing/2014/main" xmlns="" id="{8E6FDC7A-3483-4515-B5F3-6E8D61DB12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095" b="45144"/>
        <a:stretch/>
      </xdr:blipFill>
      <xdr:spPr>
        <a:xfrm>
          <a:off x="562462" y="81493"/>
          <a:ext cx="1037166" cy="660400"/>
        </a:xfrm>
        <a:prstGeom prst="rect">
          <a:avLst/>
        </a:prstGeom>
      </xdr:spPr>
    </xdr:pic>
    <xdr:clientData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152887</xdr:colOff>
      <xdr:row>0</xdr:row>
      <xdr:rowOff>81493</xdr:rowOff>
    </xdr:from>
    <xdr:ext cx="1037166" cy="660400"/>
    <xdr:pic>
      <xdr:nvPicPr>
        <xdr:cNvPr id="2" name="Obraz 1">
          <a:extLst>
            <a:ext uri="{FF2B5EF4-FFF2-40B4-BE49-F238E27FC236}">
              <a16:creationId xmlns:a16="http://schemas.microsoft.com/office/drawing/2014/main" xmlns="" id="{8E6FDC7A-3483-4515-B5F3-6E8D61DB12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095" b="45144"/>
        <a:stretch/>
      </xdr:blipFill>
      <xdr:spPr>
        <a:xfrm>
          <a:off x="562462" y="81493"/>
          <a:ext cx="1037166" cy="660400"/>
        </a:xfrm>
        <a:prstGeom prst="rect">
          <a:avLst/>
        </a:prstGeom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152887</xdr:colOff>
      <xdr:row>0</xdr:row>
      <xdr:rowOff>81493</xdr:rowOff>
    </xdr:from>
    <xdr:ext cx="1037166" cy="660400"/>
    <xdr:pic>
      <xdr:nvPicPr>
        <xdr:cNvPr id="2" name="Obraz 1">
          <a:extLst>
            <a:ext uri="{FF2B5EF4-FFF2-40B4-BE49-F238E27FC236}">
              <a16:creationId xmlns:a16="http://schemas.microsoft.com/office/drawing/2014/main" xmlns="" id="{8E6FDC7A-3483-4515-B5F3-6E8D61DB12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095" b="45144"/>
        <a:stretch/>
      </xdr:blipFill>
      <xdr:spPr>
        <a:xfrm>
          <a:off x="562462" y="81493"/>
          <a:ext cx="1037166" cy="660400"/>
        </a:xfrm>
        <a:prstGeom prst="rect">
          <a:avLst/>
        </a:prstGeom>
      </xdr:spPr>
    </xdr:pic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152887</xdr:colOff>
      <xdr:row>0</xdr:row>
      <xdr:rowOff>81493</xdr:rowOff>
    </xdr:from>
    <xdr:ext cx="1037166" cy="660400"/>
    <xdr:pic>
      <xdr:nvPicPr>
        <xdr:cNvPr id="2" name="Obraz 1">
          <a:extLst>
            <a:ext uri="{FF2B5EF4-FFF2-40B4-BE49-F238E27FC236}">
              <a16:creationId xmlns:a16="http://schemas.microsoft.com/office/drawing/2014/main" xmlns="" id="{8E6FDC7A-3483-4515-B5F3-6E8D61DB12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095" b="45144"/>
        <a:stretch/>
      </xdr:blipFill>
      <xdr:spPr>
        <a:xfrm>
          <a:off x="562462" y="81493"/>
          <a:ext cx="1037166" cy="660400"/>
        </a:xfrm>
        <a:prstGeom prst="rect">
          <a:avLst/>
        </a:prstGeom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152887</xdr:colOff>
      <xdr:row>0</xdr:row>
      <xdr:rowOff>81493</xdr:rowOff>
    </xdr:from>
    <xdr:ext cx="1037166" cy="660400"/>
    <xdr:pic>
      <xdr:nvPicPr>
        <xdr:cNvPr id="2" name="Obraz 1">
          <a:extLst>
            <a:ext uri="{FF2B5EF4-FFF2-40B4-BE49-F238E27FC236}">
              <a16:creationId xmlns:a16="http://schemas.microsoft.com/office/drawing/2014/main" xmlns="" id="{8E6FDC7A-3483-4515-B5F3-6E8D61DB12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095" b="45144"/>
        <a:stretch/>
      </xdr:blipFill>
      <xdr:spPr>
        <a:xfrm>
          <a:off x="562462" y="81493"/>
          <a:ext cx="1037166" cy="660400"/>
        </a:xfrm>
        <a:prstGeom prst="rect">
          <a:avLst/>
        </a:prstGeom>
      </xdr:spPr>
    </xdr:pic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152887</xdr:colOff>
      <xdr:row>0</xdr:row>
      <xdr:rowOff>81493</xdr:rowOff>
    </xdr:from>
    <xdr:ext cx="1037166" cy="660400"/>
    <xdr:pic>
      <xdr:nvPicPr>
        <xdr:cNvPr id="2" name="Obraz 1">
          <a:extLst>
            <a:ext uri="{FF2B5EF4-FFF2-40B4-BE49-F238E27FC236}">
              <a16:creationId xmlns:a16="http://schemas.microsoft.com/office/drawing/2014/main" xmlns="" id="{8E6FDC7A-3483-4515-B5F3-6E8D61DB12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095" b="45144"/>
        <a:stretch/>
      </xdr:blipFill>
      <xdr:spPr>
        <a:xfrm>
          <a:off x="562462" y="81493"/>
          <a:ext cx="1037166" cy="660400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152887</xdr:colOff>
      <xdr:row>0</xdr:row>
      <xdr:rowOff>81493</xdr:rowOff>
    </xdr:from>
    <xdr:ext cx="1037166" cy="660400"/>
    <xdr:pic>
      <xdr:nvPicPr>
        <xdr:cNvPr id="2" name="Obraz 1">
          <a:extLst>
            <a:ext uri="{FF2B5EF4-FFF2-40B4-BE49-F238E27FC236}">
              <a16:creationId xmlns:a16="http://schemas.microsoft.com/office/drawing/2014/main" xmlns="" id="{8E6FDC7A-3483-4515-B5F3-6E8D61DB12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095" b="45144"/>
        <a:stretch/>
      </xdr:blipFill>
      <xdr:spPr>
        <a:xfrm>
          <a:off x="562462" y="81493"/>
          <a:ext cx="1037166" cy="660400"/>
        </a:xfrm>
        <a:prstGeom prst="rect">
          <a:avLst/>
        </a:prstGeom>
      </xdr:spPr>
    </xdr:pic>
    <xdr:clientData/>
  </xdr:one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152887</xdr:colOff>
      <xdr:row>0</xdr:row>
      <xdr:rowOff>81493</xdr:rowOff>
    </xdr:from>
    <xdr:ext cx="1037166" cy="660400"/>
    <xdr:pic>
      <xdr:nvPicPr>
        <xdr:cNvPr id="2" name="Obraz 1">
          <a:extLst>
            <a:ext uri="{FF2B5EF4-FFF2-40B4-BE49-F238E27FC236}">
              <a16:creationId xmlns:a16="http://schemas.microsoft.com/office/drawing/2014/main" xmlns="" id="{8E6FDC7A-3483-4515-B5F3-6E8D61DB12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095" b="45144"/>
        <a:stretch/>
      </xdr:blipFill>
      <xdr:spPr>
        <a:xfrm>
          <a:off x="562462" y="81493"/>
          <a:ext cx="1037166" cy="660400"/>
        </a:xfrm>
        <a:prstGeom prst="rect">
          <a:avLst/>
        </a:prstGeom>
      </xdr:spPr>
    </xdr:pic>
    <xdr:clientData/>
  </xdr:one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523304</xdr:colOff>
      <xdr:row>0</xdr:row>
      <xdr:rowOff>197909</xdr:rowOff>
    </xdr:from>
    <xdr:ext cx="1037166" cy="660400"/>
    <xdr:pic>
      <xdr:nvPicPr>
        <xdr:cNvPr id="2" name="Obraz 1">
          <a:extLst>
            <a:ext uri="{FF2B5EF4-FFF2-40B4-BE49-F238E27FC236}">
              <a16:creationId xmlns:a16="http://schemas.microsoft.com/office/drawing/2014/main" xmlns="" id="{8E6FDC7A-3483-4515-B5F3-6E8D61DB12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095" b="45144"/>
        <a:stretch/>
      </xdr:blipFill>
      <xdr:spPr>
        <a:xfrm>
          <a:off x="932879" y="197909"/>
          <a:ext cx="1037166" cy="660400"/>
        </a:xfrm>
        <a:prstGeom prst="rect">
          <a:avLst/>
        </a:prstGeom>
      </xdr:spPr>
    </xdr:pic>
    <xdr:clientData/>
  </xdr:oneCellAnchor>
  <xdr:oneCellAnchor>
    <xdr:from>
      <xdr:col>1</xdr:col>
      <xdr:colOff>164793</xdr:colOff>
      <xdr:row>78</xdr:row>
      <xdr:rowOff>-1</xdr:rowOff>
    </xdr:from>
    <xdr:ext cx="1037166" cy="660400"/>
    <xdr:pic>
      <xdr:nvPicPr>
        <xdr:cNvPr id="3" name="Obraz 2">
          <a:extLst>
            <a:ext uri="{FF2B5EF4-FFF2-40B4-BE49-F238E27FC236}">
              <a16:creationId xmlns:a16="http://schemas.microsoft.com/office/drawing/2014/main" xmlns="" id="{8E6FDC7A-3483-4515-B5F3-6E8D61DB12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095" b="45144"/>
        <a:stretch/>
      </xdr:blipFill>
      <xdr:spPr>
        <a:xfrm>
          <a:off x="569606" y="16025812"/>
          <a:ext cx="1037166" cy="660400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152887</xdr:colOff>
      <xdr:row>0</xdr:row>
      <xdr:rowOff>81493</xdr:rowOff>
    </xdr:from>
    <xdr:ext cx="1037166" cy="660400"/>
    <xdr:pic>
      <xdr:nvPicPr>
        <xdr:cNvPr id="2" name="Obraz 1">
          <a:extLst>
            <a:ext uri="{FF2B5EF4-FFF2-40B4-BE49-F238E27FC236}">
              <a16:creationId xmlns:a16="http://schemas.microsoft.com/office/drawing/2014/main" xmlns="" id="{8E6FDC7A-3483-4515-B5F3-6E8D61DB12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095" b="45144"/>
        <a:stretch/>
      </xdr:blipFill>
      <xdr:spPr>
        <a:xfrm>
          <a:off x="562462" y="81493"/>
          <a:ext cx="1037166" cy="660400"/>
        </a:xfrm>
        <a:prstGeom prst="rect">
          <a:avLst/>
        </a:prstGeom>
      </xdr:spPr>
    </xdr:pic>
    <xdr:clientData/>
  </xdr:oneCellAnchor>
  <xdr:oneCellAnchor>
    <xdr:from>
      <xdr:col>1</xdr:col>
      <xdr:colOff>152887</xdr:colOff>
      <xdr:row>25</xdr:row>
      <xdr:rowOff>81493</xdr:rowOff>
    </xdr:from>
    <xdr:ext cx="1037166" cy="660400"/>
    <xdr:pic>
      <xdr:nvPicPr>
        <xdr:cNvPr id="3" name="Obraz 2">
          <a:extLst>
            <a:ext uri="{FF2B5EF4-FFF2-40B4-BE49-F238E27FC236}">
              <a16:creationId xmlns:a16="http://schemas.microsoft.com/office/drawing/2014/main" xmlns="" id="{8E6FDC7A-3483-4515-B5F3-6E8D61DB12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095" b="45144"/>
        <a:stretch/>
      </xdr:blipFill>
      <xdr:spPr>
        <a:xfrm>
          <a:off x="557700" y="81493"/>
          <a:ext cx="1037166" cy="660400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152887</xdr:colOff>
      <xdr:row>0</xdr:row>
      <xdr:rowOff>81493</xdr:rowOff>
    </xdr:from>
    <xdr:ext cx="1037166" cy="660400"/>
    <xdr:pic>
      <xdr:nvPicPr>
        <xdr:cNvPr id="2" name="Obraz 1">
          <a:extLst>
            <a:ext uri="{FF2B5EF4-FFF2-40B4-BE49-F238E27FC236}">
              <a16:creationId xmlns:a16="http://schemas.microsoft.com/office/drawing/2014/main" xmlns="" id="{8E6FDC7A-3483-4515-B5F3-6E8D61DB12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095" b="45144"/>
        <a:stretch/>
      </xdr:blipFill>
      <xdr:spPr>
        <a:xfrm>
          <a:off x="562462" y="81493"/>
          <a:ext cx="1037166" cy="660400"/>
        </a:xfrm>
        <a:prstGeom prst="rect">
          <a:avLst/>
        </a:prstGeom>
      </xdr:spPr>
    </xdr:pic>
    <xdr:clientData/>
  </xdr:oneCellAnchor>
  <xdr:oneCellAnchor>
    <xdr:from>
      <xdr:col>1</xdr:col>
      <xdr:colOff>152887</xdr:colOff>
      <xdr:row>25</xdr:row>
      <xdr:rowOff>81493</xdr:rowOff>
    </xdr:from>
    <xdr:ext cx="1037166" cy="660400"/>
    <xdr:pic>
      <xdr:nvPicPr>
        <xdr:cNvPr id="3" name="Obraz 2">
          <a:extLst>
            <a:ext uri="{FF2B5EF4-FFF2-40B4-BE49-F238E27FC236}">
              <a16:creationId xmlns:a16="http://schemas.microsoft.com/office/drawing/2014/main" xmlns="" id="{8E6FDC7A-3483-4515-B5F3-6E8D61DB12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095" b="45144"/>
        <a:stretch/>
      </xdr:blipFill>
      <xdr:spPr>
        <a:xfrm>
          <a:off x="562462" y="5986993"/>
          <a:ext cx="1037166" cy="660400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152887</xdr:colOff>
      <xdr:row>0</xdr:row>
      <xdr:rowOff>81493</xdr:rowOff>
    </xdr:from>
    <xdr:ext cx="1037166" cy="660400"/>
    <xdr:pic>
      <xdr:nvPicPr>
        <xdr:cNvPr id="2" name="Obraz 1">
          <a:extLst>
            <a:ext uri="{FF2B5EF4-FFF2-40B4-BE49-F238E27FC236}">
              <a16:creationId xmlns:a16="http://schemas.microsoft.com/office/drawing/2014/main" xmlns="" id="{8E6FDC7A-3483-4515-B5F3-6E8D61DB12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095" b="45144"/>
        <a:stretch/>
      </xdr:blipFill>
      <xdr:spPr>
        <a:xfrm>
          <a:off x="562462" y="81493"/>
          <a:ext cx="1037166" cy="660400"/>
        </a:xfrm>
        <a:prstGeom prst="rect">
          <a:avLst/>
        </a:prstGeom>
      </xdr:spPr>
    </xdr:pic>
    <xdr:clientData/>
  </xdr:oneCellAnchor>
  <xdr:oneCellAnchor>
    <xdr:from>
      <xdr:col>1</xdr:col>
      <xdr:colOff>152887</xdr:colOff>
      <xdr:row>41</xdr:row>
      <xdr:rowOff>81493</xdr:rowOff>
    </xdr:from>
    <xdr:ext cx="1037166" cy="660400"/>
    <xdr:pic>
      <xdr:nvPicPr>
        <xdr:cNvPr id="3" name="Obraz 2">
          <a:extLst>
            <a:ext uri="{FF2B5EF4-FFF2-40B4-BE49-F238E27FC236}">
              <a16:creationId xmlns:a16="http://schemas.microsoft.com/office/drawing/2014/main" xmlns="" id="{8E6FDC7A-3483-4515-B5F3-6E8D61DB12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095" b="45144"/>
        <a:stretch/>
      </xdr:blipFill>
      <xdr:spPr>
        <a:xfrm>
          <a:off x="562462" y="11882968"/>
          <a:ext cx="1037166" cy="660400"/>
        </a:xfrm>
        <a:prstGeom prst="rect">
          <a:avLst/>
        </a:prstGeom>
      </xdr:spPr>
    </xdr:pic>
    <xdr:clientData/>
  </xdr:oneCellAnchor>
  <xdr:oneCellAnchor>
    <xdr:from>
      <xdr:col>1</xdr:col>
      <xdr:colOff>152887</xdr:colOff>
      <xdr:row>41</xdr:row>
      <xdr:rowOff>81493</xdr:rowOff>
    </xdr:from>
    <xdr:ext cx="1037166" cy="660400"/>
    <xdr:pic>
      <xdr:nvPicPr>
        <xdr:cNvPr id="4" name="Obraz 3">
          <a:extLst>
            <a:ext uri="{FF2B5EF4-FFF2-40B4-BE49-F238E27FC236}">
              <a16:creationId xmlns:a16="http://schemas.microsoft.com/office/drawing/2014/main" xmlns="" id="{8E6FDC7A-3483-4515-B5F3-6E8D61DB12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095" b="45144"/>
        <a:stretch/>
      </xdr:blipFill>
      <xdr:spPr>
        <a:xfrm>
          <a:off x="557700" y="81493"/>
          <a:ext cx="1037166" cy="660400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152887</xdr:colOff>
      <xdr:row>0</xdr:row>
      <xdr:rowOff>81493</xdr:rowOff>
    </xdr:from>
    <xdr:ext cx="1037166" cy="660400"/>
    <xdr:pic>
      <xdr:nvPicPr>
        <xdr:cNvPr id="2" name="Obraz 1">
          <a:extLst>
            <a:ext uri="{FF2B5EF4-FFF2-40B4-BE49-F238E27FC236}">
              <a16:creationId xmlns:a16="http://schemas.microsoft.com/office/drawing/2014/main" xmlns="" id="{8E6FDC7A-3483-4515-B5F3-6E8D61DB12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095" b="45144"/>
        <a:stretch/>
      </xdr:blipFill>
      <xdr:spPr>
        <a:xfrm>
          <a:off x="562462" y="81493"/>
          <a:ext cx="1037166" cy="660400"/>
        </a:xfrm>
        <a:prstGeom prst="rect">
          <a:avLst/>
        </a:prstGeom>
      </xdr:spPr>
    </xdr:pic>
    <xdr:clientData/>
  </xdr:oneCellAnchor>
  <xdr:oneCellAnchor>
    <xdr:from>
      <xdr:col>1</xdr:col>
      <xdr:colOff>152887</xdr:colOff>
      <xdr:row>41</xdr:row>
      <xdr:rowOff>81493</xdr:rowOff>
    </xdr:from>
    <xdr:ext cx="1037166" cy="660400"/>
    <xdr:pic>
      <xdr:nvPicPr>
        <xdr:cNvPr id="3" name="Obraz 2">
          <a:extLst>
            <a:ext uri="{FF2B5EF4-FFF2-40B4-BE49-F238E27FC236}">
              <a16:creationId xmlns:a16="http://schemas.microsoft.com/office/drawing/2014/main" xmlns="" id="{8E6FDC7A-3483-4515-B5F3-6E8D61DB12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095" b="45144"/>
        <a:stretch/>
      </xdr:blipFill>
      <xdr:spPr>
        <a:xfrm>
          <a:off x="562462" y="6920443"/>
          <a:ext cx="1037166" cy="660400"/>
        </a:xfrm>
        <a:prstGeom prst="rect">
          <a:avLst/>
        </a:prstGeom>
      </xdr:spPr>
    </xdr:pic>
    <xdr:clientData/>
  </xdr:oneCellAnchor>
  <xdr:oneCellAnchor>
    <xdr:from>
      <xdr:col>1</xdr:col>
      <xdr:colOff>152887</xdr:colOff>
      <xdr:row>41</xdr:row>
      <xdr:rowOff>81493</xdr:rowOff>
    </xdr:from>
    <xdr:ext cx="1037166" cy="660400"/>
    <xdr:pic>
      <xdr:nvPicPr>
        <xdr:cNvPr id="4" name="Obraz 3">
          <a:extLst>
            <a:ext uri="{FF2B5EF4-FFF2-40B4-BE49-F238E27FC236}">
              <a16:creationId xmlns:a16="http://schemas.microsoft.com/office/drawing/2014/main" xmlns="" id="{8E6FDC7A-3483-4515-B5F3-6E8D61DB12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095" b="45144"/>
        <a:stretch/>
      </xdr:blipFill>
      <xdr:spPr>
        <a:xfrm>
          <a:off x="562462" y="6920443"/>
          <a:ext cx="1037166" cy="660400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152887</xdr:colOff>
      <xdr:row>0</xdr:row>
      <xdr:rowOff>81493</xdr:rowOff>
    </xdr:from>
    <xdr:ext cx="1037166" cy="660400"/>
    <xdr:pic>
      <xdr:nvPicPr>
        <xdr:cNvPr id="2" name="Obraz 1">
          <a:extLst>
            <a:ext uri="{FF2B5EF4-FFF2-40B4-BE49-F238E27FC236}">
              <a16:creationId xmlns:a16="http://schemas.microsoft.com/office/drawing/2014/main" xmlns="" id="{8E6FDC7A-3483-4515-B5F3-6E8D61DB12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095" b="45144"/>
        <a:stretch/>
      </xdr:blipFill>
      <xdr:spPr>
        <a:xfrm>
          <a:off x="562462" y="81493"/>
          <a:ext cx="1037166" cy="660400"/>
        </a:xfrm>
        <a:prstGeom prst="rect">
          <a:avLst/>
        </a:prstGeom>
      </xdr:spPr>
    </xdr:pic>
    <xdr:clientData/>
  </xdr:oneCellAnchor>
  <xdr:oneCellAnchor>
    <xdr:from>
      <xdr:col>1</xdr:col>
      <xdr:colOff>152887</xdr:colOff>
      <xdr:row>52</xdr:row>
      <xdr:rowOff>81493</xdr:rowOff>
    </xdr:from>
    <xdr:ext cx="1037166" cy="660400"/>
    <xdr:pic>
      <xdr:nvPicPr>
        <xdr:cNvPr id="4" name="Obraz 3">
          <a:extLst>
            <a:ext uri="{FF2B5EF4-FFF2-40B4-BE49-F238E27FC236}">
              <a16:creationId xmlns:a16="http://schemas.microsoft.com/office/drawing/2014/main" xmlns="" id="{8E6FDC7A-3483-4515-B5F3-6E8D61DB12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095" b="45144"/>
        <a:stretch/>
      </xdr:blipFill>
      <xdr:spPr>
        <a:xfrm>
          <a:off x="565637" y="81493"/>
          <a:ext cx="1037166" cy="66040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3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4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6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7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8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9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10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11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12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1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Relationship Id="rId4" Type="http://schemas.openxmlformats.org/officeDocument/2006/relationships/comments" Target="../comments14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Relationship Id="rId4" Type="http://schemas.openxmlformats.org/officeDocument/2006/relationships/comments" Target="../comments15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Relationship Id="rId4" Type="http://schemas.openxmlformats.org/officeDocument/2006/relationships/comments" Target="../comments16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3.bin"/><Relationship Id="rId4" Type="http://schemas.openxmlformats.org/officeDocument/2006/relationships/comments" Target="../comments17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4.bin"/><Relationship Id="rId4" Type="http://schemas.openxmlformats.org/officeDocument/2006/relationships/comments" Target="../comments18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3.bin"/><Relationship Id="rId4" Type="http://schemas.openxmlformats.org/officeDocument/2006/relationships/comments" Target="../comments19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B52"/>
  <sheetViews>
    <sheetView workbookViewId="0">
      <selection activeCell="Q17" sqref="Q17:S18"/>
    </sheetView>
  </sheetViews>
  <sheetFormatPr defaultRowHeight="15"/>
  <cols>
    <col min="15" max="15" width="13.42578125" bestFit="1" customWidth="1"/>
    <col min="17" max="17" width="16.5703125" bestFit="1" customWidth="1"/>
    <col min="18" max="18" width="12" customWidth="1"/>
  </cols>
  <sheetData>
    <row r="2" spans="2:28" ht="15" customHeight="1">
      <c r="B2" s="1868"/>
      <c r="C2" s="1869"/>
      <c r="D2" s="1869"/>
      <c r="E2" s="1869"/>
      <c r="F2" s="1869"/>
      <c r="G2" s="1869"/>
      <c r="H2" s="1870"/>
      <c r="I2" s="1886" t="s">
        <v>1828</v>
      </c>
      <c r="J2" s="1890"/>
      <c r="K2" s="1890"/>
      <c r="L2" s="1890"/>
      <c r="M2" s="1890"/>
      <c r="N2" s="1887"/>
      <c r="O2" s="1886" t="s">
        <v>1827</v>
      </c>
      <c r="P2" s="1890"/>
      <c r="Q2" s="1890"/>
      <c r="R2" s="1890"/>
      <c r="S2" s="1887"/>
      <c r="T2" s="1886" t="s">
        <v>1831</v>
      </c>
      <c r="U2" s="1887"/>
      <c r="V2" s="1886" t="s">
        <v>1857</v>
      </c>
      <c r="W2" s="1887"/>
      <c r="X2" s="1744"/>
      <c r="Y2" s="1825" t="s">
        <v>1850</v>
      </c>
      <c r="Z2" s="1826"/>
      <c r="AA2" s="1826"/>
      <c r="AB2" s="1827"/>
    </row>
    <row r="3" spans="2:28" ht="28.5" customHeight="1">
      <c r="B3" s="1874"/>
      <c r="C3" s="1875"/>
      <c r="D3" s="1875"/>
      <c r="E3" s="1875"/>
      <c r="F3" s="1875"/>
      <c r="G3" s="1875"/>
      <c r="H3" s="1876"/>
      <c r="I3" s="1888"/>
      <c r="J3" s="1891"/>
      <c r="K3" s="1891"/>
      <c r="L3" s="1891"/>
      <c r="M3" s="1891"/>
      <c r="N3" s="1889"/>
      <c r="O3" s="1888"/>
      <c r="P3" s="1891"/>
      <c r="Q3" s="1891"/>
      <c r="R3" s="1891"/>
      <c r="S3" s="1889"/>
      <c r="T3" s="1888"/>
      <c r="U3" s="1889"/>
      <c r="V3" s="1888"/>
      <c r="W3" s="1889"/>
      <c r="X3" s="1746"/>
      <c r="Y3" s="1828"/>
      <c r="Z3" s="1829"/>
      <c r="AA3" s="1829"/>
      <c r="AB3" s="1830"/>
    </row>
    <row r="4" spans="2:28" ht="19.5" customHeight="1">
      <c r="B4" s="1708" t="s">
        <v>1830</v>
      </c>
      <c r="C4" s="1712"/>
      <c r="D4" s="1712" t="s">
        <v>1836</v>
      </c>
      <c r="E4" s="1712"/>
      <c r="F4" s="1712"/>
      <c r="G4" s="1712"/>
      <c r="H4" s="1712"/>
      <c r="I4" s="1708" t="s">
        <v>1833</v>
      </c>
      <c r="J4" s="1712"/>
      <c r="K4" s="1712"/>
      <c r="L4" s="1712"/>
      <c r="M4" s="1712"/>
      <c r="N4" s="1713"/>
      <c r="O4" s="1708" t="s">
        <v>1825</v>
      </c>
      <c r="P4" s="1712"/>
      <c r="Q4" s="1712"/>
      <c r="R4" s="1712"/>
      <c r="S4" s="1713"/>
      <c r="T4" s="1729"/>
      <c r="U4" s="1730"/>
      <c r="V4" s="1729"/>
      <c r="W4" s="1730"/>
      <c r="X4" s="49"/>
      <c r="Y4" s="1716"/>
      <c r="Z4" s="49"/>
      <c r="AA4" s="49"/>
      <c r="AB4" s="1717"/>
    </row>
    <row r="5" spans="2:28">
      <c r="B5" s="1709"/>
      <c r="C5" s="1714"/>
      <c r="D5" s="1714"/>
      <c r="E5" s="1714"/>
      <c r="F5" s="1714"/>
      <c r="G5" s="1714"/>
      <c r="H5" s="1714"/>
      <c r="I5" s="1709" t="s">
        <v>1860</v>
      </c>
      <c r="J5" s="1714"/>
      <c r="K5" s="1714"/>
      <c r="L5" s="1714"/>
      <c r="M5" s="1714"/>
      <c r="N5" s="1715"/>
      <c r="O5" s="1709" t="s">
        <v>1844</v>
      </c>
      <c r="P5" s="1714"/>
      <c r="Q5" s="1714"/>
      <c r="R5" s="1714"/>
      <c r="S5" s="1715"/>
      <c r="T5" s="1731"/>
      <c r="U5" s="1732"/>
      <c r="V5" s="1731"/>
      <c r="W5" s="1732"/>
      <c r="X5" s="49"/>
      <c r="Y5" s="1716" t="s">
        <v>1851</v>
      </c>
      <c r="Z5" s="49"/>
      <c r="AA5" s="49"/>
      <c r="AB5" s="1717"/>
    </row>
    <row r="6" spans="2:28" ht="18.75" customHeight="1">
      <c r="B6" s="1920" t="s">
        <v>1840</v>
      </c>
      <c r="C6" s="1921"/>
      <c r="D6" s="1921"/>
      <c r="E6" s="1921"/>
      <c r="F6" s="1921"/>
      <c r="G6" s="1921"/>
      <c r="H6" s="1922"/>
      <c r="I6" s="1923" t="s">
        <v>1852</v>
      </c>
      <c r="J6" s="1924"/>
      <c r="K6" s="1924"/>
      <c r="L6" s="1924"/>
      <c r="M6" s="1924"/>
      <c r="N6" s="1925"/>
      <c r="O6" s="1923" t="s">
        <v>1824</v>
      </c>
      <c r="P6" s="1924"/>
      <c r="Q6" s="1924"/>
      <c r="R6" s="1924"/>
      <c r="S6" s="1925"/>
      <c r="T6" s="1708"/>
      <c r="U6" s="1713"/>
      <c r="V6" s="1708"/>
      <c r="W6" s="1713"/>
      <c r="X6" s="49"/>
      <c r="Y6" s="1716"/>
      <c r="Z6" s="49"/>
      <c r="AA6" s="49"/>
      <c r="AB6" s="1717"/>
    </row>
    <row r="7" spans="2:28">
      <c r="B7" s="1716" t="s">
        <v>256</v>
      </c>
      <c r="C7" s="49"/>
      <c r="D7" s="49"/>
      <c r="E7" s="49"/>
      <c r="F7" s="49"/>
      <c r="G7" s="49"/>
      <c r="H7" s="49"/>
      <c r="I7" s="1716"/>
      <c r="J7" s="1752">
        <v>4.2</v>
      </c>
      <c r="K7" s="49"/>
      <c r="L7" s="49"/>
      <c r="M7" s="49"/>
      <c r="N7" s="1717"/>
      <c r="O7" s="1753">
        <v>4.8</v>
      </c>
      <c r="P7" s="49"/>
      <c r="Q7" s="49"/>
      <c r="R7" s="49"/>
      <c r="S7" s="1717"/>
      <c r="T7" s="1716"/>
      <c r="U7" s="1717"/>
      <c r="V7" s="1716"/>
      <c r="W7" s="1717"/>
      <c r="X7" s="49"/>
      <c r="Y7" s="1716" t="s">
        <v>1849</v>
      </c>
      <c r="Z7" s="49"/>
      <c r="AA7" s="49"/>
      <c r="AB7" s="1717"/>
    </row>
    <row r="8" spans="2:28">
      <c r="B8" s="1716"/>
      <c r="C8" s="49"/>
      <c r="D8" s="49"/>
      <c r="E8" s="49"/>
      <c r="F8" s="49"/>
      <c r="G8" s="49"/>
      <c r="H8" s="49"/>
      <c r="I8" s="1716"/>
      <c r="J8" s="49"/>
      <c r="K8" s="49"/>
      <c r="L8" s="49"/>
      <c r="M8" s="49"/>
      <c r="N8" s="1717"/>
      <c r="O8" s="1716"/>
      <c r="P8" s="49"/>
      <c r="Q8" s="49"/>
      <c r="R8" s="49"/>
      <c r="S8" s="1717"/>
      <c r="T8" s="1716"/>
      <c r="U8" s="1717"/>
      <c r="V8" s="1716"/>
      <c r="W8" s="1717"/>
      <c r="X8" s="49"/>
      <c r="Y8" s="1716"/>
      <c r="Z8" s="49"/>
      <c r="AA8" s="49"/>
      <c r="AB8" s="1717"/>
    </row>
    <row r="9" spans="2:28">
      <c r="B9" s="1871" t="s">
        <v>1841</v>
      </c>
      <c r="C9" s="1932"/>
      <c r="D9" s="1932"/>
      <c r="E9" s="1932"/>
      <c r="F9" s="1932"/>
      <c r="G9" s="1932"/>
      <c r="H9" s="1893"/>
      <c r="I9" s="1718"/>
      <c r="J9" s="1720">
        <v>3</v>
      </c>
      <c r="K9" s="1719"/>
      <c r="L9" s="1719"/>
      <c r="M9" s="1719"/>
      <c r="N9" s="1724"/>
      <c r="O9" s="1726">
        <v>3</v>
      </c>
      <c r="P9" s="1719"/>
      <c r="Q9" s="1719"/>
      <c r="R9" s="1719"/>
      <c r="S9" s="1724"/>
      <c r="T9" s="1716"/>
      <c r="U9" s="1717"/>
      <c r="V9" s="1716"/>
      <c r="W9" s="1717"/>
      <c r="X9" s="49"/>
      <c r="Y9" s="1780">
        <v>102000</v>
      </c>
      <c r="Z9" s="49"/>
      <c r="AA9" s="49"/>
      <c r="AB9" s="1717"/>
    </row>
    <row r="10" spans="2:28">
      <c r="B10" s="1716"/>
      <c r="C10" s="49"/>
      <c r="D10" s="49"/>
      <c r="E10" s="49"/>
      <c r="F10" s="49"/>
      <c r="G10" s="49"/>
      <c r="H10" s="49"/>
      <c r="I10" s="1716"/>
      <c r="J10" s="49"/>
      <c r="K10" s="49"/>
      <c r="L10" s="49"/>
      <c r="M10" s="49"/>
      <c r="N10" s="1717"/>
      <c r="O10" s="1716"/>
      <c r="P10" s="49"/>
      <c r="Q10" s="49"/>
      <c r="R10" s="49"/>
      <c r="S10" s="1717"/>
      <c r="T10" s="1716"/>
      <c r="U10" s="1717"/>
      <c r="V10" s="1716"/>
      <c r="W10" s="1717"/>
      <c r="X10" s="49"/>
      <c r="Y10" s="1716"/>
      <c r="Z10" s="49"/>
      <c r="AA10" s="49"/>
      <c r="AB10" s="1717"/>
    </row>
    <row r="11" spans="2:28">
      <c r="B11" s="1721" t="s">
        <v>1826</v>
      </c>
      <c r="C11" s="1722"/>
      <c r="D11" s="1722"/>
      <c r="E11" s="1722"/>
      <c r="F11" s="1722"/>
      <c r="G11" s="1722"/>
      <c r="H11" s="1722"/>
      <c r="I11" s="1721"/>
      <c r="J11" s="1723">
        <v>1.2</v>
      </c>
      <c r="K11" s="1722"/>
      <c r="L11" s="1722"/>
      <c r="M11" s="1722"/>
      <c r="N11" s="1725"/>
      <c r="O11" s="1727">
        <f>O7-O9</f>
        <v>1.7999999999999998</v>
      </c>
      <c r="P11" s="1722"/>
      <c r="Q11" s="1722"/>
      <c r="R11" s="1722"/>
      <c r="S11" s="1725"/>
      <c r="T11" s="1716"/>
      <c r="U11" s="1717"/>
      <c r="V11" s="1716">
        <f>'Kilometry ogółem'!O41</f>
        <v>1878724.3250000002</v>
      </c>
      <c r="W11" s="1728"/>
      <c r="X11" s="49"/>
      <c r="Y11" s="1716"/>
      <c r="Z11" s="49"/>
      <c r="AA11" s="49"/>
      <c r="AB11" s="1717"/>
    </row>
    <row r="12" spans="2:28">
      <c r="B12" s="1716"/>
      <c r="C12" s="49"/>
      <c r="D12" s="49"/>
      <c r="E12" s="49"/>
      <c r="F12" s="49"/>
      <c r="G12" s="49"/>
      <c r="H12" s="49"/>
      <c r="I12" s="1716"/>
      <c r="J12" s="49"/>
      <c r="K12" s="49"/>
      <c r="L12" s="49"/>
      <c r="M12" s="49"/>
      <c r="N12" s="1717"/>
      <c r="O12" s="1716"/>
      <c r="P12" s="49"/>
      <c r="Q12" s="49"/>
      <c r="R12" s="49"/>
      <c r="S12" s="1717"/>
      <c r="T12" s="1716"/>
      <c r="U12" s="1717"/>
      <c r="V12" s="1716"/>
      <c r="W12" s="1717"/>
      <c r="X12" s="49"/>
      <c r="Y12" s="1716"/>
      <c r="Z12" s="49"/>
      <c r="AA12" s="49"/>
      <c r="AB12" s="1717"/>
    </row>
    <row r="13" spans="2:28">
      <c r="B13" s="1785" t="s">
        <v>1829</v>
      </c>
      <c r="C13" s="1786"/>
      <c r="D13" s="1786"/>
      <c r="E13" s="1786"/>
      <c r="F13" s="1786"/>
      <c r="G13" s="1786"/>
      <c r="H13" s="1786"/>
      <c r="I13" s="1785"/>
      <c r="J13" s="1786"/>
      <c r="K13" s="1786"/>
      <c r="L13" s="1786"/>
      <c r="M13" s="1786"/>
      <c r="N13" s="1787"/>
      <c r="O13" s="1788">
        <v>500000</v>
      </c>
      <c r="P13" s="1786"/>
      <c r="Q13" s="1786"/>
      <c r="R13" s="1786"/>
      <c r="S13" s="1787"/>
      <c r="T13" s="1716"/>
      <c r="U13" s="1717"/>
      <c r="V13" s="1716"/>
      <c r="W13" s="1717"/>
      <c r="X13" s="49"/>
      <c r="Y13" s="1716"/>
      <c r="Z13" s="49"/>
      <c r="AA13" s="49"/>
      <c r="AB13" s="1717"/>
    </row>
    <row r="14" spans="2:28">
      <c r="B14" s="1716"/>
      <c r="C14" s="49"/>
      <c r="D14" s="49"/>
      <c r="E14" s="49"/>
      <c r="F14" s="49"/>
      <c r="G14" s="49"/>
      <c r="H14" s="49"/>
      <c r="I14" s="1716"/>
      <c r="J14" s="49"/>
      <c r="K14" s="49"/>
      <c r="L14" s="49"/>
      <c r="M14" s="49"/>
      <c r="N14" s="1717"/>
      <c r="O14" s="1716"/>
      <c r="P14" s="49"/>
      <c r="Q14" s="49"/>
      <c r="R14" s="49"/>
      <c r="S14" s="1717"/>
      <c r="T14" s="1716"/>
      <c r="U14" s="1717"/>
      <c r="V14" s="1716"/>
      <c r="W14" s="1717"/>
      <c r="X14" s="49"/>
      <c r="Y14" s="1716"/>
      <c r="Z14" s="49"/>
      <c r="AA14" s="49"/>
      <c r="AB14" s="1717"/>
    </row>
    <row r="15" spans="2:28">
      <c r="B15" s="1716"/>
      <c r="C15" s="49"/>
      <c r="D15" s="49"/>
      <c r="E15" s="49"/>
      <c r="F15" s="49"/>
      <c r="G15" s="49"/>
      <c r="H15" s="49"/>
      <c r="I15" s="1716"/>
      <c r="J15" s="49"/>
      <c r="K15" s="49"/>
      <c r="L15" s="49"/>
      <c r="M15" s="49"/>
      <c r="N15" s="1717"/>
      <c r="O15" s="1716"/>
      <c r="P15" s="49"/>
      <c r="Q15" s="49"/>
      <c r="R15" s="49"/>
      <c r="S15" s="1717"/>
      <c r="T15" s="1716"/>
      <c r="U15" s="1717"/>
      <c r="V15" s="1716"/>
      <c r="W15" s="1717"/>
      <c r="X15" s="49"/>
      <c r="Y15" s="1716"/>
      <c r="Z15" s="49"/>
      <c r="AA15" s="49"/>
      <c r="AB15" s="1717"/>
    </row>
    <row r="16" spans="2:28">
      <c r="B16" s="1781" t="s">
        <v>1832</v>
      </c>
      <c r="C16" s="1782"/>
      <c r="D16" s="1782"/>
      <c r="E16" s="1782"/>
      <c r="F16" s="1782"/>
      <c r="G16" s="1782"/>
      <c r="H16" s="1783"/>
      <c r="I16" s="1877" t="s">
        <v>1848</v>
      </c>
      <c r="J16" s="1878"/>
      <c r="K16" s="1878"/>
      <c r="L16" s="1878"/>
      <c r="M16" s="1878"/>
      <c r="N16" s="1879"/>
      <c r="O16" s="1784"/>
      <c r="P16" s="1782"/>
      <c r="Q16" s="1782"/>
      <c r="R16" s="1782"/>
      <c r="S16" s="1783"/>
      <c r="T16" s="1709"/>
      <c r="U16" s="1715"/>
      <c r="V16" s="1709"/>
      <c r="W16" s="1715"/>
      <c r="X16" s="49"/>
      <c r="Y16" s="1716"/>
      <c r="Z16" s="49"/>
      <c r="AA16" s="49"/>
      <c r="AB16" s="1717"/>
    </row>
    <row r="17" spans="2:28">
      <c r="B17" s="1911" t="s">
        <v>1837</v>
      </c>
      <c r="C17" s="1912"/>
      <c r="D17" s="1912"/>
      <c r="E17" s="1912"/>
      <c r="F17" s="1912"/>
      <c r="G17" s="1912"/>
      <c r="H17" s="1913"/>
      <c r="I17" s="1880"/>
      <c r="J17" s="1881"/>
      <c r="K17" s="1881"/>
      <c r="L17" s="1881"/>
      <c r="M17" s="1881"/>
      <c r="N17" s="1882"/>
      <c r="O17" s="1877" t="s">
        <v>1838</v>
      </c>
      <c r="P17" s="1861"/>
      <c r="Q17" s="1897">
        <f>(V11*O11)-O13</f>
        <v>2881703.7850000001</v>
      </c>
      <c r="R17" s="1898"/>
      <c r="S17" s="1899"/>
      <c r="T17" s="1926"/>
      <c r="U17" s="1927"/>
      <c r="V17" s="1928"/>
      <c r="W17" s="1929"/>
      <c r="X17" s="49"/>
      <c r="Y17" s="1831" t="s">
        <v>1856</v>
      </c>
      <c r="Z17" s="1832"/>
      <c r="AA17" s="1832"/>
      <c r="AB17" s="1833"/>
    </row>
    <row r="18" spans="2:28">
      <c r="B18" s="1914"/>
      <c r="C18" s="1915"/>
      <c r="D18" s="1915"/>
      <c r="E18" s="1915"/>
      <c r="F18" s="1915"/>
      <c r="G18" s="1915"/>
      <c r="H18" s="1916"/>
      <c r="I18" s="1880"/>
      <c r="J18" s="1881"/>
      <c r="K18" s="1881"/>
      <c r="L18" s="1881"/>
      <c r="M18" s="1881"/>
      <c r="N18" s="1882"/>
      <c r="O18" s="1865"/>
      <c r="P18" s="1867"/>
      <c r="Q18" s="1900"/>
      <c r="R18" s="1900"/>
      <c r="S18" s="1901"/>
      <c r="T18" s="1930"/>
      <c r="U18" s="1931"/>
      <c r="V18" s="1932"/>
      <c r="W18" s="1893"/>
      <c r="X18" s="49"/>
      <c r="Y18" s="1834"/>
      <c r="Z18" s="1835"/>
      <c r="AA18" s="1835"/>
      <c r="AB18" s="1836"/>
    </row>
    <row r="19" spans="2:28">
      <c r="B19" s="1917"/>
      <c r="C19" s="1918"/>
      <c r="D19" s="1918"/>
      <c r="E19" s="1918"/>
      <c r="F19" s="1918"/>
      <c r="G19" s="1918"/>
      <c r="H19" s="1919"/>
      <c r="I19" s="1880"/>
      <c r="J19" s="1881"/>
      <c r="K19" s="1881"/>
      <c r="L19" s="1881"/>
      <c r="M19" s="1881"/>
      <c r="N19" s="1882"/>
      <c r="O19" s="1907" t="s">
        <v>1839</v>
      </c>
      <c r="P19" s="1908"/>
      <c r="Q19" s="1902">
        <f>(V11+J11)-J13</f>
        <v>1878725.5250000001</v>
      </c>
      <c r="R19" s="1903"/>
      <c r="S19" s="1904"/>
      <c r="T19" s="1933"/>
      <c r="U19" s="1932"/>
      <c r="V19" s="1932"/>
      <c r="W19" s="1893"/>
      <c r="X19" s="49"/>
      <c r="Y19" s="1834"/>
      <c r="Z19" s="1835"/>
      <c r="AA19" s="1835"/>
      <c r="AB19" s="1836"/>
    </row>
    <row r="20" spans="2:28">
      <c r="B20" s="1828"/>
      <c r="C20" s="1829"/>
      <c r="D20" s="1829"/>
      <c r="E20" s="1829"/>
      <c r="F20" s="1829"/>
      <c r="G20" s="1829"/>
      <c r="H20" s="1830"/>
      <c r="I20" s="1883"/>
      <c r="J20" s="1884"/>
      <c r="K20" s="1884"/>
      <c r="L20" s="1884"/>
      <c r="M20" s="1884"/>
      <c r="N20" s="1885"/>
      <c r="O20" s="1909"/>
      <c r="P20" s="1910"/>
      <c r="Q20" s="1905"/>
      <c r="R20" s="1905"/>
      <c r="S20" s="1906"/>
      <c r="T20" s="1934"/>
      <c r="U20" s="1935"/>
      <c r="V20" s="1935"/>
      <c r="W20" s="1936"/>
      <c r="X20" s="49"/>
      <c r="Y20" s="1837"/>
      <c r="Z20" s="1838"/>
      <c r="AA20" s="1838"/>
      <c r="AB20" s="1839"/>
    </row>
    <row r="24" spans="2:28">
      <c r="B24" s="1708" t="s">
        <v>1861</v>
      </c>
      <c r="C24" s="1712"/>
      <c r="D24" s="1712"/>
      <c r="E24" s="1712"/>
      <c r="F24" s="1712"/>
      <c r="G24" s="1712"/>
      <c r="H24" s="1713"/>
      <c r="I24" s="1712"/>
      <c r="J24" s="1712" t="s">
        <v>1858</v>
      </c>
      <c r="K24" s="1712"/>
      <c r="L24" s="1712"/>
      <c r="M24" s="1712"/>
      <c r="N24" s="1712"/>
      <c r="O24" s="1708" t="s">
        <v>1859</v>
      </c>
      <c r="P24" s="1712"/>
      <c r="Q24" s="1712"/>
      <c r="R24" s="1712"/>
      <c r="S24" s="1713"/>
      <c r="T24" s="1825" t="s">
        <v>1831</v>
      </c>
      <c r="U24" s="1827"/>
      <c r="V24" s="1825" t="s">
        <v>1857</v>
      </c>
      <c r="W24" s="1827"/>
    </row>
    <row r="25" spans="2:28">
      <c r="B25" s="1709"/>
      <c r="C25" s="1714"/>
      <c r="D25" s="1714"/>
      <c r="E25" s="1714"/>
      <c r="F25" s="1714"/>
      <c r="G25" s="1714"/>
      <c r="H25" s="1715"/>
      <c r="I25" s="1714"/>
      <c r="J25" s="1714"/>
      <c r="K25" s="1714"/>
      <c r="L25" s="1714"/>
      <c r="M25" s="1714"/>
      <c r="N25" s="1714"/>
      <c r="O25" s="1709"/>
      <c r="P25" s="1714"/>
      <c r="Q25" s="1714"/>
      <c r="R25" s="1714"/>
      <c r="S25" s="1715"/>
      <c r="T25" s="1828"/>
      <c r="U25" s="1830"/>
      <c r="V25" s="1828"/>
      <c r="W25" s="1830"/>
    </row>
    <row r="26" spans="2:28">
      <c r="B26" s="1755" t="s">
        <v>1840</v>
      </c>
      <c r="C26" s="1756"/>
      <c r="D26" s="1756"/>
      <c r="E26" s="1756"/>
      <c r="F26" s="1756"/>
      <c r="G26" s="1756"/>
      <c r="H26" s="1757"/>
      <c r="I26" s="1756"/>
      <c r="J26" s="1812" t="s">
        <v>1842</v>
      </c>
      <c r="K26" s="1756"/>
      <c r="L26" s="1756"/>
      <c r="M26" s="1756"/>
      <c r="N26" s="1756"/>
      <c r="O26" s="1758"/>
      <c r="P26" s="1812" t="s">
        <v>1843</v>
      </c>
      <c r="Q26" s="1756"/>
      <c r="R26" s="1756"/>
      <c r="S26" s="1757"/>
      <c r="T26" s="1708"/>
      <c r="U26" s="1713"/>
      <c r="V26" s="1708"/>
      <c r="W26" s="1713"/>
    </row>
    <row r="27" spans="2:28">
      <c r="B27" s="1716"/>
      <c r="C27" s="49"/>
      <c r="D27" s="49"/>
      <c r="E27" s="49"/>
      <c r="F27" s="49"/>
      <c r="G27" s="49"/>
      <c r="H27" s="1717"/>
      <c r="I27" s="49"/>
      <c r="J27">
        <v>3.12</v>
      </c>
      <c r="K27" s="49"/>
      <c r="L27" s="49"/>
      <c r="M27" s="49"/>
      <c r="N27" s="49"/>
      <c r="O27" s="1716"/>
      <c r="P27" s="1752">
        <v>3.52</v>
      </c>
      <c r="Q27" s="49"/>
      <c r="R27" s="49"/>
      <c r="S27" s="1717"/>
      <c r="T27" s="1716"/>
      <c r="U27" s="1717"/>
      <c r="V27" s="1716"/>
      <c r="W27" s="1717"/>
    </row>
    <row r="28" spans="2:28">
      <c r="B28" s="1716"/>
      <c r="C28" s="49"/>
      <c r="D28" s="49"/>
      <c r="E28" s="49"/>
      <c r="F28" s="49"/>
      <c r="G28" s="49"/>
      <c r="H28" s="1717"/>
      <c r="I28" s="49"/>
      <c r="J28" s="49"/>
      <c r="K28" s="49"/>
      <c r="L28" s="49"/>
      <c r="M28" s="49"/>
      <c r="N28" s="49"/>
      <c r="O28" s="1716"/>
      <c r="P28" s="49"/>
      <c r="Q28" s="49"/>
      <c r="R28" s="49"/>
      <c r="S28" s="1717"/>
      <c r="T28" s="1716"/>
      <c r="U28" s="1717"/>
      <c r="V28" s="1716"/>
      <c r="W28" s="1717"/>
    </row>
    <row r="29" spans="2:28">
      <c r="B29" s="1871" t="s">
        <v>1841</v>
      </c>
      <c r="C29" s="1892"/>
      <c r="D29" s="1892"/>
      <c r="E29" s="1892"/>
      <c r="F29" s="1892"/>
      <c r="G29" s="1892"/>
      <c r="H29" s="1893"/>
      <c r="I29" s="1719"/>
      <c r="J29" s="1720">
        <v>3</v>
      </c>
      <c r="K29" s="1719"/>
      <c r="L29" s="1719"/>
      <c r="M29" s="1719"/>
      <c r="N29" s="1719"/>
      <c r="O29" s="1894">
        <v>3</v>
      </c>
      <c r="P29" s="1895"/>
      <c r="Q29" s="1895"/>
      <c r="R29" s="1895"/>
      <c r="S29" s="1896"/>
      <c r="T29" s="1716"/>
      <c r="U29" s="1717"/>
      <c r="W29" s="1717"/>
    </row>
    <row r="30" spans="2:28">
      <c r="B30" s="1716"/>
      <c r="C30" s="49"/>
      <c r="D30" s="49"/>
      <c r="E30" s="49"/>
      <c r="F30" s="49"/>
      <c r="G30" s="49"/>
      <c r="H30" s="1717"/>
      <c r="O30" s="1716"/>
      <c r="P30" s="49"/>
      <c r="Q30" s="49"/>
      <c r="R30" s="49"/>
      <c r="S30" s="1717"/>
      <c r="T30" s="1716"/>
      <c r="U30" s="1717"/>
      <c r="V30" s="1716"/>
      <c r="W30" s="1717"/>
    </row>
    <row r="31" spans="2:28">
      <c r="B31" s="1716" t="s">
        <v>1834</v>
      </c>
      <c r="C31" s="49"/>
      <c r="D31" s="49"/>
      <c r="E31" s="49"/>
      <c r="F31" s="49"/>
      <c r="G31" s="49"/>
      <c r="H31" s="1717"/>
      <c r="I31" s="49"/>
      <c r="J31" s="1767" t="s">
        <v>1570</v>
      </c>
      <c r="K31" s="49"/>
      <c r="L31" s="49"/>
      <c r="M31" s="49"/>
      <c r="N31" s="49"/>
      <c r="O31" s="1716"/>
      <c r="P31" s="1752">
        <v>0.52</v>
      </c>
      <c r="Q31" s="49"/>
      <c r="R31" s="1752">
        <f>V31*P31</f>
        <v>58962.8</v>
      </c>
      <c r="S31" s="1717"/>
      <c r="T31" s="1716"/>
      <c r="U31" s="1717"/>
      <c r="V31" s="1754">
        <v>113390</v>
      </c>
      <c r="W31" s="1717"/>
    </row>
    <row r="32" spans="2:28">
      <c r="B32" s="1716"/>
      <c r="C32" s="49"/>
      <c r="D32" s="49"/>
      <c r="E32" s="49"/>
      <c r="F32" s="49"/>
      <c r="G32" s="49"/>
      <c r="H32" s="1717"/>
      <c r="I32" s="49"/>
      <c r="J32" s="1767" t="s">
        <v>1570</v>
      </c>
      <c r="K32" s="49"/>
      <c r="L32" s="49"/>
      <c r="M32" s="49"/>
      <c r="N32" s="49"/>
      <c r="O32" s="1716"/>
      <c r="P32" s="49"/>
      <c r="Q32" s="49"/>
      <c r="R32" s="49"/>
      <c r="S32" s="1717"/>
      <c r="T32" s="1716"/>
      <c r="U32" s="1717"/>
      <c r="V32" s="1716"/>
      <c r="W32" s="1717"/>
    </row>
    <row r="33" spans="2:23">
      <c r="B33" s="1716" t="s">
        <v>1835</v>
      </c>
      <c r="C33" s="49"/>
      <c r="D33" s="49"/>
      <c r="E33" s="49"/>
      <c r="F33" s="49"/>
      <c r="G33" s="49"/>
      <c r="H33" s="1717"/>
      <c r="I33" s="49"/>
      <c r="J33" s="1767" t="s">
        <v>1570</v>
      </c>
      <c r="K33" s="49"/>
      <c r="L33" s="49"/>
      <c r="M33" s="49"/>
      <c r="N33" s="49"/>
      <c r="O33" s="1716"/>
      <c r="P33" s="1752">
        <f>P27-O29</f>
        <v>0.52</v>
      </c>
      <c r="Q33" s="49"/>
      <c r="R33" s="1752">
        <f>V33*P33</f>
        <v>317200</v>
      </c>
      <c r="S33" s="1717"/>
      <c r="T33" s="1716"/>
      <c r="U33" s="1717"/>
      <c r="V33" s="1754">
        <v>610000</v>
      </c>
      <c r="W33" s="1717"/>
    </row>
    <row r="34" spans="2:23">
      <c r="B34" s="1709"/>
      <c r="C34" s="1714"/>
      <c r="D34" s="1714"/>
      <c r="E34" s="1714"/>
      <c r="F34" s="1714"/>
      <c r="G34" s="1714"/>
      <c r="H34" s="1715"/>
      <c r="I34" s="1714"/>
      <c r="J34" s="1714"/>
      <c r="K34" s="1714"/>
      <c r="L34" s="1714"/>
      <c r="M34" s="1714"/>
      <c r="N34" s="1714"/>
      <c r="O34" s="1709"/>
      <c r="P34" s="1714"/>
      <c r="Q34" s="1714"/>
      <c r="R34" s="1714"/>
      <c r="S34" s="1715"/>
      <c r="T34" s="1709"/>
      <c r="U34" s="1715"/>
      <c r="V34" s="1709"/>
      <c r="W34" s="1715"/>
    </row>
    <row r="35" spans="2:23">
      <c r="B35" s="1850" t="s">
        <v>1845</v>
      </c>
      <c r="C35" s="1851"/>
      <c r="D35" s="1851"/>
      <c r="E35" s="1851"/>
      <c r="F35" s="1851"/>
      <c r="G35" s="1851"/>
      <c r="H35" s="1852"/>
      <c r="I35" s="1768"/>
      <c r="J35" s="1769"/>
      <c r="K35" s="1769"/>
      <c r="L35" s="1769"/>
      <c r="M35" s="1769"/>
      <c r="N35" s="1770"/>
      <c r="O35" s="1859">
        <f>SUM(R31:R33)</f>
        <v>376162.8</v>
      </c>
      <c r="P35" s="1860"/>
      <c r="Q35" s="1860"/>
      <c r="R35" s="1860"/>
      <c r="S35" s="1861"/>
      <c r="T35" s="1868"/>
      <c r="U35" s="1869"/>
      <c r="V35" s="1869"/>
      <c r="W35" s="1870"/>
    </row>
    <row r="36" spans="2:23">
      <c r="B36" s="1853"/>
      <c r="C36" s="1854"/>
      <c r="D36" s="1854"/>
      <c r="E36" s="1854"/>
      <c r="F36" s="1854"/>
      <c r="G36" s="1854"/>
      <c r="H36" s="1855"/>
      <c r="I36" s="1771"/>
      <c r="J36" s="1772"/>
      <c r="K36" s="1772"/>
      <c r="L36" s="1772"/>
      <c r="M36" s="1772"/>
      <c r="N36" s="1773"/>
      <c r="O36" s="1862"/>
      <c r="P36" s="1863"/>
      <c r="Q36" s="1863"/>
      <c r="R36" s="1863"/>
      <c r="S36" s="1864"/>
      <c r="T36" s="1871"/>
      <c r="U36" s="1872"/>
      <c r="V36" s="1872"/>
      <c r="W36" s="1873"/>
    </row>
    <row r="37" spans="2:23">
      <c r="B37" s="1853"/>
      <c r="C37" s="1854"/>
      <c r="D37" s="1854"/>
      <c r="E37" s="1854"/>
      <c r="F37" s="1854"/>
      <c r="G37" s="1854"/>
      <c r="H37" s="1855"/>
      <c r="I37" s="1771"/>
      <c r="J37" s="1772"/>
      <c r="K37" s="1772"/>
      <c r="L37" s="1772"/>
      <c r="M37" s="1772"/>
      <c r="N37" s="1773"/>
      <c r="O37" s="1862"/>
      <c r="P37" s="1863"/>
      <c r="Q37" s="1863"/>
      <c r="R37" s="1863"/>
      <c r="S37" s="1864"/>
      <c r="T37" s="1871"/>
      <c r="U37" s="1872"/>
      <c r="V37" s="1872"/>
      <c r="W37" s="1873"/>
    </row>
    <row r="38" spans="2:23">
      <c r="B38" s="1856"/>
      <c r="C38" s="1857"/>
      <c r="D38" s="1857"/>
      <c r="E38" s="1857"/>
      <c r="F38" s="1857"/>
      <c r="G38" s="1857"/>
      <c r="H38" s="1858"/>
      <c r="I38" s="1774"/>
      <c r="J38" s="1775"/>
      <c r="K38" s="1775"/>
      <c r="L38" s="1775"/>
      <c r="M38" s="1775"/>
      <c r="N38" s="1776"/>
      <c r="O38" s="1865"/>
      <c r="P38" s="1866"/>
      <c r="Q38" s="1866"/>
      <c r="R38" s="1866"/>
      <c r="S38" s="1867"/>
      <c r="T38" s="1874"/>
      <c r="U38" s="1875"/>
      <c r="V38" s="1875"/>
      <c r="W38" s="1876"/>
    </row>
    <row r="41" spans="2:23" ht="15.75">
      <c r="B41" s="1805"/>
      <c r="C41" s="1806"/>
      <c r="D41" s="1806"/>
      <c r="E41" s="1806"/>
      <c r="F41" s="1806"/>
      <c r="G41" s="1806"/>
      <c r="H41" s="1806"/>
      <c r="I41" s="1806"/>
      <c r="J41" s="1806"/>
      <c r="K41" s="1806"/>
      <c r="L41" s="1806"/>
      <c r="M41" s="1806"/>
      <c r="N41" s="1806"/>
      <c r="O41" s="1805"/>
      <c r="P41" s="1806"/>
      <c r="Q41" s="1806"/>
      <c r="R41" s="1806"/>
      <c r="S41" s="1807"/>
      <c r="T41" s="369"/>
      <c r="U41" s="369"/>
      <c r="V41" s="369"/>
      <c r="W41" s="369"/>
    </row>
    <row r="42" spans="2:23" ht="15.75">
      <c r="B42" s="1808" t="s">
        <v>1854</v>
      </c>
      <c r="C42" s="1809"/>
      <c r="D42" s="1809"/>
      <c r="E42" s="1809"/>
      <c r="F42" s="1809"/>
      <c r="G42" s="1809"/>
      <c r="H42" s="1809"/>
      <c r="I42" s="1809"/>
      <c r="J42" s="1809"/>
      <c r="K42" s="1809"/>
      <c r="L42" s="1809"/>
      <c r="M42" s="1809"/>
      <c r="N42" s="1809"/>
      <c r="O42" s="1808"/>
      <c r="P42" s="1809"/>
      <c r="Q42" s="1810">
        <f>Q17+O35</f>
        <v>3257866.585</v>
      </c>
      <c r="R42" s="1809"/>
      <c r="S42" s="1811"/>
      <c r="T42" s="369"/>
      <c r="U42" s="369"/>
      <c r="V42" s="369"/>
      <c r="W42" s="369"/>
    </row>
    <row r="43" spans="2:23">
      <c r="B43" s="1843" t="s">
        <v>1863</v>
      </c>
      <c r="C43" s="1844"/>
      <c r="D43" s="1844"/>
      <c r="E43" s="1844"/>
      <c r="F43" s="1844"/>
      <c r="G43" s="1844"/>
      <c r="H43" s="1844"/>
      <c r="I43" s="1844"/>
      <c r="J43" s="1844"/>
      <c r="K43" s="1844"/>
      <c r="L43" s="1844"/>
      <c r="M43" s="1844"/>
      <c r="N43" s="1845"/>
      <c r="O43" s="1846">
        <v>0</v>
      </c>
      <c r="P43" s="1847"/>
      <c r="Q43" s="1847"/>
      <c r="R43" s="1847"/>
      <c r="S43" s="1848"/>
      <c r="T43" s="1849"/>
      <c r="U43" s="1849"/>
      <c r="V43" s="1849"/>
      <c r="W43" s="1849"/>
    </row>
    <row r="44" spans="2:23">
      <c r="B44" s="1746"/>
      <c r="C44" s="1746"/>
      <c r="D44" s="1746"/>
      <c r="E44" s="1746"/>
      <c r="F44" s="1746"/>
      <c r="G44" s="1746"/>
      <c r="H44" s="1746"/>
      <c r="I44" s="1746"/>
      <c r="J44" s="1746"/>
      <c r="K44" s="1746"/>
      <c r="L44" s="1746"/>
      <c r="M44" s="1746"/>
      <c r="N44" s="1746"/>
      <c r="O44" s="1792"/>
      <c r="P44" s="1767"/>
      <c r="Q44" s="1767"/>
      <c r="R44" s="1767"/>
      <c r="S44" s="1767"/>
      <c r="T44" s="338"/>
      <c r="U44" s="338"/>
      <c r="V44" s="338"/>
      <c r="W44" s="338"/>
    </row>
    <row r="45" spans="2:23">
      <c r="B45" s="1746"/>
      <c r="C45" s="1746"/>
      <c r="D45" s="1746"/>
      <c r="E45" s="1746"/>
      <c r="F45" s="1746"/>
      <c r="G45" s="1746"/>
      <c r="H45" s="1746"/>
      <c r="I45" s="1746"/>
      <c r="J45" s="1746"/>
      <c r="K45" s="1746"/>
      <c r="L45" s="1746"/>
      <c r="M45" s="1746"/>
      <c r="N45" s="1746"/>
      <c r="O45" s="1792"/>
      <c r="P45" s="1767"/>
      <c r="Q45" s="1767"/>
      <c r="R45" s="1767"/>
      <c r="S45" s="1767"/>
      <c r="T45" s="338"/>
      <c r="U45" s="338"/>
      <c r="V45" s="338"/>
      <c r="W45" s="338"/>
    </row>
    <row r="46" spans="2:23">
      <c r="T46" s="367"/>
      <c r="U46" s="367"/>
      <c r="V46" s="367"/>
      <c r="W46" s="367"/>
    </row>
    <row r="47" spans="2:23">
      <c r="B47" s="1793"/>
      <c r="C47" s="1794"/>
      <c r="D47" s="1794"/>
      <c r="E47" s="1794"/>
      <c r="F47" s="1794"/>
      <c r="G47" s="1794"/>
      <c r="H47" s="1794"/>
      <c r="I47" s="1794"/>
      <c r="J47" s="1794"/>
      <c r="K47" s="1794"/>
      <c r="L47" s="1794"/>
      <c r="M47" s="1794"/>
      <c r="N47" s="1794"/>
      <c r="O47" s="1793"/>
      <c r="P47" s="1794"/>
      <c r="Q47" s="1794"/>
      <c r="R47" s="1794"/>
      <c r="S47" s="1795"/>
      <c r="T47" s="367"/>
      <c r="U47" s="367"/>
      <c r="V47" s="367"/>
      <c r="W47" s="367"/>
    </row>
    <row r="48" spans="2:23">
      <c r="B48" s="1796" t="s">
        <v>1855</v>
      </c>
      <c r="C48" s="1797"/>
      <c r="D48" s="1797"/>
      <c r="E48" s="1797"/>
      <c r="F48" s="1797"/>
      <c r="G48" s="1797"/>
      <c r="H48" s="1797"/>
      <c r="I48" s="1797"/>
      <c r="J48" s="1797"/>
      <c r="K48" s="1797"/>
      <c r="L48" s="1797"/>
      <c r="M48" s="1797"/>
      <c r="N48" s="1797"/>
      <c r="O48" s="1796"/>
      <c r="P48" s="1797"/>
      <c r="Q48" s="1800">
        <v>1700000</v>
      </c>
      <c r="R48" s="1797"/>
      <c r="S48" s="1798"/>
      <c r="T48" s="367"/>
      <c r="U48" s="367"/>
      <c r="V48" s="367"/>
      <c r="W48" s="367"/>
    </row>
    <row r="49" spans="2:23">
      <c r="B49" s="1840" t="s">
        <v>1853</v>
      </c>
      <c r="C49" s="1841"/>
      <c r="D49" s="1841"/>
      <c r="E49" s="1841"/>
      <c r="F49" s="1841"/>
      <c r="G49" s="1841"/>
      <c r="H49" s="1841"/>
      <c r="I49" s="1841"/>
      <c r="J49" s="1841"/>
      <c r="K49" s="1841"/>
      <c r="L49" s="1841"/>
      <c r="M49" s="1841"/>
      <c r="N49" s="1842"/>
      <c r="O49" s="1789"/>
      <c r="P49" s="1790"/>
      <c r="Q49" s="1799">
        <v>1224000</v>
      </c>
      <c r="R49" s="1790"/>
      <c r="S49" s="1791"/>
      <c r="T49" s="367"/>
      <c r="U49" s="367"/>
      <c r="V49" s="367"/>
      <c r="W49" s="367"/>
    </row>
    <row r="50" spans="2:23" ht="21">
      <c r="B50" s="1801" t="s">
        <v>1862</v>
      </c>
      <c r="C50" s="1802"/>
      <c r="D50" s="1802"/>
      <c r="E50" s="1802"/>
      <c r="F50" s="1802"/>
      <c r="G50" s="1802"/>
      <c r="H50" s="1802"/>
      <c r="I50" s="1802"/>
      <c r="J50" s="1802"/>
      <c r="K50" s="1802"/>
      <c r="L50" s="1802"/>
      <c r="M50" s="1802"/>
      <c r="N50" s="1803"/>
      <c r="O50" s="1801"/>
      <c r="P50" s="1802"/>
      <c r="Q50" s="1804">
        <f>SUM(Q48:Q49)</f>
        <v>2924000</v>
      </c>
      <c r="R50" s="1802"/>
      <c r="S50" s="1803"/>
      <c r="T50" s="367"/>
      <c r="U50" s="367"/>
      <c r="V50" s="367"/>
      <c r="W50" s="367"/>
    </row>
    <row r="51" spans="2:23">
      <c r="T51" s="367"/>
      <c r="U51" s="367"/>
      <c r="V51" s="367"/>
      <c r="W51" s="367"/>
    </row>
    <row r="52" spans="2:23">
      <c r="T52" s="367"/>
      <c r="U52" s="367"/>
      <c r="V52" s="367"/>
      <c r="W52" s="367"/>
    </row>
  </sheetData>
  <mergeCells count="29">
    <mergeCell ref="B17:H20"/>
    <mergeCell ref="B6:H6"/>
    <mergeCell ref="I6:N6"/>
    <mergeCell ref="O6:S6"/>
    <mergeCell ref="T17:W20"/>
    <mergeCell ref="B9:H9"/>
    <mergeCell ref="T24:U25"/>
    <mergeCell ref="V24:W25"/>
    <mergeCell ref="O29:S29"/>
    <mergeCell ref="Q17:S18"/>
    <mergeCell ref="Q19:S20"/>
    <mergeCell ref="O17:P18"/>
    <mergeCell ref="O19:P20"/>
    <mergeCell ref="Y2:AB3"/>
    <mergeCell ref="Y17:AB20"/>
    <mergeCell ref="B49:N49"/>
    <mergeCell ref="B43:N43"/>
    <mergeCell ref="O43:S43"/>
    <mergeCell ref="T43:W43"/>
    <mergeCell ref="B35:H38"/>
    <mergeCell ref="O35:S38"/>
    <mergeCell ref="T35:W38"/>
    <mergeCell ref="I16:N20"/>
    <mergeCell ref="V2:W3"/>
    <mergeCell ref="T2:U3"/>
    <mergeCell ref="O2:S3"/>
    <mergeCell ref="I2:N3"/>
    <mergeCell ref="B2:H3"/>
    <mergeCell ref="B29:H29"/>
  </mergeCells>
  <pageMargins left="0.70866141732283472" right="0.70866141732283472" top="0.74803149606299213" bottom="0.74803149606299213" header="0.31496062992125984" footer="0.31496062992125984"/>
  <pageSetup paperSize="8" scale="71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E109"/>
  <sheetViews>
    <sheetView topLeftCell="A18" zoomScale="70" zoomScaleNormal="70" workbookViewId="0">
      <selection activeCell="Y43" sqref="Y43"/>
    </sheetView>
  </sheetViews>
  <sheetFormatPr defaultRowHeight="16.5"/>
  <cols>
    <col min="1" max="1" width="6.140625" style="1" customWidth="1"/>
    <col min="2" max="2" width="50.28515625" style="12" customWidth="1"/>
    <col min="3" max="3" width="7.42578125" style="13" customWidth="1"/>
    <col min="4" max="4" width="5.140625" style="13" customWidth="1"/>
    <col min="5" max="5" width="7.42578125" style="11" customWidth="1"/>
    <col min="6" max="6" width="9.28515625" style="11" customWidth="1"/>
    <col min="7" max="7" width="7.85546875" style="11" bestFit="1" customWidth="1"/>
    <col min="8" max="9" width="10.140625" style="11" customWidth="1"/>
    <col min="10" max="10" width="7.85546875" style="11" customWidth="1"/>
    <col min="11" max="11" width="7.28515625" style="11" customWidth="1"/>
    <col min="12" max="12" width="7.85546875" style="11" customWidth="1"/>
    <col min="13" max="13" width="7.28515625" style="11" customWidth="1"/>
    <col min="14" max="14" width="7.85546875" style="11" customWidth="1"/>
    <col min="15" max="15" width="7.28515625" style="11" customWidth="1"/>
    <col min="16" max="22" width="7.42578125" style="11" customWidth="1"/>
    <col min="23" max="23" width="7.42578125" style="1" customWidth="1"/>
    <col min="24" max="24" width="7.7109375" style="1" customWidth="1"/>
    <col min="25" max="25" width="7.5703125" style="1" customWidth="1"/>
    <col min="26" max="26" width="7.28515625" style="1" customWidth="1"/>
    <col min="27" max="27" width="8.42578125" style="1" customWidth="1"/>
    <col min="28" max="29" width="7.42578125" style="1" customWidth="1"/>
    <col min="30" max="30" width="11.5703125" style="1" customWidth="1"/>
    <col min="31" max="35" width="7.42578125" style="1" customWidth="1"/>
    <col min="36" max="36" width="11" style="1" customWidth="1"/>
    <col min="37" max="40" width="7.42578125" style="1" customWidth="1"/>
    <col min="41" max="41" width="11.5703125" style="1" customWidth="1"/>
    <col min="42" max="42" width="12.140625" style="1" customWidth="1"/>
    <col min="43" max="47" width="7.42578125" style="1" customWidth="1"/>
    <col min="48" max="48" width="6.85546875" style="1" customWidth="1"/>
    <col min="49" max="49" width="9.140625" style="1"/>
    <col min="50" max="50" width="12.28515625" style="1" customWidth="1"/>
    <col min="51" max="16384" width="9.140625" style="1"/>
  </cols>
  <sheetData>
    <row r="1" spans="1:57" ht="36.75" customHeight="1">
      <c r="A1" s="15"/>
      <c r="B1" s="1952" t="s">
        <v>385</v>
      </c>
      <c r="C1" s="311"/>
      <c r="D1" s="38" t="s">
        <v>389</v>
      </c>
      <c r="E1" s="313"/>
      <c r="F1" s="313"/>
      <c r="G1" s="313"/>
      <c r="H1" s="313"/>
      <c r="I1" s="313"/>
      <c r="J1" s="313"/>
      <c r="K1" s="313"/>
      <c r="L1" s="313"/>
      <c r="M1" s="346" t="s">
        <v>391</v>
      </c>
      <c r="N1" s="346"/>
      <c r="O1" s="346"/>
      <c r="P1" s="346"/>
      <c r="Q1" s="354">
        <v>0.54513888888888895</v>
      </c>
      <c r="R1" s="354">
        <v>0.58680555555555558</v>
      </c>
      <c r="S1" s="354">
        <v>0.62847222222222221</v>
      </c>
      <c r="T1" s="354">
        <v>0.67013888888888884</v>
      </c>
      <c r="U1" s="354">
        <v>0.71180555555555547</v>
      </c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</row>
    <row r="2" spans="1:57" ht="36.75" customHeight="1">
      <c r="A2" s="15"/>
      <c r="B2" s="1952"/>
      <c r="C2" s="311"/>
      <c r="D2" s="38" t="s">
        <v>386</v>
      </c>
      <c r="E2" s="313"/>
      <c r="F2" s="313"/>
      <c r="G2" s="313"/>
      <c r="H2" s="313"/>
      <c r="I2" s="313"/>
      <c r="J2" s="313"/>
      <c r="K2" s="313"/>
      <c r="L2" s="313"/>
      <c r="M2" s="313"/>
      <c r="N2" s="313"/>
      <c r="O2" s="313"/>
      <c r="P2" s="313"/>
      <c r="Q2" s="310"/>
      <c r="R2" s="310"/>
      <c r="S2" s="310"/>
      <c r="T2" s="310"/>
      <c r="U2" s="310"/>
      <c r="V2" s="310"/>
      <c r="W2" s="310"/>
      <c r="X2" s="1996" t="s">
        <v>370</v>
      </c>
      <c r="Y2" s="1835"/>
      <c r="Z2" s="1835"/>
      <c r="AA2" s="310"/>
      <c r="AB2" s="310"/>
      <c r="AC2" s="310"/>
      <c r="AD2" s="310"/>
      <c r="AE2" s="310"/>
      <c r="AF2" s="310"/>
      <c r="AG2" s="310"/>
      <c r="AH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15"/>
    </row>
    <row r="3" spans="1:57" ht="25.5">
      <c r="A3" s="1998" t="s">
        <v>17</v>
      </c>
      <c r="B3" s="1998"/>
      <c r="C3" s="1998"/>
      <c r="D3" s="1950" t="s">
        <v>1424</v>
      </c>
      <c r="E3" s="1951"/>
      <c r="F3" s="1951"/>
      <c r="G3" s="1951"/>
      <c r="H3" s="1951"/>
      <c r="I3" s="1951"/>
      <c r="J3" s="1951"/>
      <c r="K3" s="1951"/>
      <c r="L3" s="1951"/>
      <c r="M3" s="1951"/>
      <c r="N3" s="1951"/>
      <c r="O3" s="1951"/>
      <c r="P3" s="1951"/>
      <c r="Q3" s="1951"/>
      <c r="R3" s="1951"/>
      <c r="S3" s="1951"/>
      <c r="T3" s="1951"/>
      <c r="U3" s="1951"/>
      <c r="V3" s="314"/>
      <c r="W3" s="314"/>
      <c r="X3" s="301" t="s">
        <v>387</v>
      </c>
      <c r="Y3" s="310"/>
      <c r="Z3" s="310"/>
      <c r="AA3" s="310"/>
      <c r="AB3" s="310"/>
      <c r="AC3" s="314"/>
      <c r="AD3" s="314"/>
      <c r="AE3" s="314"/>
      <c r="AF3" s="314"/>
      <c r="AG3" s="314"/>
      <c r="AH3" s="15"/>
      <c r="AN3" s="310"/>
      <c r="AO3" s="310"/>
      <c r="AP3" s="310"/>
      <c r="AQ3" s="310"/>
      <c r="AR3" s="310"/>
      <c r="AS3" s="301"/>
      <c r="AT3" s="310"/>
      <c r="AU3" s="310"/>
      <c r="AV3" s="310"/>
      <c r="AW3" s="310"/>
      <c r="AX3" s="310"/>
      <c r="AY3" s="310"/>
      <c r="AZ3" s="310"/>
      <c r="BA3" s="310"/>
      <c r="BB3" s="15"/>
      <c r="BC3" s="15"/>
      <c r="BD3" s="15"/>
      <c r="BE3" s="15"/>
    </row>
    <row r="4" spans="1:57" ht="18" customHeight="1">
      <c r="A4" s="1954"/>
      <c r="B4" s="1953" t="s">
        <v>1</v>
      </c>
      <c r="C4" s="1955" t="s">
        <v>2</v>
      </c>
      <c r="D4" s="1954" t="s">
        <v>16</v>
      </c>
      <c r="E4" s="1954"/>
      <c r="F4" s="1954"/>
      <c r="G4" s="1954"/>
      <c r="H4" s="1954"/>
      <c r="I4" s="1954"/>
      <c r="J4" s="1629">
        <v>1</v>
      </c>
      <c r="K4" s="1629">
        <v>1</v>
      </c>
      <c r="L4" s="1629">
        <v>1</v>
      </c>
      <c r="M4" s="1629">
        <v>1</v>
      </c>
      <c r="N4" s="1629">
        <v>1</v>
      </c>
      <c r="O4" s="1629">
        <v>1</v>
      </c>
      <c r="P4" s="1629">
        <v>1</v>
      </c>
      <c r="Q4" s="1629">
        <v>1</v>
      </c>
      <c r="R4" s="1629">
        <v>1</v>
      </c>
      <c r="S4" s="1629">
        <v>1</v>
      </c>
      <c r="T4" s="1624">
        <v>1</v>
      </c>
      <c r="U4" s="1624">
        <v>1</v>
      </c>
      <c r="V4" s="333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</row>
    <row r="5" spans="1:57" ht="18" customHeight="1">
      <c r="A5" s="1954"/>
      <c r="B5" s="1953"/>
      <c r="C5" s="1955"/>
      <c r="D5" s="1625" t="s">
        <v>0</v>
      </c>
      <c r="E5" s="1626" t="s">
        <v>48</v>
      </c>
      <c r="F5" s="1626"/>
      <c r="G5" s="1626" t="s">
        <v>8</v>
      </c>
      <c r="H5" s="1626" t="s">
        <v>9</v>
      </c>
      <c r="I5" s="1626" t="s">
        <v>10</v>
      </c>
      <c r="J5" s="1629">
        <v>1</v>
      </c>
      <c r="K5" s="1629">
        <v>2</v>
      </c>
      <c r="L5" s="1629">
        <v>3</v>
      </c>
      <c r="M5" s="1629">
        <v>4</v>
      </c>
      <c r="N5" s="1629">
        <v>5</v>
      </c>
      <c r="O5" s="1629">
        <v>6</v>
      </c>
      <c r="P5" s="1629">
        <v>7</v>
      </c>
      <c r="Q5" s="1629">
        <v>8</v>
      </c>
      <c r="R5" s="1629">
        <v>9</v>
      </c>
      <c r="S5" s="1629">
        <v>10</v>
      </c>
      <c r="T5" s="1629">
        <v>11</v>
      </c>
      <c r="U5" s="1629">
        <v>12</v>
      </c>
      <c r="V5" s="15"/>
      <c r="W5" s="15"/>
      <c r="X5" s="15" t="s">
        <v>305</v>
      </c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</row>
    <row r="6" spans="1:57" ht="15" customHeight="1">
      <c r="A6" s="2003" t="s">
        <v>369</v>
      </c>
      <c r="B6" s="872" t="s">
        <v>371</v>
      </c>
      <c r="C6" s="3"/>
      <c r="D6" s="3" t="s">
        <v>18</v>
      </c>
      <c r="E6" s="1634">
        <v>0</v>
      </c>
      <c r="F6" s="1634"/>
      <c r="G6" s="1634"/>
      <c r="H6" s="1634"/>
      <c r="I6" s="5">
        <v>0</v>
      </c>
      <c r="J6" s="34">
        <v>0.24305555555555555</v>
      </c>
      <c r="K6" s="34">
        <f t="shared" ref="K6:P6" si="0">J67+J68</f>
        <v>0.28167083333333337</v>
      </c>
      <c r="L6" s="34">
        <f t="shared" si="0"/>
        <v>0.31959166666666677</v>
      </c>
      <c r="M6" s="34">
        <f t="shared" si="0"/>
        <v>0.36167916666666683</v>
      </c>
      <c r="N6" s="34">
        <f t="shared" si="0"/>
        <v>0.42390555555555581</v>
      </c>
      <c r="O6" s="34">
        <f t="shared" si="0"/>
        <v>0.46529861111111143</v>
      </c>
      <c r="P6" s="34">
        <f t="shared" si="0"/>
        <v>0.50738611111111143</v>
      </c>
      <c r="Q6" s="112">
        <f>P67+Q68</f>
        <v>0.54877916666666682</v>
      </c>
      <c r="R6" s="112">
        <f>Q67+Q68</f>
        <v>0.59086666666666665</v>
      </c>
      <c r="S6" s="112">
        <f>R67+R68</f>
        <v>0.63225972222222204</v>
      </c>
      <c r="T6" s="112">
        <f>S68+S67</f>
        <v>0.67365277777777743</v>
      </c>
      <c r="U6" s="112">
        <f>T67+T68</f>
        <v>0.71574027777777727</v>
      </c>
      <c r="V6" s="319"/>
      <c r="W6" s="15"/>
      <c r="X6" s="15" t="s">
        <v>314</v>
      </c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</row>
    <row r="7" spans="1:57" ht="16.5" customHeight="1">
      <c r="A7" s="2004"/>
      <c r="B7" s="1660" t="s">
        <v>372</v>
      </c>
      <c r="C7" s="1625"/>
      <c r="D7" s="1627" t="s">
        <v>19</v>
      </c>
      <c r="E7" s="27">
        <v>0.4</v>
      </c>
      <c r="F7" s="8">
        <f>E7</f>
        <v>0.4</v>
      </c>
      <c r="G7" s="1623">
        <v>20</v>
      </c>
      <c r="H7" s="9">
        <f t="shared" ref="H7:H26" si="1">(E7/G7)/24</f>
        <v>8.3333333333333339E-4</v>
      </c>
      <c r="I7" s="9">
        <f>I6+H7</f>
        <v>8.3333333333333339E-4</v>
      </c>
      <c r="J7" s="98">
        <f t="shared" ref="J7:U17" si="2">J6+$H7</f>
        <v>0.24388888888888888</v>
      </c>
      <c r="K7" s="98">
        <f t="shared" si="2"/>
        <v>0.28250416666666672</v>
      </c>
      <c r="L7" s="98">
        <f t="shared" si="2"/>
        <v>0.32042500000000013</v>
      </c>
      <c r="M7" s="98">
        <f t="shared" si="2"/>
        <v>0.36251250000000018</v>
      </c>
      <c r="N7" s="98">
        <f t="shared" si="2"/>
        <v>0.42473888888888917</v>
      </c>
      <c r="O7" s="98">
        <f t="shared" si="2"/>
        <v>0.46613194444444478</v>
      </c>
      <c r="P7" s="98">
        <f t="shared" si="2"/>
        <v>0.50821944444444478</v>
      </c>
      <c r="Q7" s="98">
        <f t="shared" si="2"/>
        <v>0.54961250000000017</v>
      </c>
      <c r="R7" s="98">
        <f t="shared" si="2"/>
        <v>0.5917</v>
      </c>
      <c r="S7" s="98">
        <f t="shared" si="2"/>
        <v>0.6330930555555554</v>
      </c>
      <c r="T7" s="98">
        <f t="shared" si="2"/>
        <v>0.67448611111111079</v>
      </c>
      <c r="U7" s="98">
        <f t="shared" si="2"/>
        <v>0.71657361111111062</v>
      </c>
      <c r="V7" s="90"/>
      <c r="W7" s="15"/>
      <c r="X7" s="15" t="s">
        <v>306</v>
      </c>
      <c r="Y7" s="15"/>
      <c r="Z7" s="232">
        <v>1</v>
      </c>
      <c r="AA7" s="15"/>
      <c r="AB7" s="15"/>
      <c r="AC7" s="15"/>
      <c r="AD7" s="15"/>
      <c r="AE7" s="15"/>
      <c r="AF7" s="15"/>
      <c r="AG7" s="15"/>
      <c r="AH7" s="15"/>
      <c r="AI7" s="15"/>
      <c r="AJ7" s="232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</row>
    <row r="8" spans="1:57" ht="21.75" customHeight="1">
      <c r="A8" s="2004"/>
      <c r="B8" s="1677" t="s">
        <v>373</v>
      </c>
      <c r="C8" s="1625"/>
      <c r="D8" s="3" t="s">
        <v>20</v>
      </c>
      <c r="E8" s="27">
        <v>0.37</v>
      </c>
      <c r="F8" s="8">
        <f>E7+E8</f>
        <v>0.77</v>
      </c>
      <c r="G8" s="1623">
        <v>25</v>
      </c>
      <c r="H8" s="9">
        <f t="shared" si="1"/>
        <v>6.1666666666666673E-4</v>
      </c>
      <c r="I8" s="9">
        <f t="shared" ref="I8:I26" si="3">I7+H8</f>
        <v>1.4500000000000001E-3</v>
      </c>
      <c r="J8" s="98">
        <f t="shared" si="2"/>
        <v>0.24450555555555553</v>
      </c>
      <c r="K8" s="98">
        <f t="shared" si="2"/>
        <v>0.28312083333333338</v>
      </c>
      <c r="L8" s="98">
        <f t="shared" si="2"/>
        <v>0.32104166666666678</v>
      </c>
      <c r="M8" s="98">
        <f t="shared" si="2"/>
        <v>0.36312916666666684</v>
      </c>
      <c r="N8" s="98">
        <f t="shared" si="2"/>
        <v>0.42535555555555582</v>
      </c>
      <c r="O8" s="98">
        <f t="shared" si="2"/>
        <v>0.46674861111111143</v>
      </c>
      <c r="P8" s="98">
        <f t="shared" si="2"/>
        <v>0.50883611111111149</v>
      </c>
      <c r="Q8" s="98">
        <f t="shared" si="2"/>
        <v>0.55022916666666688</v>
      </c>
      <c r="R8" s="98">
        <f t="shared" si="2"/>
        <v>0.59231666666666671</v>
      </c>
      <c r="S8" s="98">
        <f t="shared" si="2"/>
        <v>0.6337097222222221</v>
      </c>
      <c r="T8" s="98">
        <f t="shared" si="2"/>
        <v>0.6751027777777775</v>
      </c>
      <c r="U8" s="98">
        <f t="shared" si="2"/>
        <v>0.71719027777777733</v>
      </c>
      <c r="V8" s="90"/>
      <c r="AB8" s="15"/>
      <c r="AC8" s="15"/>
      <c r="AD8" s="15"/>
      <c r="AE8" s="15"/>
      <c r="AF8" s="15"/>
      <c r="AG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</row>
    <row r="9" spans="1:57">
      <c r="A9" s="2004"/>
      <c r="B9" s="1660" t="s">
        <v>374</v>
      </c>
      <c r="C9" s="1627"/>
      <c r="D9" s="1627" t="s">
        <v>21</v>
      </c>
      <c r="E9" s="27">
        <v>0.76</v>
      </c>
      <c r="F9" s="28">
        <f>F8+E9</f>
        <v>1.53</v>
      </c>
      <c r="G9" s="1629">
        <v>25</v>
      </c>
      <c r="H9" s="37">
        <f t="shared" si="1"/>
        <v>1.2666666666666666E-3</v>
      </c>
      <c r="I9" s="37">
        <f t="shared" si="3"/>
        <v>2.7166666666666667E-3</v>
      </c>
      <c r="J9" s="98">
        <f t="shared" si="2"/>
        <v>0.2457722222222222</v>
      </c>
      <c r="K9" s="98">
        <f t="shared" si="2"/>
        <v>0.28438750000000007</v>
      </c>
      <c r="L9" s="98">
        <f t="shared" si="2"/>
        <v>0.32230833333333347</v>
      </c>
      <c r="M9" s="98">
        <f t="shared" si="2"/>
        <v>0.36439583333333353</v>
      </c>
      <c r="N9" s="98">
        <f t="shared" si="2"/>
        <v>0.42662222222222251</v>
      </c>
      <c r="O9" s="98">
        <f t="shared" si="2"/>
        <v>0.46801527777777813</v>
      </c>
      <c r="P9" s="98">
        <f t="shared" si="2"/>
        <v>0.51010277777777813</v>
      </c>
      <c r="Q9" s="98">
        <f t="shared" si="2"/>
        <v>0.55149583333333352</v>
      </c>
      <c r="R9" s="98">
        <f t="shared" si="2"/>
        <v>0.59358333333333335</v>
      </c>
      <c r="S9" s="98">
        <f t="shared" si="2"/>
        <v>0.63497638888888874</v>
      </c>
      <c r="T9" s="98">
        <f t="shared" si="2"/>
        <v>0.67636944444444413</v>
      </c>
      <c r="U9" s="98">
        <f t="shared" si="2"/>
        <v>0.71845694444444397</v>
      </c>
      <c r="V9" s="90"/>
      <c r="X9" s="1" t="s">
        <v>307</v>
      </c>
      <c r="AB9" s="15"/>
      <c r="AC9" s="15"/>
      <c r="AD9" s="15"/>
      <c r="AE9" s="15"/>
      <c r="AF9" s="15"/>
      <c r="AG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</row>
    <row r="10" spans="1:57">
      <c r="A10" s="2004"/>
      <c r="B10" s="1678" t="s">
        <v>1789</v>
      </c>
      <c r="C10" s="1264" t="s">
        <v>5</v>
      </c>
      <c r="D10" s="3" t="s">
        <v>22</v>
      </c>
      <c r="E10" s="27">
        <v>0.59</v>
      </c>
      <c r="F10" s="28">
        <f>F9+E10</f>
        <v>2.12</v>
      </c>
      <c r="G10" s="1629">
        <v>20</v>
      </c>
      <c r="H10" s="37">
        <f t="shared" si="1"/>
        <v>1.2291666666666666E-3</v>
      </c>
      <c r="I10" s="37">
        <f t="shared" si="3"/>
        <v>3.9458333333333333E-3</v>
      </c>
      <c r="J10" s="98">
        <f t="shared" si="2"/>
        <v>0.24700138888888887</v>
      </c>
      <c r="K10" s="98">
        <f t="shared" si="2"/>
        <v>0.28561666666666674</v>
      </c>
      <c r="L10" s="98">
        <f t="shared" si="2"/>
        <v>0.32353750000000014</v>
      </c>
      <c r="M10" s="98">
        <f t="shared" si="2"/>
        <v>0.3656250000000002</v>
      </c>
      <c r="N10" s="98">
        <f t="shared" si="2"/>
        <v>0.42785138888888918</v>
      </c>
      <c r="O10" s="98">
        <f t="shared" si="2"/>
        <v>0.4692444444444448</v>
      </c>
      <c r="P10" s="98">
        <f t="shared" si="2"/>
        <v>0.51133194444444474</v>
      </c>
      <c r="Q10" s="98">
        <f t="shared" si="2"/>
        <v>0.55272500000000013</v>
      </c>
      <c r="R10" s="98">
        <f t="shared" si="2"/>
        <v>0.59481249999999997</v>
      </c>
      <c r="S10" s="98">
        <f t="shared" si="2"/>
        <v>0.63620555555555536</v>
      </c>
      <c r="T10" s="98">
        <f t="shared" si="2"/>
        <v>0.67759861111111075</v>
      </c>
      <c r="U10" s="98">
        <f t="shared" si="2"/>
        <v>0.71968611111111058</v>
      </c>
      <c r="V10" s="90"/>
    </row>
    <row r="11" spans="1:57">
      <c r="A11" s="2004"/>
      <c r="B11" s="1660" t="s">
        <v>375</v>
      </c>
      <c r="C11" s="1627"/>
      <c r="D11" s="1627" t="s">
        <v>23</v>
      </c>
      <c r="E11" s="27">
        <v>0.49</v>
      </c>
      <c r="F11" s="28">
        <f t="shared" ref="F11:F26" si="4">F10+E11</f>
        <v>2.6100000000000003</v>
      </c>
      <c r="G11" s="1629">
        <v>20</v>
      </c>
      <c r="H11" s="37">
        <f t="shared" si="1"/>
        <v>1.0208333333333334E-3</v>
      </c>
      <c r="I11" s="37">
        <f t="shared" si="3"/>
        <v>4.966666666666667E-3</v>
      </c>
      <c r="J11" s="98">
        <f t="shared" si="2"/>
        <v>0.2480222222222222</v>
      </c>
      <c r="K11" s="98">
        <f t="shared" si="2"/>
        <v>0.2866375000000001</v>
      </c>
      <c r="L11" s="98">
        <f t="shared" si="2"/>
        <v>0.3245583333333335</v>
      </c>
      <c r="M11" s="98">
        <f t="shared" si="2"/>
        <v>0.36664583333333356</v>
      </c>
      <c r="N11" s="98">
        <f t="shared" si="2"/>
        <v>0.42887222222222254</v>
      </c>
      <c r="O11" s="98">
        <f t="shared" si="2"/>
        <v>0.47026527777777816</v>
      </c>
      <c r="P11" s="98">
        <f t="shared" si="2"/>
        <v>0.5123527777777781</v>
      </c>
      <c r="Q11" s="98">
        <f t="shared" si="2"/>
        <v>0.55374583333333349</v>
      </c>
      <c r="R11" s="98">
        <f t="shared" si="2"/>
        <v>0.59583333333333333</v>
      </c>
      <c r="S11" s="98">
        <f t="shared" si="2"/>
        <v>0.63722638888888872</v>
      </c>
      <c r="T11" s="98">
        <f t="shared" si="2"/>
        <v>0.67861944444444411</v>
      </c>
      <c r="U11" s="98">
        <f t="shared" si="2"/>
        <v>0.72070694444444394</v>
      </c>
      <c r="V11" s="90"/>
      <c r="X11" s="1" t="s">
        <v>308</v>
      </c>
      <c r="Z11" s="1">
        <v>24</v>
      </c>
    </row>
    <row r="12" spans="1:57">
      <c r="A12" s="2004"/>
      <c r="B12" s="1678" t="s">
        <v>1773</v>
      </c>
      <c r="C12" s="1264" t="s">
        <v>5</v>
      </c>
      <c r="D12" s="3" t="s">
        <v>24</v>
      </c>
      <c r="E12" s="27">
        <v>0.3</v>
      </c>
      <c r="F12" s="28">
        <f t="shared" si="4"/>
        <v>2.91</v>
      </c>
      <c r="G12" s="1629">
        <v>20</v>
      </c>
      <c r="H12" s="37">
        <f t="shared" si="1"/>
        <v>6.2500000000000001E-4</v>
      </c>
      <c r="I12" s="37">
        <f t="shared" si="3"/>
        <v>5.5916666666666667E-3</v>
      </c>
      <c r="J12" s="98">
        <f t="shared" si="2"/>
        <v>0.24864722222222219</v>
      </c>
      <c r="K12" s="98">
        <f t="shared" si="2"/>
        <v>0.28726250000000009</v>
      </c>
      <c r="L12" s="98">
        <f t="shared" si="2"/>
        <v>0.32518333333333349</v>
      </c>
      <c r="M12" s="98">
        <f t="shared" si="2"/>
        <v>0.36727083333333355</v>
      </c>
      <c r="N12" s="98">
        <f t="shared" si="2"/>
        <v>0.42949722222222253</v>
      </c>
      <c r="O12" s="98">
        <f t="shared" si="2"/>
        <v>0.47089027777777814</v>
      </c>
      <c r="P12" s="98">
        <f t="shared" si="2"/>
        <v>0.51297777777777809</v>
      </c>
      <c r="Q12" s="98">
        <f t="shared" si="2"/>
        <v>0.55437083333333348</v>
      </c>
      <c r="R12" s="98">
        <f t="shared" si="2"/>
        <v>0.59645833333333331</v>
      </c>
      <c r="S12" s="98">
        <f t="shared" si="2"/>
        <v>0.6378513888888887</v>
      </c>
      <c r="T12" s="98">
        <f t="shared" si="2"/>
        <v>0.6792444444444441</v>
      </c>
      <c r="U12" s="98">
        <f t="shared" si="2"/>
        <v>0.72133194444444393</v>
      </c>
      <c r="V12" s="90"/>
    </row>
    <row r="13" spans="1:57">
      <c r="A13" s="2004"/>
      <c r="B13" s="1679" t="s">
        <v>360</v>
      </c>
      <c r="C13" s="1264" t="s">
        <v>5</v>
      </c>
      <c r="D13" s="1627" t="s">
        <v>25</v>
      </c>
      <c r="E13" s="315">
        <v>0.7</v>
      </c>
      <c r="F13" s="28">
        <f>F12+E13</f>
        <v>3.6100000000000003</v>
      </c>
      <c r="G13" s="1629">
        <v>25</v>
      </c>
      <c r="H13" s="37">
        <f t="shared" si="1"/>
        <v>1.1666666666666665E-3</v>
      </c>
      <c r="I13" s="37">
        <f>I12+H13</f>
        <v>6.7583333333333332E-3</v>
      </c>
      <c r="J13" s="98">
        <f t="shared" si="2"/>
        <v>0.24981388888888886</v>
      </c>
      <c r="K13" s="98">
        <f t="shared" si="2"/>
        <v>0.28842916666666674</v>
      </c>
      <c r="L13" s="98">
        <f t="shared" si="2"/>
        <v>0.32635000000000014</v>
      </c>
      <c r="M13" s="98">
        <f t="shared" si="2"/>
        <v>0.3684375000000002</v>
      </c>
      <c r="N13" s="98">
        <f t="shared" si="2"/>
        <v>0.43066388888888918</v>
      </c>
      <c r="O13" s="98">
        <f t="shared" si="2"/>
        <v>0.47205694444444479</v>
      </c>
      <c r="P13" s="98">
        <f t="shared" si="2"/>
        <v>0.51414444444444474</v>
      </c>
      <c r="Q13" s="98">
        <f t="shared" si="2"/>
        <v>0.55553750000000013</v>
      </c>
      <c r="R13" s="98">
        <f t="shared" si="2"/>
        <v>0.59762499999999996</v>
      </c>
      <c r="S13" s="98">
        <f t="shared" si="2"/>
        <v>0.63901805555555535</v>
      </c>
      <c r="T13" s="98">
        <f t="shared" si="2"/>
        <v>0.68041111111111074</v>
      </c>
      <c r="U13" s="98">
        <f t="shared" si="2"/>
        <v>0.72249861111111058</v>
      </c>
      <c r="V13" s="90"/>
      <c r="X13" s="1" t="s">
        <v>365</v>
      </c>
      <c r="Z13" s="1">
        <v>9.18</v>
      </c>
    </row>
    <row r="14" spans="1:57">
      <c r="A14" s="2004"/>
      <c r="B14" s="872" t="s">
        <v>376</v>
      </c>
      <c r="C14" s="1627"/>
      <c r="D14" s="3" t="s">
        <v>26</v>
      </c>
      <c r="E14" s="315">
        <v>0.44500000000000001</v>
      </c>
      <c r="F14" s="28">
        <f t="shared" ref="F14:F15" si="5">F13+E14</f>
        <v>4.0550000000000006</v>
      </c>
      <c r="G14" s="1629">
        <v>30</v>
      </c>
      <c r="H14" s="37">
        <f t="shared" si="1"/>
        <v>6.1805555555555561E-4</v>
      </c>
      <c r="I14" s="37">
        <f t="shared" ref="I14:I15" si="6">I13+H14</f>
        <v>7.3763888888888889E-3</v>
      </c>
      <c r="J14" s="98">
        <f t="shared" si="2"/>
        <v>0.25043194444444444</v>
      </c>
      <c r="K14" s="98">
        <f t="shared" si="2"/>
        <v>0.28904722222222229</v>
      </c>
      <c r="L14" s="98">
        <f t="shared" si="2"/>
        <v>0.32696805555555569</v>
      </c>
      <c r="M14" s="98">
        <f t="shared" si="2"/>
        <v>0.36905555555555575</v>
      </c>
      <c r="N14" s="98">
        <f t="shared" si="2"/>
        <v>0.43128194444444473</v>
      </c>
      <c r="O14" s="98">
        <f t="shared" si="2"/>
        <v>0.47267500000000034</v>
      </c>
      <c r="P14" s="98">
        <f t="shared" si="2"/>
        <v>0.51476250000000034</v>
      </c>
      <c r="Q14" s="98">
        <f t="shared" si="2"/>
        <v>0.55615555555555574</v>
      </c>
      <c r="R14" s="98">
        <f t="shared" si="2"/>
        <v>0.59824305555555557</v>
      </c>
      <c r="S14" s="98">
        <f t="shared" si="2"/>
        <v>0.63963611111111096</v>
      </c>
      <c r="T14" s="98">
        <f t="shared" si="2"/>
        <v>0.68102916666666635</v>
      </c>
      <c r="U14" s="98">
        <f t="shared" si="2"/>
        <v>0.72311666666666619</v>
      </c>
      <c r="V14" s="90"/>
    </row>
    <row r="15" spans="1:57">
      <c r="A15" s="2004"/>
      <c r="B15" s="1679" t="s">
        <v>134</v>
      </c>
      <c r="C15" s="1264" t="s">
        <v>4</v>
      </c>
      <c r="D15" s="1627" t="s">
        <v>27</v>
      </c>
      <c r="E15" s="27">
        <v>0.33</v>
      </c>
      <c r="F15" s="28">
        <f t="shared" si="5"/>
        <v>4.3850000000000007</v>
      </c>
      <c r="G15" s="1629">
        <v>15</v>
      </c>
      <c r="H15" s="37">
        <f t="shared" si="1"/>
        <v>9.1666666666666676E-4</v>
      </c>
      <c r="I15" s="37">
        <f t="shared" si="6"/>
        <v>8.2930555555555552E-3</v>
      </c>
      <c r="J15" s="98">
        <f t="shared" si="2"/>
        <v>0.25134861111111112</v>
      </c>
      <c r="K15" s="98">
        <f t="shared" si="2"/>
        <v>0.28996388888888897</v>
      </c>
      <c r="L15" s="98">
        <f t="shared" si="2"/>
        <v>0.32788472222222237</v>
      </c>
      <c r="M15" s="98">
        <f t="shared" si="2"/>
        <v>0.36997222222222242</v>
      </c>
      <c r="N15" s="98">
        <f t="shared" si="2"/>
        <v>0.43219861111111141</v>
      </c>
      <c r="O15" s="98">
        <f t="shared" si="2"/>
        <v>0.47359166666666702</v>
      </c>
      <c r="P15" s="98">
        <f t="shared" si="2"/>
        <v>0.51567916666666702</v>
      </c>
      <c r="Q15" s="98">
        <f t="shared" si="2"/>
        <v>0.55707222222222241</v>
      </c>
      <c r="R15" s="98">
        <f t="shared" si="2"/>
        <v>0.59915972222222225</v>
      </c>
      <c r="S15" s="98">
        <f t="shared" si="2"/>
        <v>0.64055277777777764</v>
      </c>
      <c r="T15" s="98">
        <f t="shared" si="2"/>
        <v>0.68194583333333303</v>
      </c>
      <c r="U15" s="98">
        <f t="shared" si="2"/>
        <v>0.72403333333333286</v>
      </c>
      <c r="V15" s="90"/>
      <c r="AH15" s="15"/>
      <c r="AI15" s="15"/>
      <c r="AJ15" s="15"/>
      <c r="AK15" s="15"/>
      <c r="AL15" s="15"/>
      <c r="AM15" s="15"/>
      <c r="AN15" s="15"/>
      <c r="AO15" s="15"/>
    </row>
    <row r="16" spans="1:57">
      <c r="A16" s="2004"/>
      <c r="B16" s="872" t="s">
        <v>376</v>
      </c>
      <c r="C16" s="1627"/>
      <c r="D16" s="3" t="s">
        <v>28</v>
      </c>
      <c r="E16" s="27">
        <v>0.33</v>
      </c>
      <c r="F16" s="28">
        <f t="shared" si="4"/>
        <v>4.7150000000000007</v>
      </c>
      <c r="G16" s="1629">
        <v>20</v>
      </c>
      <c r="H16" s="37">
        <f t="shared" si="1"/>
        <v>6.8750000000000007E-4</v>
      </c>
      <c r="I16" s="37">
        <f t="shared" si="3"/>
        <v>8.9805555555555559E-3</v>
      </c>
      <c r="J16" s="98">
        <f t="shared" si="2"/>
        <v>0.25203611111111113</v>
      </c>
      <c r="K16" s="98">
        <f t="shared" si="2"/>
        <v>0.29065138888888897</v>
      </c>
      <c r="L16" s="98">
        <f t="shared" si="2"/>
        <v>0.32857222222222238</v>
      </c>
      <c r="M16" s="98">
        <f t="shared" si="2"/>
        <v>0.37065972222222243</v>
      </c>
      <c r="N16" s="98">
        <f t="shared" si="2"/>
        <v>0.43288611111111142</v>
      </c>
      <c r="O16" s="98">
        <f t="shared" si="2"/>
        <v>0.47427916666666703</v>
      </c>
      <c r="P16" s="98">
        <f t="shared" si="2"/>
        <v>0.51636666666666697</v>
      </c>
      <c r="Q16" s="98">
        <f t="shared" si="2"/>
        <v>0.55775972222222236</v>
      </c>
      <c r="R16" s="98">
        <f t="shared" si="2"/>
        <v>0.5998472222222222</v>
      </c>
      <c r="S16" s="98">
        <f t="shared" si="2"/>
        <v>0.64124027777777759</v>
      </c>
      <c r="T16" s="98">
        <f t="shared" si="2"/>
        <v>0.68263333333333298</v>
      </c>
      <c r="U16" s="98">
        <f t="shared" si="2"/>
        <v>0.72472083333333281</v>
      </c>
      <c r="V16" s="90"/>
      <c r="AH16" s="15"/>
      <c r="AI16" s="15"/>
      <c r="AJ16" s="15"/>
      <c r="AK16" s="15"/>
      <c r="AL16" s="15"/>
      <c r="AM16" s="15"/>
      <c r="AN16" s="15"/>
      <c r="AO16" s="15"/>
    </row>
    <row r="17" spans="1:54">
      <c r="A17" s="2004"/>
      <c r="B17" s="1660" t="s">
        <v>390</v>
      </c>
      <c r="C17" s="1627"/>
      <c r="D17" s="1627" t="s">
        <v>29</v>
      </c>
      <c r="E17" s="27">
        <v>0.28999999999999998</v>
      </c>
      <c r="F17" s="28">
        <f t="shared" si="4"/>
        <v>5.0050000000000008</v>
      </c>
      <c r="G17" s="1629">
        <v>25</v>
      </c>
      <c r="H17" s="37">
        <f t="shared" si="1"/>
        <v>4.8333333333333328E-4</v>
      </c>
      <c r="I17" s="37">
        <f t="shared" si="3"/>
        <v>9.4638888888888897E-3</v>
      </c>
      <c r="J17" s="98">
        <f t="shared" si="2"/>
        <v>0.25251944444444446</v>
      </c>
      <c r="K17" s="98">
        <f t="shared" si="2"/>
        <v>0.29113472222222231</v>
      </c>
      <c r="L17" s="98">
        <f t="shared" si="2"/>
        <v>0.32905555555555571</v>
      </c>
      <c r="M17" s="98">
        <f t="shared" si="2"/>
        <v>0.37114305555555577</v>
      </c>
      <c r="N17" s="98">
        <f t="shared" si="2"/>
        <v>0.43336944444444475</v>
      </c>
      <c r="O17" s="98">
        <f t="shared" si="2"/>
        <v>0.47476250000000036</v>
      </c>
      <c r="P17" s="98">
        <f t="shared" si="2"/>
        <v>0.51685000000000025</v>
      </c>
      <c r="Q17" s="98">
        <f t="shared" si="2"/>
        <v>0.55824305555555565</v>
      </c>
      <c r="R17" s="98">
        <f t="shared" ref="N17:U26" si="7">R16+$H17</f>
        <v>0.60033055555555548</v>
      </c>
      <c r="S17" s="98">
        <f t="shared" si="7"/>
        <v>0.64172361111111087</v>
      </c>
      <c r="T17" s="98">
        <f t="shared" si="7"/>
        <v>0.68311666666666626</v>
      </c>
      <c r="U17" s="98">
        <f t="shared" si="7"/>
        <v>0.72520416666666609</v>
      </c>
      <c r="V17" s="90"/>
      <c r="AH17" s="15"/>
      <c r="AI17" s="15"/>
      <c r="AJ17" s="15"/>
      <c r="AK17" s="15"/>
      <c r="AL17" s="15"/>
      <c r="AM17" s="15"/>
      <c r="AN17" s="15"/>
      <c r="AO17" s="15"/>
    </row>
    <row r="18" spans="1:54" ht="18" customHeight="1" thickBot="1">
      <c r="A18" s="2004"/>
      <c r="B18" s="1678" t="s">
        <v>359</v>
      </c>
      <c r="C18" s="1264" t="s">
        <v>5</v>
      </c>
      <c r="D18" s="3" t="s">
        <v>30</v>
      </c>
      <c r="E18" s="27">
        <v>0.32</v>
      </c>
      <c r="F18" s="28">
        <f t="shared" si="4"/>
        <v>5.3250000000000011</v>
      </c>
      <c r="G18" s="1629">
        <v>20</v>
      </c>
      <c r="H18" s="37">
        <f t="shared" si="1"/>
        <v>6.6666666666666664E-4</v>
      </c>
      <c r="I18" s="37">
        <f t="shared" si="3"/>
        <v>1.0130555555555556E-2</v>
      </c>
      <c r="J18" s="98">
        <f t="shared" ref="J18:M26" si="8">J17+$H18</f>
        <v>0.25318611111111111</v>
      </c>
      <c r="K18" s="98">
        <f t="shared" si="8"/>
        <v>0.29180138888888896</v>
      </c>
      <c r="L18" s="98">
        <f t="shared" si="8"/>
        <v>0.32972222222222236</v>
      </c>
      <c r="M18" s="98">
        <f t="shared" si="8"/>
        <v>0.37180972222222242</v>
      </c>
      <c r="N18" s="98">
        <f t="shared" si="7"/>
        <v>0.4340361111111114</v>
      </c>
      <c r="O18" s="98">
        <f t="shared" si="7"/>
        <v>0.47542916666666701</v>
      </c>
      <c r="P18" s="98">
        <f t="shared" si="7"/>
        <v>0.51751666666666696</v>
      </c>
      <c r="Q18" s="98">
        <f t="shared" si="7"/>
        <v>0.55890972222222235</v>
      </c>
      <c r="R18" s="98">
        <f t="shared" si="7"/>
        <v>0.60099722222222218</v>
      </c>
      <c r="S18" s="98">
        <f t="shared" si="7"/>
        <v>0.64239027777777757</v>
      </c>
      <c r="T18" s="98">
        <f t="shared" si="7"/>
        <v>0.68378333333333297</v>
      </c>
      <c r="U18" s="98">
        <f t="shared" si="7"/>
        <v>0.7258708333333328</v>
      </c>
      <c r="V18" s="90"/>
      <c r="AH18" s="15"/>
      <c r="AI18" s="15"/>
      <c r="AJ18" s="15"/>
      <c r="AK18" s="15"/>
      <c r="AL18" s="15"/>
      <c r="AM18" s="15"/>
      <c r="AN18" s="15"/>
      <c r="AO18" s="15"/>
    </row>
    <row r="19" spans="1:54" ht="21" customHeight="1" thickBot="1">
      <c r="A19" s="2004"/>
      <c r="B19" s="1677" t="s">
        <v>377</v>
      </c>
      <c r="C19" s="1627"/>
      <c r="D19" s="1627" t="s">
        <v>31</v>
      </c>
      <c r="E19" s="27">
        <v>0.15</v>
      </c>
      <c r="F19" s="28">
        <f t="shared" si="4"/>
        <v>5.4750000000000014</v>
      </c>
      <c r="G19" s="1629">
        <v>20</v>
      </c>
      <c r="H19" s="37">
        <f t="shared" si="1"/>
        <v>3.1250000000000001E-4</v>
      </c>
      <c r="I19" s="37">
        <f t="shared" si="3"/>
        <v>1.0443055555555556E-2</v>
      </c>
      <c r="J19" s="98">
        <f t="shared" si="8"/>
        <v>0.25349861111111111</v>
      </c>
      <c r="K19" s="98">
        <f t="shared" si="8"/>
        <v>0.29211388888888895</v>
      </c>
      <c r="L19" s="98">
        <f t="shared" si="8"/>
        <v>0.33003472222222235</v>
      </c>
      <c r="M19" s="98">
        <f t="shared" si="8"/>
        <v>0.37212222222222241</v>
      </c>
      <c r="N19" s="98">
        <f t="shared" si="7"/>
        <v>0.43434861111111139</v>
      </c>
      <c r="O19" s="98">
        <f t="shared" si="7"/>
        <v>0.47574166666666701</v>
      </c>
      <c r="P19" s="98">
        <f t="shared" si="7"/>
        <v>0.51782916666666701</v>
      </c>
      <c r="Q19" s="98">
        <f t="shared" si="7"/>
        <v>0.5592222222222224</v>
      </c>
      <c r="R19" s="98">
        <f t="shared" si="7"/>
        <v>0.60130972222222223</v>
      </c>
      <c r="S19" s="98">
        <f t="shared" si="7"/>
        <v>0.64270277777777762</v>
      </c>
      <c r="T19" s="98">
        <f t="shared" si="7"/>
        <v>0.68409583333333301</v>
      </c>
      <c r="U19" s="98">
        <f t="shared" si="7"/>
        <v>0.72618333333333285</v>
      </c>
      <c r="V19" s="90"/>
      <c r="X19" s="245" t="s">
        <v>318</v>
      </c>
      <c r="Y19" s="241"/>
      <c r="Z19" s="241"/>
      <c r="AA19" s="246"/>
      <c r="AH19" s="271"/>
      <c r="AI19" s="15"/>
      <c r="AJ19" s="15"/>
      <c r="AK19" s="15"/>
      <c r="AL19" s="15"/>
      <c r="AM19" s="15"/>
      <c r="AN19" s="63"/>
      <c r="AO19" s="63"/>
      <c r="AP19" s="192"/>
    </row>
    <row r="20" spans="1:54" ht="17.25" thickBot="1">
      <c r="A20" s="2004"/>
      <c r="B20" s="1660" t="s">
        <v>378</v>
      </c>
      <c r="C20" s="1627"/>
      <c r="D20" s="3" t="s">
        <v>32</v>
      </c>
      <c r="E20" s="27">
        <v>0.24</v>
      </c>
      <c r="F20" s="28">
        <f t="shared" si="4"/>
        <v>5.7150000000000016</v>
      </c>
      <c r="G20" s="1629">
        <v>20</v>
      </c>
      <c r="H20" s="37">
        <f t="shared" si="1"/>
        <v>5.0000000000000001E-4</v>
      </c>
      <c r="I20" s="37">
        <f t="shared" si="3"/>
        <v>1.0943055555555557E-2</v>
      </c>
      <c r="J20" s="98">
        <f t="shared" si="8"/>
        <v>0.25399861111111111</v>
      </c>
      <c r="K20" s="98">
        <f t="shared" si="8"/>
        <v>0.29261388888888895</v>
      </c>
      <c r="L20" s="98">
        <f t="shared" si="8"/>
        <v>0.33053472222222235</v>
      </c>
      <c r="M20" s="98">
        <f t="shared" si="8"/>
        <v>0.37262222222222241</v>
      </c>
      <c r="N20" s="98">
        <f t="shared" si="7"/>
        <v>0.43484861111111139</v>
      </c>
      <c r="O20" s="98">
        <f t="shared" si="7"/>
        <v>0.47624166666666701</v>
      </c>
      <c r="P20" s="98">
        <f t="shared" si="7"/>
        <v>0.51832916666666695</v>
      </c>
      <c r="Q20" s="98">
        <f t="shared" si="7"/>
        <v>0.55972222222222234</v>
      </c>
      <c r="R20" s="98">
        <f t="shared" si="7"/>
        <v>0.60180972222222218</v>
      </c>
      <c r="S20" s="98">
        <f t="shared" si="7"/>
        <v>0.64320277777777757</v>
      </c>
      <c r="T20" s="98">
        <f t="shared" si="7"/>
        <v>0.68459583333333296</v>
      </c>
      <c r="U20" s="98">
        <f t="shared" si="7"/>
        <v>0.72668333333333279</v>
      </c>
      <c r="V20" s="90"/>
      <c r="Z20" s="1" t="s">
        <v>312</v>
      </c>
      <c r="AB20" s="1" t="s">
        <v>313</v>
      </c>
      <c r="AD20" s="170" t="s">
        <v>316</v>
      </c>
      <c r="AE20" s="170"/>
      <c r="AH20" s="15"/>
      <c r="AI20" s="15"/>
      <c r="AJ20" s="15"/>
      <c r="AK20" s="15"/>
      <c r="AL20" s="15"/>
      <c r="AM20" s="15"/>
      <c r="AN20" s="63"/>
      <c r="AO20" s="63"/>
      <c r="AP20" s="192"/>
    </row>
    <row r="21" spans="1:54" ht="17.25" thickBot="1">
      <c r="A21" s="2004"/>
      <c r="B21" s="1660" t="s">
        <v>379</v>
      </c>
      <c r="C21" s="1627"/>
      <c r="D21" s="1627" t="s">
        <v>148</v>
      </c>
      <c r="E21" s="27">
        <v>0.53</v>
      </c>
      <c r="F21" s="28">
        <f t="shared" si="4"/>
        <v>6.2450000000000019</v>
      </c>
      <c r="G21" s="1629">
        <v>30</v>
      </c>
      <c r="H21" s="37">
        <f t="shared" si="1"/>
        <v>7.361111111111111E-4</v>
      </c>
      <c r="I21" s="37">
        <f t="shared" si="3"/>
        <v>1.1679166666666668E-2</v>
      </c>
      <c r="J21" s="98">
        <f t="shared" si="8"/>
        <v>0.25473472222222221</v>
      </c>
      <c r="K21" s="98">
        <f t="shared" si="8"/>
        <v>0.29335000000000006</v>
      </c>
      <c r="L21" s="98">
        <f t="shared" si="8"/>
        <v>0.33127083333333346</v>
      </c>
      <c r="M21" s="98">
        <f t="shared" si="8"/>
        <v>0.37335833333333351</v>
      </c>
      <c r="N21" s="98">
        <f t="shared" si="7"/>
        <v>0.4355847222222225</v>
      </c>
      <c r="O21" s="98">
        <f t="shared" si="7"/>
        <v>0.47697777777777811</v>
      </c>
      <c r="P21" s="98">
        <f t="shared" si="7"/>
        <v>0.51906527777777811</v>
      </c>
      <c r="Q21" s="98">
        <f t="shared" si="7"/>
        <v>0.5604583333333335</v>
      </c>
      <c r="R21" s="98">
        <f t="shared" si="7"/>
        <v>0.60254583333333334</v>
      </c>
      <c r="S21" s="98">
        <f t="shared" si="7"/>
        <v>0.64393888888888873</v>
      </c>
      <c r="T21" s="98">
        <f t="shared" si="7"/>
        <v>0.68533194444444412</v>
      </c>
      <c r="U21" s="98">
        <f t="shared" si="7"/>
        <v>0.72741944444444395</v>
      </c>
      <c r="V21" s="90"/>
      <c r="W21" s="15"/>
      <c r="X21" s="240" t="s">
        <v>346</v>
      </c>
      <c r="Y21" s="241"/>
      <c r="Z21" s="241">
        <f>(Z11*Z13)*255</f>
        <v>56181.599999999999</v>
      </c>
      <c r="AA21" s="241"/>
      <c r="AB21" s="242">
        <v>1</v>
      </c>
      <c r="AC21" s="241"/>
      <c r="AD21" s="243">
        <f>Z21*AB21</f>
        <v>56181.599999999999</v>
      </c>
      <c r="AE21" s="244"/>
      <c r="AH21" s="15"/>
      <c r="AI21" s="15"/>
      <c r="AJ21" s="15"/>
      <c r="AK21" s="15"/>
      <c r="AL21" s="233"/>
      <c r="AM21" s="15"/>
      <c r="AN21" s="279"/>
      <c r="AO21" s="63"/>
      <c r="AP21" s="192"/>
    </row>
    <row r="22" spans="1:54">
      <c r="A22" s="2004"/>
      <c r="B22" s="1660" t="s">
        <v>380</v>
      </c>
      <c r="C22" s="1627"/>
      <c r="D22" s="3" t="s">
        <v>149</v>
      </c>
      <c r="E22" s="27">
        <v>0.46</v>
      </c>
      <c r="F22" s="28">
        <f t="shared" si="4"/>
        <v>6.7050000000000018</v>
      </c>
      <c r="G22" s="1629">
        <v>30</v>
      </c>
      <c r="H22" s="37">
        <f t="shared" si="1"/>
        <v>6.3888888888888893E-4</v>
      </c>
      <c r="I22" s="37">
        <f t="shared" si="3"/>
        <v>1.2318055555555556E-2</v>
      </c>
      <c r="J22" s="98">
        <f t="shared" si="8"/>
        <v>0.25537361111111112</v>
      </c>
      <c r="K22" s="98">
        <f t="shared" si="8"/>
        <v>0.29398888888888897</v>
      </c>
      <c r="L22" s="98">
        <f t="shared" si="8"/>
        <v>0.33190972222222237</v>
      </c>
      <c r="M22" s="98">
        <f t="shared" si="8"/>
        <v>0.37399722222222243</v>
      </c>
      <c r="N22" s="98">
        <f t="shared" si="7"/>
        <v>0.43622361111111141</v>
      </c>
      <c r="O22" s="98">
        <f t="shared" si="7"/>
        <v>0.47761666666666702</v>
      </c>
      <c r="P22" s="98">
        <f t="shared" si="7"/>
        <v>0.51970416666666697</v>
      </c>
      <c r="Q22" s="98">
        <f t="shared" si="7"/>
        <v>0.56109722222222236</v>
      </c>
      <c r="R22" s="98">
        <f t="shared" si="7"/>
        <v>0.60318472222222219</v>
      </c>
      <c r="S22" s="98">
        <f t="shared" si="7"/>
        <v>0.64457777777777758</v>
      </c>
      <c r="T22" s="98">
        <f t="shared" si="7"/>
        <v>0.68597083333333297</v>
      </c>
      <c r="U22" s="98">
        <f t="shared" si="7"/>
        <v>0.72805833333333281</v>
      </c>
      <c r="V22" s="90"/>
      <c r="W22" s="15"/>
      <c r="X22" s="15"/>
      <c r="Y22" s="15"/>
      <c r="Z22" s="15"/>
      <c r="AA22" s="15"/>
      <c r="AD22" s="192"/>
      <c r="AE22" s="192"/>
      <c r="AH22" s="15"/>
      <c r="AI22" s="15"/>
      <c r="AJ22" s="15"/>
      <c r="AK22" s="15"/>
      <c r="AL22" s="15"/>
      <c r="AM22" s="15"/>
      <c r="AN22" s="63"/>
      <c r="AO22" s="63"/>
      <c r="AP22" s="192"/>
    </row>
    <row r="23" spans="1:54" ht="21.75" customHeight="1">
      <c r="A23" s="2004"/>
      <c r="B23" s="1678" t="s">
        <v>381</v>
      </c>
      <c r="C23" s="1627" t="s">
        <v>5</v>
      </c>
      <c r="D23" s="1627" t="s">
        <v>150</v>
      </c>
      <c r="E23" s="27">
        <v>0.57499999999999996</v>
      </c>
      <c r="F23" s="28">
        <f t="shared" si="4"/>
        <v>7.280000000000002</v>
      </c>
      <c r="G23" s="1629">
        <v>20</v>
      </c>
      <c r="H23" s="37">
        <f t="shared" si="1"/>
        <v>1.1979166666666666E-3</v>
      </c>
      <c r="I23" s="37">
        <f t="shared" si="3"/>
        <v>1.3515972222222223E-2</v>
      </c>
      <c r="J23" s="98">
        <f t="shared" si="8"/>
        <v>0.25657152777777781</v>
      </c>
      <c r="K23" s="98">
        <f t="shared" si="8"/>
        <v>0.29518680555555565</v>
      </c>
      <c r="L23" s="98">
        <f t="shared" si="8"/>
        <v>0.33310763888888906</v>
      </c>
      <c r="M23" s="98">
        <f t="shared" si="8"/>
        <v>0.37519513888888911</v>
      </c>
      <c r="N23" s="98">
        <f t="shared" si="7"/>
        <v>0.4374215277777781</v>
      </c>
      <c r="O23" s="98">
        <f t="shared" si="7"/>
        <v>0.47881458333333371</v>
      </c>
      <c r="P23" s="98">
        <f t="shared" si="7"/>
        <v>0.52090208333333365</v>
      </c>
      <c r="Q23" s="98">
        <f t="shared" si="7"/>
        <v>0.56229513888888905</v>
      </c>
      <c r="R23" s="98">
        <f t="shared" si="7"/>
        <v>0.60438263888888888</v>
      </c>
      <c r="S23" s="98">
        <f t="shared" si="7"/>
        <v>0.64577569444444427</v>
      </c>
      <c r="T23" s="98">
        <f t="shared" si="7"/>
        <v>0.68716874999999966</v>
      </c>
      <c r="U23" s="98">
        <f t="shared" si="7"/>
        <v>0.7292562499999995</v>
      </c>
      <c r="V23" s="90"/>
      <c r="W23" s="20"/>
      <c r="X23" s="15"/>
      <c r="Y23" s="15"/>
      <c r="Z23" s="15"/>
      <c r="AA23" s="15"/>
      <c r="AB23" s="233"/>
      <c r="AC23" s="15"/>
      <c r="AD23" s="279">
        <f>Z23*AB23</f>
        <v>0</v>
      </c>
      <c r="AE23" s="63"/>
      <c r="AF23" s="15"/>
      <c r="AG23" s="15"/>
      <c r="AH23" s="15"/>
      <c r="AI23" s="15"/>
      <c r="AJ23" s="15"/>
      <c r="AK23" s="15"/>
      <c r="AL23" s="233"/>
      <c r="AM23" s="15"/>
      <c r="AN23" s="279"/>
      <c r="AO23" s="63"/>
      <c r="AP23" s="63"/>
    </row>
    <row r="24" spans="1:54" ht="21" customHeight="1">
      <c r="A24" s="2004"/>
      <c r="B24" s="1680" t="s">
        <v>382</v>
      </c>
      <c r="C24" s="1627" t="s">
        <v>1791</v>
      </c>
      <c r="D24" s="3" t="s">
        <v>151</v>
      </c>
      <c r="E24" s="27">
        <v>0.12</v>
      </c>
      <c r="F24" s="28">
        <f t="shared" si="4"/>
        <v>7.4000000000000021</v>
      </c>
      <c r="G24" s="1629">
        <v>15</v>
      </c>
      <c r="H24" s="37">
        <f t="shared" si="1"/>
        <v>3.3333333333333332E-4</v>
      </c>
      <c r="I24" s="37">
        <f t="shared" si="3"/>
        <v>1.3849305555555556E-2</v>
      </c>
      <c r="J24" s="98">
        <f t="shared" si="8"/>
        <v>0.25690486111111116</v>
      </c>
      <c r="K24" s="98">
        <f t="shared" si="8"/>
        <v>0.29552013888888901</v>
      </c>
      <c r="L24" s="98">
        <f t="shared" si="8"/>
        <v>0.33344097222222241</v>
      </c>
      <c r="M24" s="98">
        <f t="shared" si="8"/>
        <v>0.37552847222222246</v>
      </c>
      <c r="N24" s="98">
        <f t="shared" si="7"/>
        <v>0.43775486111111145</v>
      </c>
      <c r="O24" s="98">
        <f t="shared" si="7"/>
        <v>0.47914791666666706</v>
      </c>
      <c r="P24" s="98">
        <f t="shared" si="7"/>
        <v>0.52123541666666695</v>
      </c>
      <c r="Q24" s="98">
        <f t="shared" si="7"/>
        <v>0.56262847222222234</v>
      </c>
      <c r="R24" s="98">
        <f t="shared" si="7"/>
        <v>0.60471597222222218</v>
      </c>
      <c r="S24" s="98">
        <f t="shared" si="7"/>
        <v>0.64610902777777757</v>
      </c>
      <c r="T24" s="98">
        <f t="shared" si="7"/>
        <v>0.68750208333333296</v>
      </c>
      <c r="U24" s="98">
        <f t="shared" si="7"/>
        <v>0.72958958333333279</v>
      </c>
      <c r="V24" s="90"/>
      <c r="W24" s="20"/>
      <c r="X24" s="15"/>
      <c r="Y24" s="15"/>
      <c r="Z24" s="15"/>
      <c r="AA24" s="15"/>
      <c r="AB24" s="15"/>
      <c r="AC24" s="15"/>
      <c r="AD24" s="63"/>
      <c r="AE24" s="63"/>
      <c r="AF24" s="15"/>
      <c r="AG24" s="15"/>
      <c r="AH24" s="15"/>
      <c r="AI24" s="15"/>
      <c r="AJ24" s="15"/>
      <c r="AK24" s="15"/>
      <c r="AL24" s="15"/>
      <c r="AM24" s="15"/>
      <c r="AN24" s="63"/>
      <c r="AO24" s="63"/>
      <c r="AP24" s="63"/>
    </row>
    <row r="25" spans="1:54">
      <c r="A25" s="2004"/>
      <c r="B25" s="1663" t="s">
        <v>383</v>
      </c>
      <c r="C25" s="1627" t="s">
        <v>1790</v>
      </c>
      <c r="D25" s="1627" t="s">
        <v>152</v>
      </c>
      <c r="E25" s="27">
        <v>0.78</v>
      </c>
      <c r="F25" s="28">
        <f t="shared" si="4"/>
        <v>8.1800000000000015</v>
      </c>
      <c r="G25" s="1629">
        <v>30</v>
      </c>
      <c r="H25" s="37">
        <f t="shared" si="1"/>
        <v>1.0833333333333335E-3</v>
      </c>
      <c r="I25" s="37">
        <f t="shared" si="3"/>
        <v>1.4932638888888889E-2</v>
      </c>
      <c r="J25" s="98">
        <f t="shared" si="8"/>
        <v>0.25798819444444449</v>
      </c>
      <c r="K25" s="98">
        <f t="shared" si="8"/>
        <v>0.29660347222222233</v>
      </c>
      <c r="L25" s="98">
        <f t="shared" si="8"/>
        <v>0.33452430555555573</v>
      </c>
      <c r="M25" s="98">
        <f t="shared" si="8"/>
        <v>0.37661180555555579</v>
      </c>
      <c r="N25" s="98">
        <f t="shared" si="7"/>
        <v>0.43883819444444477</v>
      </c>
      <c r="O25" s="98">
        <f t="shared" si="7"/>
        <v>0.48023125000000039</v>
      </c>
      <c r="P25" s="98">
        <f t="shared" si="7"/>
        <v>0.52231875000000028</v>
      </c>
      <c r="Q25" s="98">
        <f t="shared" si="7"/>
        <v>0.56371180555555567</v>
      </c>
      <c r="R25" s="98">
        <f t="shared" si="7"/>
        <v>0.6057993055555555</v>
      </c>
      <c r="S25" s="98">
        <f t="shared" si="7"/>
        <v>0.64719236111111089</v>
      </c>
      <c r="T25" s="98">
        <f t="shared" si="7"/>
        <v>0.68858541666666628</v>
      </c>
      <c r="U25" s="98">
        <f t="shared" si="7"/>
        <v>0.73067291666666612</v>
      </c>
      <c r="V25" s="90"/>
      <c r="W25" s="20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</row>
    <row r="26" spans="1:54" ht="15.75" customHeight="1">
      <c r="A26" s="2004"/>
      <c r="B26" s="1678" t="s">
        <v>384</v>
      </c>
      <c r="C26" s="1627"/>
      <c r="D26" s="3" t="s">
        <v>153</v>
      </c>
      <c r="E26" s="27">
        <v>1</v>
      </c>
      <c r="F26" s="28">
        <f t="shared" si="4"/>
        <v>9.1800000000000015</v>
      </c>
      <c r="G26" s="1629">
        <v>30</v>
      </c>
      <c r="H26" s="37">
        <f t="shared" si="1"/>
        <v>1.3888888888888889E-3</v>
      </c>
      <c r="I26" s="37">
        <f t="shared" si="3"/>
        <v>1.6321527777777779E-2</v>
      </c>
      <c r="J26" s="98">
        <f t="shared" si="8"/>
        <v>0.25937708333333337</v>
      </c>
      <c r="K26" s="98">
        <f t="shared" si="8"/>
        <v>0.29799236111111121</v>
      </c>
      <c r="L26" s="98">
        <f t="shared" si="8"/>
        <v>0.33591319444444462</v>
      </c>
      <c r="M26" s="98">
        <f t="shared" si="8"/>
        <v>0.37800069444444467</v>
      </c>
      <c r="N26" s="98">
        <f t="shared" si="7"/>
        <v>0.44022708333333366</v>
      </c>
      <c r="O26" s="98">
        <f t="shared" si="7"/>
        <v>0.48162013888888927</v>
      </c>
      <c r="P26" s="98">
        <f t="shared" si="7"/>
        <v>0.52370763888888916</v>
      </c>
      <c r="Q26" s="98">
        <f t="shared" si="7"/>
        <v>0.56510069444444455</v>
      </c>
      <c r="R26" s="98">
        <f t="shared" si="7"/>
        <v>0.60718819444444438</v>
      </c>
      <c r="S26" s="98">
        <f t="shared" si="7"/>
        <v>0.64858124999999978</v>
      </c>
      <c r="T26" s="98">
        <f t="shared" si="7"/>
        <v>0.68997430555555517</v>
      </c>
      <c r="U26" s="98">
        <f t="shared" si="7"/>
        <v>0.732061805555555</v>
      </c>
      <c r="V26" s="90"/>
      <c r="W26" s="20"/>
      <c r="X26" s="271"/>
      <c r="Y26" s="15"/>
      <c r="Z26" s="15"/>
      <c r="AA26" s="15"/>
      <c r="AB26" s="15"/>
      <c r="AC26" s="15"/>
      <c r="AD26" s="15"/>
      <c r="AE26" s="15"/>
      <c r="AF26" s="15"/>
      <c r="AG26" s="15"/>
      <c r="AH26" s="271"/>
      <c r="AI26" s="15"/>
      <c r="AJ26" s="15"/>
      <c r="AK26" s="15"/>
      <c r="AL26" s="15"/>
      <c r="AM26" s="15"/>
      <c r="AN26" s="15"/>
      <c r="AO26" s="15"/>
      <c r="AP26" s="15"/>
    </row>
    <row r="27" spans="1:54" ht="15.75" customHeight="1">
      <c r="A27" s="2004"/>
      <c r="B27" s="1361"/>
      <c r="C27" s="1625"/>
      <c r="D27" s="1627"/>
      <c r="E27" s="27"/>
      <c r="F27" s="28"/>
      <c r="G27" s="1623"/>
      <c r="H27" s="9"/>
      <c r="I27" s="9"/>
      <c r="J27" s="98">
        <v>4.8611111111111112E-3</v>
      </c>
      <c r="K27" s="98">
        <v>6.9444444444444447E-4</v>
      </c>
      <c r="L27" s="98">
        <v>4.8611111111111112E-3</v>
      </c>
      <c r="M27" s="98">
        <v>4.1666666666666666E-3</v>
      </c>
      <c r="N27" s="98">
        <v>4.8611111111111112E-3</v>
      </c>
      <c r="O27" s="98">
        <v>4.8611111111111112E-3</v>
      </c>
      <c r="P27" s="98">
        <v>4.1666666666666666E-3</v>
      </c>
      <c r="Q27" s="98">
        <v>4.8611111111111112E-3</v>
      </c>
      <c r="R27" s="98">
        <v>4.1666666666666666E-3</v>
      </c>
      <c r="S27" s="98">
        <v>4.8611111111111112E-3</v>
      </c>
      <c r="T27" s="98">
        <v>4.8611111111111112E-3</v>
      </c>
      <c r="U27" s="98">
        <v>4.1666666666666666E-3</v>
      </c>
      <c r="V27" s="90"/>
      <c r="W27" s="9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</row>
    <row r="28" spans="1:54">
      <c r="A28" s="283"/>
      <c r="B28" s="284"/>
      <c r="C28" s="311"/>
      <c r="D28" s="84"/>
      <c r="E28" s="86"/>
      <c r="F28" s="85"/>
      <c r="G28" s="313"/>
      <c r="H28" s="78"/>
      <c r="I28" s="78"/>
      <c r="J28" s="20"/>
      <c r="K28" s="90"/>
      <c r="L28" s="20"/>
      <c r="M28" s="90"/>
      <c r="N28" s="90"/>
      <c r="O28" s="90"/>
      <c r="P28" s="90"/>
      <c r="Q28" s="90"/>
      <c r="R28" s="90"/>
      <c r="S28" s="90"/>
      <c r="T28" s="9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</row>
    <row r="29" spans="1:54" ht="0.75" customHeight="1">
      <c r="A29" s="283"/>
      <c r="B29" s="284"/>
      <c r="C29" s="311"/>
      <c r="D29" s="84"/>
      <c r="E29" s="86"/>
      <c r="F29" s="85"/>
      <c r="G29" s="313"/>
      <c r="H29" s="78"/>
      <c r="I29" s="78"/>
      <c r="J29" s="20"/>
      <c r="K29" s="90"/>
      <c r="L29" s="20"/>
      <c r="M29" s="90"/>
      <c r="N29" s="90"/>
      <c r="O29" s="90"/>
      <c r="P29" s="90"/>
      <c r="Q29" s="90"/>
      <c r="R29" s="90"/>
      <c r="S29" s="90"/>
      <c r="T29" s="90"/>
      <c r="U29" s="9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</row>
    <row r="30" spans="1:54" hidden="1">
      <c r="A30" s="283"/>
      <c r="B30" s="284"/>
      <c r="C30" s="311"/>
      <c r="D30" s="84"/>
      <c r="E30" s="86"/>
      <c r="F30" s="85"/>
      <c r="G30" s="313"/>
      <c r="H30" s="78"/>
      <c r="I30" s="78"/>
      <c r="J30" s="20"/>
      <c r="K30" s="90"/>
      <c r="L30" s="20"/>
      <c r="M30" s="90"/>
      <c r="N30" s="90"/>
      <c r="O30" s="90"/>
      <c r="P30" s="90"/>
      <c r="Q30" s="90"/>
      <c r="R30" s="90"/>
      <c r="S30" s="90"/>
      <c r="T30" s="90"/>
      <c r="U30" s="9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320"/>
      <c r="AI30" s="15"/>
      <c r="AJ30" s="15"/>
      <c r="AK30" s="15"/>
      <c r="AL30" s="15"/>
      <c r="AM30" s="15"/>
      <c r="AN30" s="15"/>
      <c r="AO30" s="239"/>
      <c r="AP30" s="170"/>
      <c r="AQ30" s="310"/>
      <c r="AR30" s="310"/>
      <c r="AS30" s="15"/>
      <c r="AT30" s="15"/>
      <c r="AU30" s="15"/>
      <c r="AV30" s="15"/>
      <c r="AW30" s="15"/>
      <c r="AX30" s="15"/>
      <c r="AY30" s="239" t="s">
        <v>316</v>
      </c>
      <c r="AZ30" s="239"/>
      <c r="BA30" s="310"/>
    </row>
    <row r="31" spans="1:54" ht="17.25" hidden="1" thickBot="1">
      <c r="A31" s="283"/>
      <c r="B31" s="284"/>
      <c r="C31" s="311"/>
      <c r="D31" s="84"/>
      <c r="E31" s="86"/>
      <c r="F31" s="85"/>
      <c r="G31" s="313"/>
      <c r="H31" s="78"/>
      <c r="I31" s="78"/>
      <c r="J31" s="20"/>
      <c r="K31" s="90"/>
      <c r="L31" s="20"/>
      <c r="M31" s="90"/>
      <c r="N31" s="90"/>
      <c r="O31" s="90"/>
      <c r="P31" s="90"/>
      <c r="Q31" s="90"/>
      <c r="R31" s="90"/>
      <c r="S31" s="90"/>
      <c r="T31" s="90"/>
      <c r="U31" s="9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15"/>
      <c r="AI31" s="15"/>
      <c r="AJ31" s="15"/>
      <c r="AK31" s="15"/>
      <c r="AL31" s="15"/>
      <c r="AM31" s="233"/>
      <c r="AN31" s="15"/>
      <c r="AO31" s="332"/>
      <c r="AP31" s="244"/>
      <c r="AQ31" s="15"/>
      <c r="AR31" s="15"/>
      <c r="AS31" s="15"/>
      <c r="AT31" s="15"/>
      <c r="AU31" s="15"/>
      <c r="AV31" s="15"/>
      <c r="AW31" s="233"/>
      <c r="AX31" s="15"/>
      <c r="AY31" s="332">
        <f>AU31*AW31</f>
        <v>0</v>
      </c>
      <c r="AZ31" s="239"/>
      <c r="BA31" s="15"/>
    </row>
    <row r="32" spans="1:54" hidden="1">
      <c r="A32" s="283"/>
      <c r="B32" s="284"/>
      <c r="C32" s="311"/>
      <c r="D32" s="84"/>
      <c r="E32" s="86"/>
      <c r="F32" s="85"/>
      <c r="G32" s="313"/>
      <c r="H32" s="78"/>
      <c r="I32" s="78"/>
      <c r="J32" s="20"/>
      <c r="K32" s="90"/>
      <c r="L32" s="20"/>
      <c r="M32" s="90"/>
      <c r="N32" s="90"/>
      <c r="O32" s="90"/>
      <c r="P32" s="90"/>
      <c r="Q32" s="90"/>
      <c r="R32" s="90"/>
      <c r="S32" s="90"/>
      <c r="T32" s="90"/>
      <c r="U32" s="9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15"/>
      <c r="AI32" s="63"/>
      <c r="AJ32" s="63"/>
      <c r="AK32" s="63"/>
      <c r="AL32" s="63"/>
      <c r="AM32" s="63"/>
      <c r="AN32" s="63"/>
      <c r="AO32" s="63"/>
      <c r="AP32" s="63"/>
      <c r="AQ32" s="15"/>
      <c r="AR32" s="15"/>
      <c r="AS32" s="63"/>
      <c r="AT32" s="63"/>
      <c r="AU32" s="63"/>
      <c r="AV32" s="63"/>
      <c r="AW32" s="63"/>
      <c r="AX32" s="63"/>
      <c r="AY32" s="63"/>
      <c r="AZ32" s="63"/>
      <c r="BA32" s="15"/>
    </row>
    <row r="33" spans="1:52" hidden="1">
      <c r="A33" s="283"/>
      <c r="B33" s="284"/>
      <c r="C33" s="311"/>
      <c r="D33" s="84"/>
      <c r="E33" s="86"/>
      <c r="F33" s="85"/>
      <c r="G33" s="313"/>
      <c r="H33" s="78"/>
      <c r="I33" s="78"/>
      <c r="J33" s="20"/>
      <c r="K33" s="90"/>
      <c r="L33" s="20"/>
      <c r="M33" s="90"/>
      <c r="N33" s="90"/>
      <c r="O33" s="90"/>
      <c r="P33" s="90"/>
      <c r="Q33" s="90"/>
      <c r="R33" s="90"/>
      <c r="S33" s="90"/>
      <c r="T33" s="90"/>
      <c r="U33" s="9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15"/>
      <c r="AI33" s="63"/>
      <c r="AJ33" s="63"/>
      <c r="AK33" s="63"/>
      <c r="AL33" s="63"/>
      <c r="AM33" s="279"/>
      <c r="AN33" s="63"/>
      <c r="AO33" s="279"/>
      <c r="AP33" s="63"/>
      <c r="AS33" s="63"/>
      <c r="AT33" s="63"/>
      <c r="AU33" s="63"/>
      <c r="AV33" s="63"/>
      <c r="AW33" s="279"/>
      <c r="AX33" s="63"/>
      <c r="AY33" s="279"/>
      <c r="AZ33" s="63"/>
    </row>
    <row r="34" spans="1:52" hidden="1">
      <c r="A34" s="15"/>
      <c r="B34" s="284"/>
      <c r="C34" s="311"/>
      <c r="D34" s="84"/>
      <c r="E34" s="86"/>
      <c r="F34" s="85"/>
      <c r="G34" s="313"/>
      <c r="H34" s="78"/>
      <c r="I34" s="78"/>
      <c r="J34" s="20"/>
      <c r="K34" s="90"/>
      <c r="L34" s="20"/>
      <c r="M34" s="90"/>
      <c r="N34" s="90"/>
      <c r="O34" s="90"/>
      <c r="P34" s="90"/>
      <c r="Q34" s="90"/>
      <c r="R34" s="90"/>
      <c r="S34" s="90"/>
      <c r="T34" s="90"/>
      <c r="U34" s="90"/>
      <c r="V34" s="20"/>
      <c r="W34" s="20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63"/>
      <c r="AJ34" s="63"/>
      <c r="AK34" s="63"/>
      <c r="AL34" s="63"/>
      <c r="AM34" s="63"/>
      <c r="AN34" s="63"/>
      <c r="AO34" s="63"/>
      <c r="AP34" s="63"/>
      <c r="AS34" s="15"/>
      <c r="AT34" s="15"/>
      <c r="AU34" s="15"/>
      <c r="AV34" s="15"/>
      <c r="AW34" s="15"/>
      <c r="AX34" s="15"/>
      <c r="AY34" s="15"/>
      <c r="AZ34" s="15"/>
    </row>
    <row r="35" spans="1:52" ht="20.25" hidden="1" customHeight="1">
      <c r="A35" s="15"/>
      <c r="B35" s="17"/>
      <c r="C35" s="15"/>
      <c r="D35" s="84"/>
      <c r="E35" s="313"/>
      <c r="F35" s="19"/>
      <c r="G35" s="313"/>
      <c r="H35" s="78"/>
      <c r="I35" s="78"/>
      <c r="J35" s="313"/>
      <c r="K35" s="313"/>
      <c r="L35" s="313"/>
      <c r="M35" s="313"/>
      <c r="N35" s="313"/>
      <c r="O35" s="313"/>
      <c r="P35" s="313"/>
      <c r="Q35" s="1"/>
      <c r="R35" s="1"/>
      <c r="S35" s="20"/>
      <c r="T35" s="20"/>
      <c r="U35" s="310"/>
      <c r="V35" s="320"/>
      <c r="W35" s="320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S35" s="15"/>
      <c r="AT35" s="15"/>
      <c r="AU35" s="15"/>
      <c r="AV35" s="15"/>
      <c r="AW35" s="15"/>
      <c r="AX35" s="15"/>
      <c r="AY35" s="15"/>
      <c r="AZ35" s="15"/>
    </row>
    <row r="36" spans="1:52" ht="21" hidden="1" customHeight="1">
      <c r="A36" s="15"/>
      <c r="B36" s="17"/>
      <c r="C36" s="15" t="s">
        <v>11</v>
      </c>
      <c r="D36" s="15"/>
      <c r="E36" s="313"/>
      <c r="F36" s="19"/>
      <c r="G36" s="313"/>
      <c r="H36" s="78"/>
      <c r="I36" s="78"/>
      <c r="J36" s="313"/>
      <c r="K36" s="313"/>
      <c r="L36" s="313"/>
      <c r="M36" s="313"/>
      <c r="N36" s="313"/>
      <c r="O36" s="313"/>
      <c r="P36" s="313"/>
      <c r="Q36" s="1"/>
      <c r="R36" s="1"/>
      <c r="S36" s="20"/>
      <c r="T36" s="20"/>
      <c r="U36" s="310"/>
      <c r="V36" s="320"/>
      <c r="W36" s="320"/>
      <c r="X36" s="320"/>
      <c r="Y36" s="320"/>
      <c r="Z36" s="320"/>
      <c r="AA36" s="320"/>
      <c r="AB36" s="320"/>
      <c r="AC36" s="320"/>
      <c r="AD36" s="320"/>
      <c r="AE36" s="320"/>
      <c r="AF36" s="320"/>
      <c r="AG36" s="320"/>
      <c r="AH36" s="15"/>
      <c r="AI36" s="15"/>
      <c r="AJ36" s="15"/>
      <c r="AK36" s="15"/>
      <c r="AL36" s="15"/>
      <c r="AM36" s="15"/>
      <c r="AN36" s="15"/>
      <c r="AO36" s="15"/>
      <c r="AS36" s="15"/>
      <c r="AT36" s="15"/>
      <c r="AU36" s="15"/>
      <c r="AV36" s="15"/>
      <c r="AW36" s="15"/>
      <c r="AX36" s="15"/>
      <c r="AY36" s="15"/>
      <c r="AZ36" s="15"/>
    </row>
    <row r="37" spans="1:52" hidden="1">
      <c r="A37" s="15"/>
      <c r="B37" s="17"/>
      <c r="C37" s="15" t="s">
        <v>12</v>
      </c>
      <c r="D37" s="15"/>
      <c r="E37" s="313"/>
      <c r="F37" s="19"/>
      <c r="G37" s="313"/>
      <c r="H37" s="78"/>
      <c r="I37" s="78"/>
      <c r="J37" s="313"/>
      <c r="K37" s="313"/>
      <c r="L37" s="313"/>
      <c r="M37" s="313"/>
      <c r="N37" s="313"/>
      <c r="O37" s="313"/>
      <c r="P37" s="313"/>
      <c r="Q37" s="1"/>
      <c r="R37" s="1"/>
      <c r="S37" s="20"/>
      <c r="T37" s="20"/>
      <c r="U37" s="310"/>
      <c r="V37" s="320"/>
      <c r="W37" s="320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S37" s="15"/>
      <c r="AT37" s="15"/>
      <c r="AU37" s="15"/>
      <c r="AV37" s="15"/>
      <c r="AW37" s="15"/>
      <c r="AX37" s="15"/>
      <c r="AY37" s="15"/>
      <c r="AZ37" s="15"/>
    </row>
    <row r="38" spans="1:52" ht="21" hidden="1" customHeight="1">
      <c r="A38" s="15"/>
      <c r="B38" s="17"/>
      <c r="C38" s="15" t="s">
        <v>13</v>
      </c>
      <c r="D38" s="15"/>
      <c r="E38" s="313"/>
      <c r="F38" s="19"/>
      <c r="G38" s="313"/>
      <c r="H38" s="313"/>
      <c r="I38" s="313"/>
      <c r="J38" s="313"/>
      <c r="K38" s="313"/>
      <c r="L38" s="313"/>
      <c r="M38" s="313"/>
      <c r="N38" s="313"/>
      <c r="O38" s="313"/>
      <c r="P38" s="313"/>
      <c r="Q38" s="1"/>
      <c r="R38" s="1"/>
      <c r="S38" s="20"/>
      <c r="T38" s="20"/>
      <c r="U38" s="310"/>
      <c r="V38" s="320"/>
      <c r="W38" s="320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S38" s="15"/>
      <c r="AT38" s="15"/>
      <c r="AU38" s="15"/>
      <c r="AV38" s="15"/>
      <c r="AW38" s="15"/>
      <c r="AX38" s="15"/>
      <c r="AY38" s="15"/>
      <c r="AZ38" s="15"/>
    </row>
    <row r="39" spans="1:52" ht="16.5" hidden="1" customHeight="1">
      <c r="A39" s="15"/>
      <c r="B39" s="17"/>
      <c r="C39" s="15" t="s">
        <v>14</v>
      </c>
      <c r="D39" s="15"/>
      <c r="E39" s="313"/>
      <c r="F39" s="19"/>
      <c r="G39" s="313"/>
      <c r="H39" s="313"/>
      <c r="I39" s="313"/>
      <c r="J39" s="313"/>
      <c r="K39" s="313"/>
      <c r="L39" s="313"/>
      <c r="M39" s="313"/>
      <c r="N39" s="313"/>
      <c r="O39" s="313"/>
      <c r="P39" s="313"/>
      <c r="Q39" s="1"/>
      <c r="R39" s="1"/>
      <c r="S39" s="20"/>
      <c r="T39" s="20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S39" s="15"/>
      <c r="AT39" s="15"/>
      <c r="AU39" s="15"/>
      <c r="AV39" s="15"/>
      <c r="AW39" s="15"/>
      <c r="AX39" s="15"/>
      <c r="AY39" s="15"/>
      <c r="AZ39" s="15"/>
    </row>
    <row r="40" spans="1:52" ht="15.75" hidden="1" customHeight="1">
      <c r="A40" s="79"/>
      <c r="B40" s="1952"/>
      <c r="C40" s="15" t="s">
        <v>15</v>
      </c>
      <c r="D40" s="311"/>
      <c r="E40" s="313"/>
      <c r="F40" s="19"/>
      <c r="G40" s="313"/>
      <c r="H40" s="313"/>
      <c r="I40" s="313"/>
      <c r="J40" s="313"/>
      <c r="K40" s="313"/>
      <c r="L40" s="313"/>
      <c r="M40" s="313"/>
      <c r="N40" s="313"/>
      <c r="O40" s="313"/>
      <c r="P40" s="313"/>
      <c r="Q40" s="15"/>
      <c r="R40" s="15"/>
      <c r="S40" s="20"/>
      <c r="T40" s="20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S40" s="15"/>
      <c r="AT40" s="15"/>
      <c r="AU40" s="15"/>
      <c r="AV40" s="15"/>
      <c r="AW40" s="15"/>
      <c r="AX40" s="15"/>
      <c r="AY40" s="15"/>
      <c r="AZ40" s="15"/>
    </row>
    <row r="41" spans="1:52" hidden="1">
      <c r="A41" s="15"/>
      <c r="B41" s="1952"/>
      <c r="C41" s="15"/>
      <c r="D41" s="311"/>
      <c r="E41" s="313"/>
      <c r="F41" s="19"/>
      <c r="G41" s="313"/>
      <c r="H41" s="313"/>
      <c r="I41" s="313"/>
      <c r="J41" s="313"/>
      <c r="K41" s="313"/>
      <c r="L41" s="313"/>
      <c r="M41" s="313"/>
      <c r="N41" s="313"/>
      <c r="O41" s="313"/>
      <c r="P41" s="313"/>
      <c r="Q41" s="15"/>
      <c r="R41" s="15"/>
      <c r="S41" s="20"/>
      <c r="T41" s="20"/>
      <c r="U41" s="1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S41" s="15"/>
      <c r="AT41" s="15"/>
      <c r="AU41" s="15"/>
      <c r="AV41" s="15"/>
      <c r="AW41" s="15"/>
      <c r="AX41" s="15"/>
      <c r="AY41" s="15"/>
      <c r="AZ41" s="15"/>
    </row>
    <row r="42" spans="1:52" ht="15.75" customHeight="1">
      <c r="A42" s="15"/>
      <c r="B42" s="1952" t="s">
        <v>385</v>
      </c>
      <c r="C42" s="311"/>
      <c r="D42" s="38" t="s">
        <v>388</v>
      </c>
      <c r="E42" s="313"/>
      <c r="F42" s="313"/>
      <c r="G42" s="313"/>
      <c r="H42" s="313"/>
      <c r="I42" s="313"/>
      <c r="J42" s="313"/>
      <c r="K42" s="313"/>
      <c r="L42" s="313"/>
      <c r="M42" s="313"/>
      <c r="N42" s="313"/>
      <c r="O42" s="313"/>
      <c r="P42" s="313"/>
      <c r="Q42" s="310"/>
      <c r="R42" s="310"/>
      <c r="S42" s="310"/>
      <c r="T42" s="310"/>
      <c r="U42" s="310"/>
      <c r="V42" s="320"/>
      <c r="W42" s="320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S42" s="15"/>
      <c r="AT42" s="15"/>
      <c r="AU42" s="15"/>
      <c r="AV42" s="15"/>
      <c r="AW42" s="15"/>
      <c r="AX42" s="15"/>
      <c r="AY42" s="15"/>
      <c r="AZ42" s="15"/>
    </row>
    <row r="43" spans="1:52" ht="50.25" customHeight="1">
      <c r="A43" s="15"/>
      <c r="B43" s="1952"/>
      <c r="C43" s="311"/>
      <c r="D43" s="38" t="s">
        <v>386</v>
      </c>
      <c r="E43" s="313"/>
      <c r="F43" s="313"/>
      <c r="G43" s="313"/>
      <c r="H43" s="313"/>
      <c r="I43" s="313"/>
      <c r="J43" s="313"/>
      <c r="K43" s="313"/>
      <c r="L43" s="313"/>
      <c r="M43" s="313"/>
      <c r="N43" s="313"/>
      <c r="O43" s="313"/>
      <c r="P43" s="313"/>
      <c r="Q43" s="310"/>
      <c r="R43" s="310"/>
      <c r="S43" s="310"/>
      <c r="T43" s="310"/>
      <c r="U43" s="310"/>
      <c r="V43" s="320"/>
      <c r="W43" s="320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S43" s="15"/>
      <c r="AT43" s="15"/>
      <c r="AU43" s="15"/>
      <c r="AV43" s="15"/>
      <c r="AW43" s="15"/>
      <c r="AX43" s="15"/>
      <c r="AY43" s="15"/>
      <c r="AZ43" s="15"/>
    </row>
    <row r="44" spans="1:52" ht="25.5">
      <c r="A44" s="1954"/>
      <c r="B44" s="1630"/>
      <c r="C44" s="1630"/>
      <c r="D44" s="1950" t="s">
        <v>1424</v>
      </c>
      <c r="E44" s="1951"/>
      <c r="F44" s="1951"/>
      <c r="G44" s="1951"/>
      <c r="H44" s="1951"/>
      <c r="I44" s="1951"/>
      <c r="J44" s="1951"/>
      <c r="K44" s="1951"/>
      <c r="L44" s="1951"/>
      <c r="M44" s="1951"/>
      <c r="N44" s="1951"/>
      <c r="O44" s="1951"/>
      <c r="P44" s="1951"/>
      <c r="Q44" s="1951"/>
      <c r="R44" s="1951"/>
      <c r="S44" s="1951"/>
      <c r="T44" s="1951"/>
      <c r="U44" s="1951"/>
      <c r="V44" s="321"/>
      <c r="W44" s="321"/>
      <c r="X44" s="321"/>
      <c r="Y44" s="321"/>
      <c r="Z44" s="321"/>
      <c r="AA44" s="321"/>
      <c r="AB44" s="321"/>
      <c r="AC44" s="321"/>
      <c r="AD44" s="321"/>
      <c r="AE44" s="321"/>
      <c r="AF44" s="321"/>
      <c r="AG44" s="321"/>
      <c r="AH44" s="15"/>
      <c r="AI44" s="15"/>
      <c r="AJ44" s="15"/>
      <c r="AK44" s="15"/>
      <c r="AL44" s="15"/>
      <c r="AM44" s="15"/>
      <c r="AN44" s="15"/>
      <c r="AO44" s="15"/>
    </row>
    <row r="45" spans="1:52">
      <c r="A45" s="1954"/>
      <c r="B45" s="1953" t="s">
        <v>1</v>
      </c>
      <c r="C45" s="1955" t="s">
        <v>2</v>
      </c>
      <c r="D45" s="1954" t="s">
        <v>16</v>
      </c>
      <c r="E45" s="1954"/>
      <c r="F45" s="1954"/>
      <c r="G45" s="1954"/>
      <c r="H45" s="1954"/>
      <c r="I45" s="1954"/>
      <c r="J45" s="1629">
        <v>1</v>
      </c>
      <c r="K45" s="1629">
        <v>1</v>
      </c>
      <c r="L45" s="1629">
        <v>1</v>
      </c>
      <c r="M45" s="1629">
        <v>1</v>
      </c>
      <c r="N45" s="1629">
        <v>1</v>
      </c>
      <c r="O45" s="1629">
        <v>1</v>
      </c>
      <c r="P45" s="1629">
        <v>1</v>
      </c>
      <c r="Q45" s="1629">
        <v>1</v>
      </c>
      <c r="R45" s="1629">
        <v>1</v>
      </c>
      <c r="S45" s="1629">
        <v>1</v>
      </c>
      <c r="T45" s="1629">
        <v>1</v>
      </c>
      <c r="U45" s="1624">
        <v>1</v>
      </c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</row>
    <row r="46" spans="1:52">
      <c r="A46" s="1956"/>
      <c r="B46" s="1953"/>
      <c r="C46" s="1955"/>
      <c r="D46" s="1625" t="s">
        <v>0</v>
      </c>
      <c r="E46" s="1626" t="s">
        <v>48</v>
      </c>
      <c r="F46" s="1626"/>
      <c r="G46" s="1626" t="s">
        <v>8</v>
      </c>
      <c r="H46" s="1626" t="s">
        <v>9</v>
      </c>
      <c r="I46" s="1626" t="s">
        <v>10</v>
      </c>
      <c r="J46" s="1629">
        <v>1</v>
      </c>
      <c r="K46" s="1629">
        <v>2</v>
      </c>
      <c r="L46" s="1629">
        <v>3</v>
      </c>
      <c r="M46" s="1629">
        <v>4</v>
      </c>
      <c r="N46" s="1629">
        <v>5</v>
      </c>
      <c r="O46" s="1629">
        <v>6</v>
      </c>
      <c r="P46" s="1629">
        <v>7</v>
      </c>
      <c r="Q46" s="1629">
        <v>8</v>
      </c>
      <c r="R46" s="1629">
        <v>9</v>
      </c>
      <c r="S46" s="1629">
        <v>10</v>
      </c>
      <c r="T46" s="1629">
        <v>11</v>
      </c>
      <c r="U46" s="1629">
        <v>12</v>
      </c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</row>
    <row r="47" spans="1:52">
      <c r="A47" s="1997" t="s">
        <v>363</v>
      </c>
      <c r="B47" s="1360" t="s">
        <v>384</v>
      </c>
      <c r="C47" s="3"/>
      <c r="D47" s="3" t="s">
        <v>18</v>
      </c>
      <c r="E47" s="1629">
        <v>0</v>
      </c>
      <c r="F47" s="1629"/>
      <c r="G47" s="1629"/>
      <c r="H47" s="1629"/>
      <c r="I47" s="37">
        <v>0</v>
      </c>
      <c r="J47" s="34">
        <f>J26+J27</f>
        <v>0.26423819444444446</v>
      </c>
      <c r="K47" s="34">
        <f>K26+K27</f>
        <v>0.29868680555555566</v>
      </c>
      <c r="L47" s="34">
        <f>N27+L26</f>
        <v>0.34077430555555571</v>
      </c>
      <c r="M47" s="34">
        <f t="shared" ref="M47:U47" si="9">M26+M27</f>
        <v>0.38216736111111133</v>
      </c>
      <c r="N47" s="34">
        <f t="shared" si="9"/>
        <v>0.44508819444444475</v>
      </c>
      <c r="O47" s="34">
        <f t="shared" si="9"/>
        <v>0.48648125000000036</v>
      </c>
      <c r="P47" s="34">
        <f t="shared" si="9"/>
        <v>0.52787430555555581</v>
      </c>
      <c r="Q47" s="34">
        <f t="shared" si="9"/>
        <v>0.56996180555555565</v>
      </c>
      <c r="R47" s="34">
        <f t="shared" si="9"/>
        <v>0.61135486111111104</v>
      </c>
      <c r="S47" s="34">
        <f t="shared" si="9"/>
        <v>0.65344236111111087</v>
      </c>
      <c r="T47" s="34">
        <f t="shared" si="9"/>
        <v>0.69483541666666626</v>
      </c>
      <c r="U47" s="331">
        <f t="shared" si="9"/>
        <v>0.73622847222222165</v>
      </c>
      <c r="V47" s="1"/>
    </row>
    <row r="48" spans="1:52">
      <c r="A48" s="1951"/>
      <c r="B48" s="1663" t="s">
        <v>383</v>
      </c>
      <c r="C48" s="1625"/>
      <c r="D48" s="1627" t="s">
        <v>19</v>
      </c>
      <c r="E48" s="28">
        <v>1</v>
      </c>
      <c r="F48" s="28">
        <f>E48</f>
        <v>1</v>
      </c>
      <c r="G48" s="1629">
        <v>30</v>
      </c>
      <c r="H48" s="37">
        <f t="shared" ref="H48:H67" si="10">(E48/G48)/24</f>
        <v>1.3888888888888889E-3</v>
      </c>
      <c r="I48" s="37">
        <f>I47+H48</f>
        <v>1.3888888888888889E-3</v>
      </c>
      <c r="J48" s="98">
        <f t="shared" ref="J48:U58" si="11">J47+$H48</f>
        <v>0.26562708333333335</v>
      </c>
      <c r="K48" s="98">
        <f t="shared" si="11"/>
        <v>0.30007569444444454</v>
      </c>
      <c r="L48" s="98">
        <f t="shared" si="11"/>
        <v>0.3421631944444446</v>
      </c>
      <c r="M48" s="98">
        <f t="shared" si="11"/>
        <v>0.38355625000000021</v>
      </c>
      <c r="N48" s="98">
        <f t="shared" si="11"/>
        <v>0.44647708333333364</v>
      </c>
      <c r="O48" s="98">
        <f t="shared" si="11"/>
        <v>0.48787013888888925</v>
      </c>
      <c r="P48" s="98">
        <f t="shared" si="11"/>
        <v>0.5292631944444447</v>
      </c>
      <c r="Q48" s="98">
        <f t="shared" si="11"/>
        <v>0.57135069444444453</v>
      </c>
      <c r="R48" s="98">
        <f t="shared" si="11"/>
        <v>0.61274374999999992</v>
      </c>
      <c r="S48" s="98">
        <f t="shared" si="11"/>
        <v>0.65483124999999975</v>
      </c>
      <c r="T48" s="98">
        <f t="shared" si="11"/>
        <v>0.69622430555555515</v>
      </c>
      <c r="U48" s="98">
        <f t="shared" si="11"/>
        <v>0.73761736111111054</v>
      </c>
      <c r="V48" s="1"/>
    </row>
    <row r="49" spans="1:22" ht="21.75" customHeight="1">
      <c r="A49" s="1951"/>
      <c r="B49" s="1680" t="s">
        <v>382</v>
      </c>
      <c r="C49" s="1625"/>
      <c r="D49" s="1627" t="s">
        <v>20</v>
      </c>
      <c r="E49" s="28">
        <v>0.78</v>
      </c>
      <c r="F49" s="28">
        <f>E48+E49</f>
        <v>1.78</v>
      </c>
      <c r="G49" s="1629">
        <v>30</v>
      </c>
      <c r="H49" s="37">
        <f t="shared" si="10"/>
        <v>1.0833333333333335E-3</v>
      </c>
      <c r="I49" s="37">
        <f t="shared" ref="I49:I67" si="12">I48+H49</f>
        <v>2.4722222222222224E-3</v>
      </c>
      <c r="J49" s="98">
        <f t="shared" si="11"/>
        <v>0.26671041666666667</v>
      </c>
      <c r="K49" s="98">
        <f t="shared" si="11"/>
        <v>0.30115902777777787</v>
      </c>
      <c r="L49" s="98">
        <f t="shared" si="11"/>
        <v>0.34324652777777792</v>
      </c>
      <c r="M49" s="98">
        <f t="shared" si="11"/>
        <v>0.38463958333333353</v>
      </c>
      <c r="N49" s="98">
        <f t="shared" si="11"/>
        <v>0.44756041666666696</v>
      </c>
      <c r="O49" s="98">
        <f t="shared" si="11"/>
        <v>0.48895347222222257</v>
      </c>
      <c r="P49" s="98">
        <f t="shared" si="11"/>
        <v>0.53034652777777802</v>
      </c>
      <c r="Q49" s="98">
        <f t="shared" si="11"/>
        <v>0.57243402777777785</v>
      </c>
      <c r="R49" s="98">
        <f t="shared" si="11"/>
        <v>0.61382708333333325</v>
      </c>
      <c r="S49" s="98">
        <f t="shared" si="11"/>
        <v>0.65591458333333308</v>
      </c>
      <c r="T49" s="98">
        <f t="shared" si="11"/>
        <v>0.69730763888888847</v>
      </c>
      <c r="U49" s="98">
        <f t="shared" si="11"/>
        <v>0.73870069444444386</v>
      </c>
      <c r="V49" s="1"/>
    </row>
    <row r="50" spans="1:22">
      <c r="A50" s="1951"/>
      <c r="B50" s="1678" t="s">
        <v>381</v>
      </c>
      <c r="C50" s="1627"/>
      <c r="D50" s="1627" t="s">
        <v>21</v>
      </c>
      <c r="E50" s="28">
        <v>0.12</v>
      </c>
      <c r="F50" s="28">
        <f>F49+E50</f>
        <v>1.9</v>
      </c>
      <c r="G50" s="1629">
        <v>15</v>
      </c>
      <c r="H50" s="37">
        <f t="shared" si="10"/>
        <v>3.3333333333333332E-4</v>
      </c>
      <c r="I50" s="37">
        <f t="shared" si="12"/>
        <v>2.8055555555555559E-3</v>
      </c>
      <c r="J50" s="98">
        <f t="shared" si="11"/>
        <v>0.26704375000000002</v>
      </c>
      <c r="K50" s="98">
        <f t="shared" si="11"/>
        <v>0.30149236111111122</v>
      </c>
      <c r="L50" s="98">
        <f t="shared" si="11"/>
        <v>0.34357986111111127</v>
      </c>
      <c r="M50" s="98">
        <f t="shared" si="11"/>
        <v>0.38497291666666689</v>
      </c>
      <c r="N50" s="98">
        <f t="shared" si="11"/>
        <v>0.44789375000000031</v>
      </c>
      <c r="O50" s="98">
        <f t="shared" si="11"/>
        <v>0.48928680555555593</v>
      </c>
      <c r="P50" s="98">
        <f t="shared" si="11"/>
        <v>0.53067986111111132</v>
      </c>
      <c r="Q50" s="98">
        <f t="shared" si="11"/>
        <v>0.57276736111111115</v>
      </c>
      <c r="R50" s="98">
        <f t="shared" si="11"/>
        <v>0.61416041666666654</v>
      </c>
      <c r="S50" s="98">
        <f t="shared" si="11"/>
        <v>0.65624791666666638</v>
      </c>
      <c r="T50" s="98">
        <f t="shared" si="11"/>
        <v>0.69764097222222177</v>
      </c>
      <c r="U50" s="98">
        <f t="shared" si="11"/>
        <v>0.73903402777777716</v>
      </c>
      <c r="V50" s="1"/>
    </row>
    <row r="51" spans="1:22" ht="18.75" customHeight="1">
      <c r="A51" s="1951"/>
      <c r="B51" s="1660" t="s">
        <v>380</v>
      </c>
      <c r="C51" s="1627"/>
      <c r="D51" s="1627" t="s">
        <v>22</v>
      </c>
      <c r="E51" s="28">
        <v>0.57499999999999996</v>
      </c>
      <c r="F51" s="28">
        <f>F50+E51</f>
        <v>2.4749999999999996</v>
      </c>
      <c r="G51" s="1629">
        <v>20</v>
      </c>
      <c r="H51" s="37">
        <f t="shared" si="10"/>
        <v>1.1979166666666666E-3</v>
      </c>
      <c r="I51" s="37">
        <f t="shared" si="12"/>
        <v>4.0034722222222225E-3</v>
      </c>
      <c r="J51" s="98">
        <f t="shared" si="11"/>
        <v>0.26824166666666671</v>
      </c>
      <c r="K51" s="98">
        <f t="shared" si="11"/>
        <v>0.30269027777777791</v>
      </c>
      <c r="L51" s="98">
        <f t="shared" si="11"/>
        <v>0.34477777777777796</v>
      </c>
      <c r="M51" s="98">
        <f t="shared" si="11"/>
        <v>0.38617083333333357</v>
      </c>
      <c r="N51" s="98">
        <f t="shared" si="11"/>
        <v>0.449091666666667</v>
      </c>
      <c r="O51" s="98">
        <f t="shared" si="11"/>
        <v>0.49048472222222261</v>
      </c>
      <c r="P51" s="98">
        <f t="shared" si="11"/>
        <v>0.531877777777778</v>
      </c>
      <c r="Q51" s="98">
        <f t="shared" si="11"/>
        <v>0.57396527777777784</v>
      </c>
      <c r="R51" s="98">
        <f t="shared" si="11"/>
        <v>0.61535833333333323</v>
      </c>
      <c r="S51" s="98">
        <f t="shared" si="11"/>
        <v>0.65744583333333306</v>
      </c>
      <c r="T51" s="98">
        <f t="shared" si="11"/>
        <v>0.69883888888888845</v>
      </c>
      <c r="U51" s="98">
        <f t="shared" si="11"/>
        <v>0.74023194444444385</v>
      </c>
      <c r="V51" s="1"/>
    </row>
    <row r="52" spans="1:22">
      <c r="A52" s="1951"/>
      <c r="B52" s="1660" t="s">
        <v>379</v>
      </c>
      <c r="C52" s="1627"/>
      <c r="D52" s="1627" t="s">
        <v>23</v>
      </c>
      <c r="E52" s="288">
        <v>0.46</v>
      </c>
      <c r="F52" s="28">
        <f t="shared" ref="F52:F67" si="13">F51+E52</f>
        <v>2.9349999999999996</v>
      </c>
      <c r="G52" s="1629">
        <v>30</v>
      </c>
      <c r="H52" s="37">
        <f t="shared" si="10"/>
        <v>6.3888888888888893E-4</v>
      </c>
      <c r="I52" s="37">
        <f t="shared" si="12"/>
        <v>4.642361111111111E-3</v>
      </c>
      <c r="J52" s="98">
        <f t="shared" si="11"/>
        <v>0.26888055555555562</v>
      </c>
      <c r="K52" s="98">
        <f t="shared" si="11"/>
        <v>0.30332916666666682</v>
      </c>
      <c r="L52" s="98">
        <f t="shared" si="11"/>
        <v>0.34541666666666687</v>
      </c>
      <c r="M52" s="98">
        <f t="shared" si="11"/>
        <v>0.38680972222222249</v>
      </c>
      <c r="N52" s="98">
        <f t="shared" si="11"/>
        <v>0.44973055555555591</v>
      </c>
      <c r="O52" s="98">
        <f t="shared" si="11"/>
        <v>0.49112361111111152</v>
      </c>
      <c r="P52" s="98">
        <f t="shared" si="11"/>
        <v>0.53251666666666686</v>
      </c>
      <c r="Q52" s="98">
        <f t="shared" si="11"/>
        <v>0.57460416666666669</v>
      </c>
      <c r="R52" s="98">
        <f t="shared" si="11"/>
        <v>0.61599722222222209</v>
      </c>
      <c r="S52" s="98">
        <f t="shared" si="11"/>
        <v>0.65808472222222192</v>
      </c>
      <c r="T52" s="98">
        <f t="shared" si="11"/>
        <v>0.69947777777777731</v>
      </c>
      <c r="U52" s="98">
        <f t="shared" si="11"/>
        <v>0.7408708333333327</v>
      </c>
      <c r="V52" s="1"/>
    </row>
    <row r="53" spans="1:22">
      <c r="A53" s="1951"/>
      <c r="B53" s="1660" t="s">
        <v>378</v>
      </c>
      <c r="C53" s="1627"/>
      <c r="D53" s="1627" t="s">
        <v>24</v>
      </c>
      <c r="E53" s="28">
        <v>0.53</v>
      </c>
      <c r="F53" s="28">
        <f t="shared" si="13"/>
        <v>3.4649999999999999</v>
      </c>
      <c r="G53" s="1629">
        <v>30</v>
      </c>
      <c r="H53" s="37">
        <f t="shared" si="10"/>
        <v>7.361111111111111E-4</v>
      </c>
      <c r="I53" s="37">
        <f t="shared" si="12"/>
        <v>5.378472222222222E-3</v>
      </c>
      <c r="J53" s="98">
        <f t="shared" si="11"/>
        <v>0.26961666666666673</v>
      </c>
      <c r="K53" s="98">
        <f t="shared" si="11"/>
        <v>0.30406527777777792</v>
      </c>
      <c r="L53" s="98">
        <f t="shared" si="11"/>
        <v>0.34615277777777798</v>
      </c>
      <c r="M53" s="98">
        <f t="shared" si="11"/>
        <v>0.38754583333333359</v>
      </c>
      <c r="N53" s="98">
        <f t="shared" si="11"/>
        <v>0.45046666666666701</v>
      </c>
      <c r="O53" s="98">
        <f t="shared" si="11"/>
        <v>0.49185972222222263</v>
      </c>
      <c r="P53" s="98">
        <f t="shared" si="11"/>
        <v>0.53325277777777802</v>
      </c>
      <c r="Q53" s="98">
        <f t="shared" si="11"/>
        <v>0.57534027777777785</v>
      </c>
      <c r="R53" s="98">
        <f t="shared" si="11"/>
        <v>0.61673333333333324</v>
      </c>
      <c r="S53" s="98">
        <f t="shared" si="11"/>
        <v>0.65882083333333308</v>
      </c>
      <c r="T53" s="98">
        <f t="shared" si="11"/>
        <v>0.70021388888888847</v>
      </c>
      <c r="U53" s="98">
        <f t="shared" si="11"/>
        <v>0.74160694444444386</v>
      </c>
      <c r="V53" s="1"/>
    </row>
    <row r="54" spans="1:22" ht="17.25" customHeight="1">
      <c r="A54" s="1951"/>
      <c r="B54" s="1677" t="s">
        <v>377</v>
      </c>
      <c r="C54" s="1627"/>
      <c r="D54" s="1627" t="s">
        <v>25</v>
      </c>
      <c r="E54" s="299">
        <v>0.24</v>
      </c>
      <c r="F54" s="28">
        <f t="shared" si="13"/>
        <v>3.7050000000000001</v>
      </c>
      <c r="G54" s="1629">
        <v>20</v>
      </c>
      <c r="H54" s="37">
        <f t="shared" si="10"/>
        <v>5.0000000000000001E-4</v>
      </c>
      <c r="I54" s="37">
        <f t="shared" si="12"/>
        <v>5.8784722222222224E-3</v>
      </c>
      <c r="J54" s="98">
        <f t="shared" si="11"/>
        <v>0.27011666666666673</v>
      </c>
      <c r="K54" s="98">
        <f t="shared" si="11"/>
        <v>0.30456527777777792</v>
      </c>
      <c r="L54" s="98">
        <f t="shared" si="11"/>
        <v>0.34665277777777798</v>
      </c>
      <c r="M54" s="98">
        <f t="shared" si="11"/>
        <v>0.38804583333333359</v>
      </c>
      <c r="N54" s="98">
        <f t="shared" si="11"/>
        <v>0.45096666666666702</v>
      </c>
      <c r="O54" s="98">
        <f t="shared" si="11"/>
        <v>0.49235972222222263</v>
      </c>
      <c r="P54" s="98">
        <f t="shared" si="11"/>
        <v>0.53375277777777796</v>
      </c>
      <c r="Q54" s="98">
        <f t="shared" si="11"/>
        <v>0.5758402777777778</v>
      </c>
      <c r="R54" s="98">
        <f t="shared" si="11"/>
        <v>0.61723333333333319</v>
      </c>
      <c r="S54" s="98">
        <f t="shared" si="11"/>
        <v>0.65932083333333302</v>
      </c>
      <c r="T54" s="98">
        <f t="shared" si="11"/>
        <v>0.70071388888888841</v>
      </c>
      <c r="U54" s="98">
        <f t="shared" si="11"/>
        <v>0.74210694444444381</v>
      </c>
      <c r="V54" s="1"/>
    </row>
    <row r="55" spans="1:22" ht="16.5" customHeight="1">
      <c r="A55" s="1951"/>
      <c r="B55" s="1678" t="s">
        <v>1738</v>
      </c>
      <c r="C55" s="1627"/>
      <c r="D55" s="1627" t="s">
        <v>26</v>
      </c>
      <c r="E55" s="299">
        <v>0.15</v>
      </c>
      <c r="F55" s="28">
        <f t="shared" si="13"/>
        <v>3.855</v>
      </c>
      <c r="G55" s="1629">
        <v>20</v>
      </c>
      <c r="H55" s="37">
        <f t="shared" si="10"/>
        <v>3.1250000000000001E-4</v>
      </c>
      <c r="I55" s="37">
        <f t="shared" si="12"/>
        <v>6.1909722222222227E-3</v>
      </c>
      <c r="J55" s="98">
        <f t="shared" si="11"/>
        <v>0.27042916666666672</v>
      </c>
      <c r="K55" s="98">
        <f t="shared" si="11"/>
        <v>0.30487777777777791</v>
      </c>
      <c r="L55" s="98">
        <f t="shared" si="11"/>
        <v>0.34696527777777797</v>
      </c>
      <c r="M55" s="98">
        <f t="shared" si="11"/>
        <v>0.38835833333333358</v>
      </c>
      <c r="N55" s="98">
        <f t="shared" si="11"/>
        <v>0.45127916666666701</v>
      </c>
      <c r="O55" s="98">
        <f t="shared" si="11"/>
        <v>0.49267222222222262</v>
      </c>
      <c r="P55" s="98">
        <f t="shared" si="11"/>
        <v>0.53406527777777801</v>
      </c>
      <c r="Q55" s="98">
        <f t="shared" si="11"/>
        <v>0.57615277777777785</v>
      </c>
      <c r="R55" s="98">
        <f t="shared" si="11"/>
        <v>0.61754583333333324</v>
      </c>
      <c r="S55" s="98">
        <f t="shared" si="11"/>
        <v>0.65963333333333307</v>
      </c>
      <c r="T55" s="98">
        <f t="shared" si="11"/>
        <v>0.70102638888888846</v>
      </c>
      <c r="U55" s="98">
        <f t="shared" si="11"/>
        <v>0.74241944444444385</v>
      </c>
      <c r="V55" s="1"/>
    </row>
    <row r="56" spans="1:22">
      <c r="A56" s="1951"/>
      <c r="B56" s="1660" t="s">
        <v>390</v>
      </c>
      <c r="C56" s="1627"/>
      <c r="D56" s="1627" t="s">
        <v>27</v>
      </c>
      <c r="E56" s="299">
        <v>0.32</v>
      </c>
      <c r="F56" s="28">
        <f t="shared" si="13"/>
        <v>4.1749999999999998</v>
      </c>
      <c r="G56" s="1629">
        <v>20</v>
      </c>
      <c r="H56" s="37">
        <f t="shared" si="10"/>
        <v>6.6666666666666664E-4</v>
      </c>
      <c r="I56" s="37">
        <f t="shared" si="12"/>
        <v>6.8576388888888897E-3</v>
      </c>
      <c r="J56" s="98">
        <f t="shared" si="11"/>
        <v>0.27109583333333337</v>
      </c>
      <c r="K56" s="98">
        <f t="shared" si="11"/>
        <v>0.30554444444444456</v>
      </c>
      <c r="L56" s="98">
        <f t="shared" si="11"/>
        <v>0.34763194444444462</v>
      </c>
      <c r="M56" s="98">
        <f t="shared" si="11"/>
        <v>0.38902500000000023</v>
      </c>
      <c r="N56" s="98">
        <f t="shared" si="11"/>
        <v>0.45194583333333366</v>
      </c>
      <c r="O56" s="98">
        <f t="shared" si="11"/>
        <v>0.49333888888888927</v>
      </c>
      <c r="P56" s="98">
        <f t="shared" si="11"/>
        <v>0.53473194444444472</v>
      </c>
      <c r="Q56" s="98">
        <f t="shared" si="11"/>
        <v>0.57681944444444455</v>
      </c>
      <c r="R56" s="98">
        <f t="shared" si="11"/>
        <v>0.61821249999999994</v>
      </c>
      <c r="S56" s="98">
        <f t="shared" si="11"/>
        <v>0.66029999999999978</v>
      </c>
      <c r="T56" s="98">
        <f t="shared" si="11"/>
        <v>0.70169305555555517</v>
      </c>
      <c r="U56" s="98">
        <f t="shared" si="11"/>
        <v>0.74308611111111056</v>
      </c>
      <c r="V56" s="1"/>
    </row>
    <row r="57" spans="1:22" ht="23.25" customHeight="1">
      <c r="A57" s="1951"/>
      <c r="B57" s="872" t="s">
        <v>376</v>
      </c>
      <c r="C57" s="1627"/>
      <c r="D57" s="1627" t="s">
        <v>28</v>
      </c>
      <c r="E57" s="299">
        <v>0.28999999999999998</v>
      </c>
      <c r="F57" s="28">
        <f t="shared" si="13"/>
        <v>4.4649999999999999</v>
      </c>
      <c r="G57" s="1629">
        <v>25</v>
      </c>
      <c r="H57" s="37">
        <f t="shared" si="10"/>
        <v>4.8333333333333328E-4</v>
      </c>
      <c r="I57" s="37">
        <f t="shared" si="12"/>
        <v>7.3409722222222227E-3</v>
      </c>
      <c r="J57" s="98">
        <f t="shared" si="11"/>
        <v>0.2715791666666667</v>
      </c>
      <c r="K57" s="98">
        <f t="shared" si="11"/>
        <v>0.3060277777777779</v>
      </c>
      <c r="L57" s="98">
        <f t="shared" si="11"/>
        <v>0.34811527777777795</v>
      </c>
      <c r="M57" s="98">
        <f t="shared" si="11"/>
        <v>0.38950833333333357</v>
      </c>
      <c r="N57" s="98">
        <f t="shared" si="11"/>
        <v>0.45242916666666699</v>
      </c>
      <c r="O57" s="98">
        <f t="shared" si="11"/>
        <v>0.49382222222222261</v>
      </c>
      <c r="P57" s="98">
        <f t="shared" si="11"/>
        <v>0.535215277777778</v>
      </c>
      <c r="Q57" s="98">
        <f t="shared" si="11"/>
        <v>0.57730277777777783</v>
      </c>
      <c r="R57" s="98">
        <f t="shared" si="11"/>
        <v>0.61869583333333322</v>
      </c>
      <c r="S57" s="98">
        <f t="shared" si="11"/>
        <v>0.66078333333333306</v>
      </c>
      <c r="T57" s="98">
        <f t="shared" si="11"/>
        <v>0.70217638888888845</v>
      </c>
      <c r="U57" s="98">
        <f t="shared" si="11"/>
        <v>0.74356944444444384</v>
      </c>
      <c r="V57" s="1"/>
    </row>
    <row r="58" spans="1:22">
      <c r="A58" s="1951"/>
      <c r="B58" s="1679" t="s">
        <v>134</v>
      </c>
      <c r="C58" s="1627"/>
      <c r="D58" s="1627" t="s">
        <v>29</v>
      </c>
      <c r="E58" s="299">
        <v>0.33</v>
      </c>
      <c r="F58" s="28">
        <f t="shared" si="13"/>
        <v>4.7949999999999999</v>
      </c>
      <c r="G58" s="1629">
        <v>20</v>
      </c>
      <c r="H58" s="37">
        <f t="shared" si="10"/>
        <v>6.8750000000000007E-4</v>
      </c>
      <c r="I58" s="37">
        <f t="shared" si="12"/>
        <v>8.0284722222222233E-3</v>
      </c>
      <c r="J58" s="98">
        <f t="shared" si="11"/>
        <v>0.27226666666666671</v>
      </c>
      <c r="K58" s="98">
        <f t="shared" si="11"/>
        <v>0.30671527777777791</v>
      </c>
      <c r="L58" s="98">
        <f t="shared" si="11"/>
        <v>0.34880277777777796</v>
      </c>
      <c r="M58" s="98">
        <f t="shared" si="11"/>
        <v>0.39019583333333357</v>
      </c>
      <c r="N58" s="98">
        <f t="shared" si="11"/>
        <v>0.453116666666667</v>
      </c>
      <c r="O58" s="98">
        <f t="shared" si="11"/>
        <v>0.49450972222222261</v>
      </c>
      <c r="P58" s="98">
        <f t="shared" si="11"/>
        <v>0.53590277777777795</v>
      </c>
      <c r="Q58" s="98">
        <f t="shared" si="11"/>
        <v>0.57799027777777778</v>
      </c>
      <c r="R58" s="98">
        <f t="shared" ref="R58:U67" si="14">R57+$H58</f>
        <v>0.61938333333333317</v>
      </c>
      <c r="S58" s="98">
        <f t="shared" si="14"/>
        <v>0.66147083333333301</v>
      </c>
      <c r="T58" s="98">
        <f t="shared" si="14"/>
        <v>0.7028638888888884</v>
      </c>
      <c r="U58" s="98">
        <f t="shared" si="14"/>
        <v>0.74425694444444379</v>
      </c>
      <c r="V58" s="1"/>
    </row>
    <row r="59" spans="1:22">
      <c r="A59" s="1951"/>
      <c r="B59" s="872" t="s">
        <v>376</v>
      </c>
      <c r="C59" s="1627"/>
      <c r="D59" s="1627" t="s">
        <v>30</v>
      </c>
      <c r="E59" s="299">
        <v>0.33</v>
      </c>
      <c r="F59" s="28">
        <f t="shared" si="13"/>
        <v>5.125</v>
      </c>
      <c r="G59" s="1629">
        <v>15</v>
      </c>
      <c r="H59" s="37">
        <f t="shared" si="10"/>
        <v>9.1666666666666676E-4</v>
      </c>
      <c r="I59" s="37">
        <f t="shared" si="12"/>
        <v>8.9451388888888896E-3</v>
      </c>
      <c r="J59" s="98">
        <f t="shared" ref="J59:T67" si="15">J58+$H59</f>
        <v>0.27318333333333339</v>
      </c>
      <c r="K59" s="98">
        <f t="shared" si="15"/>
        <v>0.30763194444444458</v>
      </c>
      <c r="L59" s="98">
        <f t="shared" si="15"/>
        <v>0.34971944444444464</v>
      </c>
      <c r="M59" s="98">
        <f t="shared" si="15"/>
        <v>0.39111250000000025</v>
      </c>
      <c r="N59" s="98">
        <f t="shared" si="15"/>
        <v>0.45403333333333368</v>
      </c>
      <c r="O59" s="98">
        <f t="shared" si="15"/>
        <v>0.49542638888888929</v>
      </c>
      <c r="P59" s="98">
        <f t="shared" si="15"/>
        <v>0.53681944444444463</v>
      </c>
      <c r="Q59" s="98">
        <f t="shared" si="15"/>
        <v>0.57890694444444446</v>
      </c>
      <c r="R59" s="98">
        <f t="shared" si="15"/>
        <v>0.62029999999999985</v>
      </c>
      <c r="S59" s="98">
        <f t="shared" si="15"/>
        <v>0.66238749999999968</v>
      </c>
      <c r="T59" s="98">
        <f t="shared" si="15"/>
        <v>0.70378055555555508</v>
      </c>
      <c r="U59" s="98">
        <f t="shared" si="14"/>
        <v>0.74517361111111047</v>
      </c>
      <c r="V59" s="1"/>
    </row>
    <row r="60" spans="1:22">
      <c r="A60" s="1951"/>
      <c r="B60" s="1679" t="s">
        <v>133</v>
      </c>
      <c r="C60" s="1627"/>
      <c r="D60" s="1627" t="s">
        <v>31</v>
      </c>
      <c r="E60" s="299">
        <v>0.44500000000000001</v>
      </c>
      <c r="F60" s="28">
        <f t="shared" si="13"/>
        <v>5.57</v>
      </c>
      <c r="G60" s="1629">
        <v>30</v>
      </c>
      <c r="H60" s="37">
        <f t="shared" si="10"/>
        <v>6.1805555555555561E-4</v>
      </c>
      <c r="I60" s="37">
        <f t="shared" si="12"/>
        <v>9.5631944444444453E-3</v>
      </c>
      <c r="J60" s="98">
        <f t="shared" si="15"/>
        <v>0.27380138888888894</v>
      </c>
      <c r="K60" s="98">
        <f t="shared" si="15"/>
        <v>0.30825000000000014</v>
      </c>
      <c r="L60" s="98">
        <f t="shared" si="15"/>
        <v>0.35033750000000019</v>
      </c>
      <c r="M60" s="98">
        <f t="shared" si="15"/>
        <v>0.3917305555555558</v>
      </c>
      <c r="N60" s="98">
        <f t="shared" si="15"/>
        <v>0.45465138888888923</v>
      </c>
      <c r="O60" s="98">
        <f t="shared" si="15"/>
        <v>0.49604444444444484</v>
      </c>
      <c r="P60" s="98">
        <f t="shared" si="15"/>
        <v>0.53743750000000023</v>
      </c>
      <c r="Q60" s="98">
        <f t="shared" si="15"/>
        <v>0.57952500000000007</v>
      </c>
      <c r="R60" s="98">
        <f t="shared" si="15"/>
        <v>0.62091805555555546</v>
      </c>
      <c r="S60" s="98">
        <f t="shared" si="15"/>
        <v>0.66300555555555529</v>
      </c>
      <c r="T60" s="98">
        <f t="shared" si="15"/>
        <v>0.70439861111111068</v>
      </c>
      <c r="U60" s="98">
        <f t="shared" si="14"/>
        <v>0.74579166666666608</v>
      </c>
      <c r="V60" s="1"/>
    </row>
    <row r="61" spans="1:22">
      <c r="A61" s="1951"/>
      <c r="B61" s="1678" t="s">
        <v>1786</v>
      </c>
      <c r="C61" s="1627"/>
      <c r="D61" s="1627" t="s">
        <v>32</v>
      </c>
      <c r="E61" s="28">
        <v>0.7</v>
      </c>
      <c r="F61" s="28">
        <f t="shared" si="13"/>
        <v>6.2700000000000005</v>
      </c>
      <c r="G61" s="1629">
        <v>25</v>
      </c>
      <c r="H61" s="37">
        <f t="shared" si="10"/>
        <v>1.1666666666666665E-3</v>
      </c>
      <c r="I61" s="37">
        <f t="shared" si="12"/>
        <v>1.0729861111111112E-2</v>
      </c>
      <c r="J61" s="98">
        <f t="shared" si="15"/>
        <v>0.27496805555555559</v>
      </c>
      <c r="K61" s="98">
        <f t="shared" si="15"/>
        <v>0.30941666666666678</v>
      </c>
      <c r="L61" s="98">
        <f t="shared" si="15"/>
        <v>0.35150416666666684</v>
      </c>
      <c r="M61" s="98">
        <f t="shared" si="15"/>
        <v>0.39289722222222245</v>
      </c>
      <c r="N61" s="98">
        <f t="shared" si="15"/>
        <v>0.45581805555555588</v>
      </c>
      <c r="O61" s="98">
        <f t="shared" si="15"/>
        <v>0.49721111111111149</v>
      </c>
      <c r="P61" s="98">
        <f t="shared" si="15"/>
        <v>0.53860416666666688</v>
      </c>
      <c r="Q61" s="98">
        <f t="shared" si="15"/>
        <v>0.58069166666666672</v>
      </c>
      <c r="R61" s="98">
        <f t="shared" si="15"/>
        <v>0.62208472222222211</v>
      </c>
      <c r="S61" s="98">
        <f t="shared" si="15"/>
        <v>0.66417222222222194</v>
      </c>
      <c r="T61" s="98">
        <f t="shared" si="15"/>
        <v>0.70556527777777733</v>
      </c>
      <c r="U61" s="98">
        <f t="shared" si="14"/>
        <v>0.74695833333333272</v>
      </c>
      <c r="V61" s="1"/>
    </row>
    <row r="62" spans="1:22">
      <c r="A62" s="1951"/>
      <c r="B62" s="1660" t="s">
        <v>375</v>
      </c>
      <c r="C62" s="1627"/>
      <c r="D62" s="1627" t="s">
        <v>148</v>
      </c>
      <c r="E62" s="28">
        <v>0.3</v>
      </c>
      <c r="F62" s="28">
        <f t="shared" si="13"/>
        <v>6.57</v>
      </c>
      <c r="G62" s="1629">
        <v>20</v>
      </c>
      <c r="H62" s="37">
        <f t="shared" si="10"/>
        <v>6.2500000000000001E-4</v>
      </c>
      <c r="I62" s="37">
        <f t="shared" si="12"/>
        <v>1.1354861111111112E-2</v>
      </c>
      <c r="J62" s="98">
        <f t="shared" si="15"/>
        <v>0.27559305555555558</v>
      </c>
      <c r="K62" s="98">
        <f t="shared" si="15"/>
        <v>0.31004166666666677</v>
      </c>
      <c r="L62" s="98">
        <f t="shared" si="15"/>
        <v>0.35212916666666683</v>
      </c>
      <c r="M62" s="98">
        <f t="shared" si="15"/>
        <v>0.39352222222222244</v>
      </c>
      <c r="N62" s="98">
        <f t="shared" si="15"/>
        <v>0.45644305555555587</v>
      </c>
      <c r="O62" s="98">
        <f t="shared" si="15"/>
        <v>0.49783611111111148</v>
      </c>
      <c r="P62" s="98">
        <f t="shared" si="15"/>
        <v>0.53922916666666687</v>
      </c>
      <c r="Q62" s="98">
        <f t="shared" si="15"/>
        <v>0.5813166666666667</v>
      </c>
      <c r="R62" s="98">
        <f t="shared" si="15"/>
        <v>0.6227097222222221</v>
      </c>
      <c r="S62" s="98">
        <f t="shared" si="15"/>
        <v>0.66479722222222193</v>
      </c>
      <c r="T62" s="98">
        <f t="shared" si="15"/>
        <v>0.70619027777777732</v>
      </c>
      <c r="U62" s="98">
        <f t="shared" si="14"/>
        <v>0.74758333333333271</v>
      </c>
      <c r="V62" s="1"/>
    </row>
    <row r="63" spans="1:22">
      <c r="A63" s="1951"/>
      <c r="B63" s="1678" t="s">
        <v>1789</v>
      </c>
      <c r="C63" s="1627"/>
      <c r="D63" s="1627" t="s">
        <v>149</v>
      </c>
      <c r="E63" s="28">
        <v>0.49</v>
      </c>
      <c r="F63" s="28">
        <f t="shared" si="13"/>
        <v>7.0600000000000005</v>
      </c>
      <c r="G63" s="1629">
        <v>20</v>
      </c>
      <c r="H63" s="37">
        <f t="shared" si="10"/>
        <v>1.0208333333333334E-3</v>
      </c>
      <c r="I63" s="37">
        <f t="shared" si="12"/>
        <v>1.2375694444444446E-2</v>
      </c>
      <c r="J63" s="98">
        <f t="shared" si="15"/>
        <v>0.27661388888888894</v>
      </c>
      <c r="K63" s="98">
        <f t="shared" si="15"/>
        <v>0.31106250000000013</v>
      </c>
      <c r="L63" s="98">
        <f t="shared" si="15"/>
        <v>0.35315000000000019</v>
      </c>
      <c r="M63" s="98">
        <f t="shared" si="15"/>
        <v>0.3945430555555558</v>
      </c>
      <c r="N63" s="98">
        <f t="shared" si="15"/>
        <v>0.45746388888888923</v>
      </c>
      <c r="O63" s="98">
        <f t="shared" si="15"/>
        <v>0.49885694444444484</v>
      </c>
      <c r="P63" s="98">
        <f t="shared" si="15"/>
        <v>0.54025000000000023</v>
      </c>
      <c r="Q63" s="98">
        <f t="shared" si="15"/>
        <v>0.58233750000000006</v>
      </c>
      <c r="R63" s="98">
        <f t="shared" si="15"/>
        <v>0.62373055555555545</v>
      </c>
      <c r="S63" s="98">
        <f t="shared" si="15"/>
        <v>0.66581805555555529</v>
      </c>
      <c r="T63" s="98">
        <f t="shared" si="15"/>
        <v>0.70721111111111068</v>
      </c>
      <c r="U63" s="98">
        <f t="shared" si="14"/>
        <v>0.74860416666666607</v>
      </c>
      <c r="V63" s="1"/>
    </row>
    <row r="64" spans="1:22">
      <c r="A64" s="1951"/>
      <c r="B64" s="1660" t="s">
        <v>374</v>
      </c>
      <c r="C64" s="1627"/>
      <c r="D64" s="1627" t="s">
        <v>150</v>
      </c>
      <c r="E64" s="28">
        <v>0.59</v>
      </c>
      <c r="F64" s="28">
        <f t="shared" si="13"/>
        <v>7.65</v>
      </c>
      <c r="G64" s="1629">
        <v>20</v>
      </c>
      <c r="H64" s="37">
        <f t="shared" si="10"/>
        <v>1.2291666666666666E-3</v>
      </c>
      <c r="I64" s="37">
        <f t="shared" si="12"/>
        <v>1.3604861111111113E-2</v>
      </c>
      <c r="J64" s="98">
        <f t="shared" si="15"/>
        <v>0.27784305555555561</v>
      </c>
      <c r="K64" s="98">
        <f t="shared" si="15"/>
        <v>0.3122916666666668</v>
      </c>
      <c r="L64" s="98">
        <f t="shared" si="15"/>
        <v>0.35437916666666686</v>
      </c>
      <c r="M64" s="98">
        <f t="shared" si="15"/>
        <v>0.39577222222222247</v>
      </c>
      <c r="N64" s="98">
        <f t="shared" si="15"/>
        <v>0.4586930555555559</v>
      </c>
      <c r="O64" s="98">
        <f t="shared" si="15"/>
        <v>0.50008611111111145</v>
      </c>
      <c r="P64" s="98">
        <f t="shared" si="15"/>
        <v>0.54147916666666684</v>
      </c>
      <c r="Q64" s="98">
        <f t="shared" si="15"/>
        <v>0.58356666666666668</v>
      </c>
      <c r="R64" s="98">
        <f t="shared" si="15"/>
        <v>0.62495972222222207</v>
      </c>
      <c r="S64" s="98">
        <f t="shared" si="15"/>
        <v>0.6670472222222219</v>
      </c>
      <c r="T64" s="98">
        <f t="shared" si="15"/>
        <v>0.70844027777777729</v>
      </c>
      <c r="U64" s="98">
        <f t="shared" si="14"/>
        <v>0.74983333333333269</v>
      </c>
      <c r="V64" s="1"/>
    </row>
    <row r="65" spans="1:31" ht="16.5" customHeight="1">
      <c r="A65" s="1951"/>
      <c r="B65" s="1677" t="s">
        <v>373</v>
      </c>
      <c r="C65" s="1627"/>
      <c r="D65" s="1627" t="s">
        <v>151</v>
      </c>
      <c r="E65" s="28">
        <v>0.76</v>
      </c>
      <c r="F65" s="28">
        <f t="shared" si="13"/>
        <v>8.41</v>
      </c>
      <c r="G65" s="1629">
        <v>25</v>
      </c>
      <c r="H65" s="37">
        <f t="shared" si="10"/>
        <v>1.2666666666666666E-3</v>
      </c>
      <c r="I65" s="37">
        <f t="shared" si="12"/>
        <v>1.4871527777777779E-2</v>
      </c>
      <c r="J65" s="98">
        <f t="shared" si="15"/>
        <v>0.2791097222222223</v>
      </c>
      <c r="K65" s="98">
        <f t="shared" si="15"/>
        <v>0.31355833333333349</v>
      </c>
      <c r="L65" s="98">
        <f t="shared" si="15"/>
        <v>0.35564583333333355</v>
      </c>
      <c r="M65" s="98">
        <f t="shared" si="15"/>
        <v>0.39703888888888916</v>
      </c>
      <c r="N65" s="98">
        <f t="shared" si="15"/>
        <v>0.45995972222222259</v>
      </c>
      <c r="O65" s="98">
        <f t="shared" si="15"/>
        <v>0.50135277777777809</v>
      </c>
      <c r="P65" s="98">
        <f t="shared" si="15"/>
        <v>0.54274583333333348</v>
      </c>
      <c r="Q65" s="98">
        <f t="shared" si="15"/>
        <v>0.58483333333333332</v>
      </c>
      <c r="R65" s="98">
        <f t="shared" si="15"/>
        <v>0.62622638888888871</v>
      </c>
      <c r="S65" s="98">
        <f t="shared" si="15"/>
        <v>0.66831388888888854</v>
      </c>
      <c r="T65" s="98">
        <f t="shared" si="15"/>
        <v>0.70970694444444393</v>
      </c>
      <c r="U65" s="98">
        <f t="shared" si="14"/>
        <v>0.75109999999999932</v>
      </c>
      <c r="V65" s="1"/>
    </row>
    <row r="66" spans="1:31">
      <c r="A66" s="1951"/>
      <c r="B66" s="1660" t="s">
        <v>372</v>
      </c>
      <c r="C66" s="1627"/>
      <c r="D66" s="1627" t="s">
        <v>152</v>
      </c>
      <c r="E66" s="28">
        <v>0.37</v>
      </c>
      <c r="F66" s="28">
        <f t="shared" si="13"/>
        <v>8.7799999999999994</v>
      </c>
      <c r="G66" s="1629">
        <v>25</v>
      </c>
      <c r="H66" s="37">
        <f t="shared" si="10"/>
        <v>6.1666666666666673E-4</v>
      </c>
      <c r="I66" s="37">
        <f t="shared" si="12"/>
        <v>1.5488194444444445E-2</v>
      </c>
      <c r="J66" s="98">
        <f t="shared" si="15"/>
        <v>0.27972638888888895</v>
      </c>
      <c r="K66" s="98">
        <f t="shared" si="15"/>
        <v>0.31417500000000015</v>
      </c>
      <c r="L66" s="98">
        <f t="shared" si="15"/>
        <v>0.3562625000000002</v>
      </c>
      <c r="M66" s="98">
        <f t="shared" si="15"/>
        <v>0.39765555555555582</v>
      </c>
      <c r="N66" s="98">
        <f t="shared" si="15"/>
        <v>0.46057638888888924</v>
      </c>
      <c r="O66" s="98">
        <f t="shared" si="15"/>
        <v>0.5019694444444448</v>
      </c>
      <c r="P66" s="98">
        <f t="shared" si="15"/>
        <v>0.54336250000000019</v>
      </c>
      <c r="Q66" s="98">
        <f t="shared" si="15"/>
        <v>0.58545000000000003</v>
      </c>
      <c r="R66" s="98">
        <f t="shared" si="15"/>
        <v>0.62684305555555542</v>
      </c>
      <c r="S66" s="98">
        <f t="shared" si="15"/>
        <v>0.66893055555555525</v>
      </c>
      <c r="T66" s="98">
        <f t="shared" si="15"/>
        <v>0.71032361111111064</v>
      </c>
      <c r="U66" s="98">
        <f t="shared" si="14"/>
        <v>0.75171666666666603</v>
      </c>
      <c r="V66" s="1"/>
    </row>
    <row r="67" spans="1:31" ht="26.25" customHeight="1">
      <c r="A67" s="1951"/>
      <c r="B67" s="872" t="s">
        <v>371</v>
      </c>
      <c r="C67" s="1625"/>
      <c r="D67" s="1627" t="s">
        <v>153</v>
      </c>
      <c r="E67" s="28">
        <v>0.4</v>
      </c>
      <c r="F67" s="28">
        <f t="shared" si="13"/>
        <v>9.18</v>
      </c>
      <c r="G67" s="1629">
        <v>30</v>
      </c>
      <c r="H67" s="37">
        <f t="shared" si="10"/>
        <v>5.5555555555555556E-4</v>
      </c>
      <c r="I67" s="37">
        <f t="shared" si="12"/>
        <v>1.6043749999999999E-2</v>
      </c>
      <c r="J67" s="98">
        <f t="shared" si="15"/>
        <v>0.28028194444444449</v>
      </c>
      <c r="K67" s="98">
        <f t="shared" si="15"/>
        <v>0.31473055555555568</v>
      </c>
      <c r="L67" s="98">
        <f t="shared" si="15"/>
        <v>0.35681805555555574</v>
      </c>
      <c r="M67" s="98">
        <f t="shared" si="15"/>
        <v>0.39821111111111135</v>
      </c>
      <c r="N67" s="98">
        <f t="shared" si="15"/>
        <v>0.46113194444444477</v>
      </c>
      <c r="O67" s="98">
        <f t="shared" si="15"/>
        <v>0.50252500000000033</v>
      </c>
      <c r="P67" s="98">
        <f t="shared" si="15"/>
        <v>0.54391805555555572</v>
      </c>
      <c r="Q67" s="98">
        <f t="shared" si="15"/>
        <v>0.58600555555555556</v>
      </c>
      <c r="R67" s="98">
        <f t="shared" si="15"/>
        <v>0.62739861111111095</v>
      </c>
      <c r="S67" s="98">
        <f t="shared" si="15"/>
        <v>0.66948611111111078</v>
      </c>
      <c r="T67" s="98">
        <f t="shared" si="15"/>
        <v>0.71087916666666617</v>
      </c>
      <c r="U67" s="98">
        <f t="shared" si="14"/>
        <v>0.75227222222222156</v>
      </c>
      <c r="V67" s="1"/>
    </row>
    <row r="68" spans="1:31" ht="18.75" customHeight="1">
      <c r="A68" s="312"/>
      <c r="B68" s="284"/>
      <c r="C68" s="311"/>
      <c r="D68" s="84"/>
      <c r="E68" s="85"/>
      <c r="F68" s="85"/>
      <c r="G68" s="86"/>
      <c r="H68" s="87"/>
      <c r="I68" s="87"/>
      <c r="J68" s="90">
        <v>1.3888888888888889E-3</v>
      </c>
      <c r="K68" s="90">
        <v>4.8611111111111112E-3</v>
      </c>
      <c r="L68" s="90">
        <v>4.8611111111111112E-3</v>
      </c>
      <c r="M68" s="90">
        <v>2.5694444444444447E-2</v>
      </c>
      <c r="N68" s="90">
        <v>4.1666666666666666E-3</v>
      </c>
      <c r="O68" s="90">
        <v>4.8611111111111112E-3</v>
      </c>
      <c r="P68" s="90">
        <v>2.5694444444444447E-2</v>
      </c>
      <c r="Q68" s="90">
        <v>4.8611111111111112E-3</v>
      </c>
      <c r="R68" s="90">
        <v>4.8611111111111112E-3</v>
      </c>
      <c r="S68" s="90">
        <v>4.1666666666666666E-3</v>
      </c>
      <c r="T68" s="90">
        <v>4.8611111111111112E-3</v>
      </c>
      <c r="U68" s="90">
        <v>4.8611111111111112E-3</v>
      </c>
      <c r="V68" s="90">
        <v>4.8611111111111112E-3</v>
      </c>
      <c r="W68" s="90"/>
      <c r="X68" s="322"/>
      <c r="Y68" s="323"/>
      <c r="Z68" s="323"/>
      <c r="AA68" s="323"/>
      <c r="AB68" s="323"/>
      <c r="AC68" s="322"/>
      <c r="AD68" s="322"/>
      <c r="AE68" s="322"/>
    </row>
    <row r="69" spans="1:31" ht="25.5" customHeight="1" thickBot="1">
      <c r="A69" s="312"/>
      <c r="B69" s="284"/>
      <c r="C69" s="311"/>
      <c r="D69" s="84"/>
      <c r="E69" s="85"/>
      <c r="F69" s="85"/>
      <c r="G69" s="86"/>
      <c r="H69" s="87"/>
      <c r="I69" s="87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Y69" s="63"/>
      <c r="Z69" s="63"/>
      <c r="AA69" s="63"/>
      <c r="AB69" s="63"/>
    </row>
    <row r="70" spans="1:31" ht="17.25" thickBot="1">
      <c r="A70" s="312"/>
      <c r="B70" s="347"/>
      <c r="C70" s="348" t="s">
        <v>391</v>
      </c>
      <c r="D70" s="348"/>
      <c r="E70" s="349"/>
      <c r="F70" s="349"/>
      <c r="G70" s="350"/>
      <c r="H70" s="351"/>
      <c r="I70" s="351"/>
      <c r="J70" s="352">
        <v>0.28819444444444448</v>
      </c>
      <c r="K70" s="352">
        <v>0.31944444444444448</v>
      </c>
      <c r="L70" s="352">
        <v>0.3611111111111111</v>
      </c>
      <c r="M70" s="353">
        <v>0.40277777777777773</v>
      </c>
      <c r="N70" s="90"/>
      <c r="O70" s="90"/>
      <c r="P70" s="90"/>
      <c r="Q70" s="90"/>
      <c r="R70" s="90"/>
      <c r="S70" s="90"/>
      <c r="T70" s="90"/>
      <c r="U70" s="90"/>
      <c r="V70" s="90"/>
      <c r="W70" s="90"/>
      <c r="Y70" s="63"/>
      <c r="Z70" s="63"/>
      <c r="AA70" s="63"/>
      <c r="AB70" s="63"/>
    </row>
    <row r="71" spans="1:31">
      <c r="A71" s="312"/>
      <c r="B71" s="284"/>
      <c r="C71" s="311"/>
      <c r="D71" s="84"/>
      <c r="E71" s="85"/>
      <c r="F71" s="85"/>
      <c r="G71" s="86"/>
      <c r="H71" s="87"/>
      <c r="I71" s="87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Y71" s="318"/>
      <c r="Z71" s="63"/>
      <c r="AA71" s="63"/>
      <c r="AB71" s="63"/>
    </row>
    <row r="72" spans="1:31" ht="18" customHeight="1">
      <c r="A72" s="312"/>
      <c r="B72" s="284"/>
      <c r="C72" s="311"/>
      <c r="D72" s="84"/>
      <c r="E72" s="85"/>
      <c r="F72" s="85"/>
      <c r="G72" s="86"/>
      <c r="H72" s="87"/>
      <c r="I72" s="87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Y72" s="289"/>
      <c r="Z72" s="15"/>
      <c r="AA72" s="15"/>
      <c r="AB72" s="15"/>
    </row>
    <row r="73" spans="1:31">
      <c r="A73" s="312"/>
      <c r="B73" s="284"/>
      <c r="C73" s="311"/>
      <c r="D73" s="84"/>
      <c r="E73" s="86"/>
      <c r="F73" s="85"/>
      <c r="G73" s="86"/>
      <c r="H73" s="87"/>
      <c r="I73" s="87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Y73" s="289"/>
      <c r="Z73" s="15"/>
      <c r="AA73" s="15"/>
      <c r="AB73" s="15"/>
    </row>
    <row r="74" spans="1:31">
      <c r="A74" s="312"/>
      <c r="B74" s="284"/>
      <c r="C74" s="311"/>
      <c r="D74" s="84"/>
      <c r="E74" s="86"/>
      <c r="F74" s="85"/>
      <c r="G74" s="86"/>
      <c r="H74" s="87"/>
      <c r="I74" s="87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Y74" s="289"/>
      <c r="Z74" s="15"/>
      <c r="AA74" s="15"/>
      <c r="AB74" s="15"/>
    </row>
    <row r="75" spans="1:31" ht="17.25" thickBot="1">
      <c r="A75" s="312"/>
      <c r="B75" s="284"/>
      <c r="C75" s="311"/>
      <c r="D75" s="84"/>
      <c r="E75" s="86"/>
      <c r="F75" s="85"/>
      <c r="G75" s="86"/>
      <c r="H75" s="87"/>
      <c r="I75" s="87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Y75" s="289"/>
      <c r="Z75" s="15"/>
    </row>
    <row r="76" spans="1:31">
      <c r="A76" s="312"/>
      <c r="B76" s="284"/>
      <c r="C76" s="1328"/>
      <c r="D76" s="1338"/>
      <c r="E76" s="1339"/>
      <c r="F76" s="1340"/>
      <c r="G76" s="1339"/>
      <c r="H76" s="1341"/>
      <c r="I76" s="1329"/>
      <c r="J76" s="1330"/>
      <c r="K76" s="1331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Y76" s="289"/>
      <c r="Z76" s="15"/>
      <c r="AA76" s="15"/>
      <c r="AB76" s="15"/>
    </row>
    <row r="77" spans="1:31">
      <c r="A77" s="312"/>
      <c r="B77" s="284"/>
      <c r="C77" s="1332"/>
      <c r="D77" s="1342"/>
      <c r="E77" s="1343" t="s">
        <v>1264</v>
      </c>
      <c r="F77" s="1344"/>
      <c r="G77" s="1344">
        <f>F67</f>
        <v>9.18</v>
      </c>
      <c r="H77" s="1345"/>
      <c r="I77" s="1333"/>
      <c r="J77" s="869"/>
      <c r="K77" s="1324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Y77" s="289"/>
      <c r="Z77" s="15"/>
    </row>
    <row r="78" spans="1:31">
      <c r="A78" s="312"/>
      <c r="B78" s="284"/>
      <c r="C78" s="1332"/>
      <c r="D78" s="1342"/>
      <c r="E78" s="1343"/>
      <c r="F78" s="1344"/>
      <c r="G78" s="1343"/>
      <c r="H78" s="1345"/>
      <c r="I78" s="1333"/>
      <c r="J78" s="869"/>
      <c r="K78" s="1324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Y78" s="289"/>
      <c r="Z78" s="15"/>
    </row>
    <row r="79" spans="1:31">
      <c r="A79" s="283"/>
      <c r="B79" s="284"/>
      <c r="C79" s="1332"/>
      <c r="D79" s="1342"/>
      <c r="E79" s="1343" t="s">
        <v>1278</v>
      </c>
      <c r="F79" s="1344"/>
      <c r="G79" s="1343">
        <v>24</v>
      </c>
      <c r="H79" s="1345"/>
      <c r="I79" s="1333"/>
      <c r="J79" s="869"/>
      <c r="K79" s="1324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Y79" s="289"/>
      <c r="Z79" s="15"/>
    </row>
    <row r="80" spans="1:31">
      <c r="A80" s="316"/>
      <c r="B80" s="284"/>
      <c r="C80" s="1332"/>
      <c r="D80" s="1342"/>
      <c r="E80" s="1343"/>
      <c r="F80" s="1344"/>
      <c r="G80" s="1343"/>
      <c r="H80" s="1345"/>
      <c r="I80" s="1333"/>
      <c r="J80" s="869"/>
      <c r="K80" s="1324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Y80" s="289"/>
      <c r="Z80" s="15"/>
    </row>
    <row r="81" spans="1:26">
      <c r="A81" s="15"/>
      <c r="B81" s="17"/>
      <c r="C81" s="1332"/>
      <c r="D81" s="1342"/>
      <c r="E81" s="1343" t="s">
        <v>1569</v>
      </c>
      <c r="F81" s="1343"/>
      <c r="G81" s="1343">
        <f>G79*G77</f>
        <v>220.32</v>
      </c>
      <c r="H81" s="1343"/>
      <c r="I81" s="346"/>
      <c r="J81" s="346"/>
      <c r="K81" s="1334"/>
      <c r="Y81" s="289"/>
      <c r="Z81" s="15"/>
    </row>
    <row r="82" spans="1:26" ht="17.25" thickBot="1">
      <c r="A82" s="15"/>
      <c r="B82" s="17"/>
      <c r="C82" s="1335"/>
      <c r="D82" s="1346"/>
      <c r="E82" s="1347"/>
      <c r="F82" s="1347"/>
      <c r="G82" s="1347"/>
      <c r="H82" s="1347"/>
      <c r="I82" s="1336"/>
      <c r="J82" s="1336"/>
      <c r="K82" s="1337"/>
      <c r="Y82" s="289"/>
      <c r="Z82" s="15"/>
    </row>
    <row r="83" spans="1:26">
      <c r="A83" s="15"/>
      <c r="B83" s="17"/>
      <c r="Y83" s="289"/>
      <c r="Z83" s="15"/>
    </row>
    <row r="84" spans="1:26">
      <c r="A84" s="15"/>
      <c r="B84" s="17"/>
      <c r="Y84" s="289"/>
      <c r="Z84" s="15"/>
    </row>
    <row r="85" spans="1:26">
      <c r="A85" s="15"/>
      <c r="B85" s="17"/>
      <c r="Y85" s="289"/>
      <c r="Z85" s="15"/>
    </row>
    <row r="86" spans="1:26">
      <c r="A86" s="15"/>
      <c r="B86" s="17"/>
      <c r="Y86" s="289"/>
      <c r="Z86" s="15"/>
    </row>
    <row r="87" spans="1:26">
      <c r="A87" s="15"/>
      <c r="B87" s="17"/>
      <c r="Y87" s="289"/>
      <c r="Z87" s="15"/>
    </row>
    <row r="88" spans="1:26">
      <c r="A88" s="15"/>
      <c r="B88" s="17"/>
      <c r="Y88" s="289"/>
      <c r="Z88" s="15"/>
    </row>
    <row r="89" spans="1:26">
      <c r="A89" s="15"/>
      <c r="B89" s="17"/>
      <c r="Y89" s="289"/>
      <c r="Z89" s="15"/>
    </row>
    <row r="90" spans="1:26">
      <c r="A90" s="15"/>
      <c r="B90" s="17"/>
      <c r="Y90" s="15"/>
      <c r="Z90" s="15"/>
    </row>
    <row r="91" spans="1:26">
      <c r="A91" s="15"/>
      <c r="B91" s="17"/>
      <c r="Y91" s="15"/>
      <c r="Z91" s="15"/>
    </row>
    <row r="92" spans="1:26">
      <c r="A92" s="15"/>
      <c r="B92" s="17"/>
      <c r="Y92" s="15"/>
      <c r="Z92" s="15"/>
    </row>
    <row r="93" spans="1:26">
      <c r="A93" s="15"/>
      <c r="B93" s="17"/>
      <c r="Y93" s="15"/>
      <c r="Z93" s="15"/>
    </row>
    <row r="94" spans="1:26">
      <c r="A94" s="15"/>
      <c r="B94" s="17"/>
      <c r="Y94" s="15"/>
      <c r="Z94" s="15"/>
    </row>
    <row r="95" spans="1:26">
      <c r="A95" s="15"/>
      <c r="B95" s="17"/>
    </row>
    <row r="96" spans="1:26">
      <c r="A96" s="15"/>
      <c r="B96" s="17"/>
    </row>
    <row r="97" spans="1:2">
      <c r="A97" s="15"/>
      <c r="B97" s="17"/>
    </row>
    <row r="98" spans="1:2">
      <c r="A98" s="15"/>
      <c r="B98" s="17"/>
    </row>
    <row r="99" spans="1:2">
      <c r="A99" s="15"/>
      <c r="B99" s="17"/>
    </row>
    <row r="100" spans="1:2">
      <c r="A100" s="15"/>
      <c r="B100" s="17"/>
    </row>
    <row r="101" spans="1:2">
      <c r="A101" s="15"/>
      <c r="B101" s="17"/>
    </row>
    <row r="102" spans="1:2">
      <c r="A102" s="15"/>
      <c r="B102" s="17"/>
    </row>
    <row r="103" spans="1:2">
      <c r="A103" s="15"/>
      <c r="B103" s="17"/>
    </row>
    <row r="104" spans="1:2">
      <c r="A104" s="15"/>
      <c r="B104" s="17"/>
    </row>
    <row r="105" spans="1:2">
      <c r="A105" s="15"/>
      <c r="B105" s="17"/>
    </row>
    <row r="106" spans="1:2">
      <c r="A106" s="15"/>
      <c r="B106" s="17"/>
    </row>
    <row r="107" spans="1:2">
      <c r="A107" s="15"/>
      <c r="B107" s="17"/>
    </row>
    <row r="108" spans="1:2">
      <c r="B108" s="17"/>
    </row>
    <row r="109" spans="1:2">
      <c r="B109" s="17"/>
    </row>
  </sheetData>
  <mergeCells count="17">
    <mergeCell ref="A47:A67"/>
    <mergeCell ref="D3:U3"/>
    <mergeCell ref="D44:U44"/>
    <mergeCell ref="A6:A27"/>
    <mergeCell ref="B40:B41"/>
    <mergeCell ref="B42:B43"/>
    <mergeCell ref="A44:A46"/>
    <mergeCell ref="B45:B46"/>
    <mergeCell ref="C45:C46"/>
    <mergeCell ref="D45:I45"/>
    <mergeCell ref="B1:B2"/>
    <mergeCell ref="X2:Z2"/>
    <mergeCell ref="A3:C3"/>
    <mergeCell ref="A4:A5"/>
    <mergeCell ref="B4:B5"/>
    <mergeCell ref="C4:C5"/>
    <mergeCell ref="D4:I4"/>
  </mergeCells>
  <pageMargins left="0.43307086614173229" right="0.23622047244094491" top="0.74803149606299213" bottom="0.74803149606299213" header="0.31496062992125984" footer="0.31496062992125984"/>
  <pageSetup paperSize="9" scale="55" fitToHeight="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H120"/>
  <sheetViews>
    <sheetView topLeftCell="A40" zoomScale="80" zoomScaleNormal="80" workbookViewId="0">
      <selection activeCell="H25" sqref="H25:I25"/>
    </sheetView>
  </sheetViews>
  <sheetFormatPr defaultRowHeight="16.5"/>
  <cols>
    <col min="1" max="1" width="6.140625" style="1" customWidth="1"/>
    <col min="2" max="2" width="50.28515625" style="12" customWidth="1"/>
    <col min="3" max="3" width="7.42578125" style="13" customWidth="1"/>
    <col min="4" max="4" width="14.140625" style="13" customWidth="1"/>
    <col min="5" max="5" width="7.42578125" style="11" customWidth="1"/>
    <col min="6" max="6" width="7.85546875" style="11" customWidth="1"/>
    <col min="7" max="7" width="7.85546875" style="11" bestFit="1" customWidth="1"/>
    <col min="8" max="8" width="14.5703125" style="11" customWidth="1"/>
    <col min="9" max="9" width="14.7109375" style="11" customWidth="1"/>
    <col min="10" max="10" width="14.140625" style="11" customWidth="1"/>
    <col min="11" max="11" width="7.28515625" style="11" customWidth="1"/>
    <col min="12" max="12" width="10" style="11" customWidth="1"/>
    <col min="13" max="13" width="7.28515625" style="11" customWidth="1"/>
    <col min="14" max="14" width="7.7109375" style="11" customWidth="1"/>
    <col min="15" max="15" width="7.28515625" style="11" customWidth="1"/>
    <col min="16" max="22" width="7.42578125" style="11" customWidth="1"/>
    <col min="23" max="24" width="7.42578125" style="1" customWidth="1"/>
    <col min="25" max="25" width="10.85546875" style="1" customWidth="1"/>
    <col min="26" max="26" width="14.28515625" style="1" bestFit="1" customWidth="1"/>
    <col min="27" max="27" width="7.42578125" style="1" customWidth="1"/>
    <col min="28" max="28" width="25.42578125" style="1" customWidth="1"/>
    <col min="29" max="29" width="19.42578125" style="1" customWidth="1"/>
    <col min="30" max="30" width="21.42578125" style="1" customWidth="1"/>
    <col min="31" max="31" width="16.5703125" style="1" customWidth="1"/>
    <col min="32" max="32" width="16.85546875" style="1" customWidth="1"/>
    <col min="33" max="33" width="20" style="1" customWidth="1"/>
    <col min="34" max="34" width="24" style="1" customWidth="1"/>
    <col min="35" max="35" width="27.140625" style="1" customWidth="1"/>
    <col min="36" max="36" width="15.5703125" style="1" customWidth="1"/>
    <col min="37" max="37" width="7.42578125" style="1" customWidth="1"/>
    <col min="38" max="38" width="14.42578125" style="1" customWidth="1"/>
    <col min="39" max="41" width="7.42578125" style="1" customWidth="1"/>
    <col min="42" max="42" width="12.140625" style="1" customWidth="1"/>
    <col min="43" max="47" width="7.42578125" style="1" customWidth="1"/>
    <col min="48" max="48" width="11.42578125" style="1" customWidth="1"/>
    <col min="49" max="49" width="9.140625" style="1"/>
    <col min="50" max="50" width="99" style="1" customWidth="1"/>
    <col min="51" max="16384" width="9.140625" style="1"/>
  </cols>
  <sheetData>
    <row r="1" spans="1:60" ht="36.75" customHeight="1">
      <c r="A1" s="15"/>
      <c r="B1" s="1952" t="s">
        <v>319</v>
      </c>
      <c r="C1" s="195"/>
      <c r="D1" s="38" t="s">
        <v>269</v>
      </c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</row>
    <row r="2" spans="1:60" ht="36.75" customHeight="1">
      <c r="A2" s="15"/>
      <c r="B2" s="1952"/>
      <c r="C2" s="195"/>
      <c r="D2" s="38" t="s">
        <v>320</v>
      </c>
      <c r="E2" s="197"/>
      <c r="F2" s="197"/>
      <c r="G2" s="197"/>
      <c r="H2" s="197"/>
      <c r="I2" s="197"/>
      <c r="J2" s="197"/>
      <c r="K2" s="197"/>
      <c r="L2" s="197"/>
      <c r="M2" s="197"/>
      <c r="N2" s="197"/>
      <c r="O2" s="197"/>
      <c r="P2" s="197"/>
      <c r="Q2" s="21"/>
      <c r="R2" s="21"/>
      <c r="S2" s="21"/>
      <c r="T2" s="21"/>
      <c r="U2" s="21"/>
      <c r="V2" s="21"/>
      <c r="W2" s="21"/>
      <c r="X2" s="21"/>
      <c r="Y2" s="21"/>
      <c r="AC2" s="21"/>
      <c r="AD2" s="21"/>
      <c r="AE2" s="21"/>
      <c r="AF2" s="21" t="s">
        <v>370</v>
      </c>
      <c r="AG2" s="21"/>
      <c r="AH2" s="21"/>
      <c r="AI2" s="21"/>
      <c r="AM2" s="21"/>
      <c r="AN2" s="21"/>
      <c r="AO2" s="21"/>
      <c r="AP2" s="320"/>
      <c r="AQ2" s="320"/>
      <c r="AR2" s="320"/>
      <c r="AS2" s="320"/>
      <c r="AT2" s="320"/>
      <c r="AU2" s="320"/>
      <c r="AV2" s="15"/>
      <c r="AW2" s="15"/>
      <c r="AX2" s="15"/>
    </row>
    <row r="3" spans="1:60" ht="25.5">
      <c r="A3" s="1998" t="s">
        <v>17</v>
      </c>
      <c r="B3" s="1998"/>
      <c r="C3" s="1998"/>
      <c r="D3" s="2009" t="s">
        <v>294</v>
      </c>
      <c r="E3" s="2006"/>
      <c r="F3" s="2006"/>
      <c r="G3" s="2006"/>
      <c r="H3" s="2006"/>
      <c r="I3" s="2006"/>
      <c r="J3" s="2006"/>
      <c r="K3" s="2006"/>
      <c r="L3" s="2006"/>
      <c r="M3" s="2006"/>
      <c r="N3" s="2006"/>
      <c r="O3" s="2006"/>
      <c r="P3" s="2006"/>
      <c r="Q3" s="2006"/>
      <c r="R3" s="2006"/>
      <c r="S3" s="2006"/>
      <c r="T3" s="2006"/>
      <c r="U3" s="2006"/>
      <c r="V3" s="2006"/>
      <c r="W3" s="2006"/>
      <c r="X3" s="2006"/>
      <c r="Y3" s="2006"/>
      <c r="Z3" s="314"/>
      <c r="AA3" s="15"/>
      <c r="AB3" s="15"/>
      <c r="AF3" s="21"/>
      <c r="AG3" s="21"/>
      <c r="AH3" s="21"/>
      <c r="AI3" s="301" t="s">
        <v>367</v>
      </c>
      <c r="AJ3" s="21"/>
      <c r="AK3" s="21"/>
      <c r="AL3" s="21"/>
      <c r="AP3" s="302"/>
      <c r="AQ3" s="302"/>
      <c r="AR3" s="302"/>
      <c r="AS3" s="301"/>
      <c r="AT3" s="320"/>
      <c r="AU3" s="320"/>
      <c r="AV3" s="15"/>
      <c r="AW3" s="15"/>
      <c r="AX3" s="15"/>
      <c r="AY3" s="15"/>
      <c r="AZ3" s="15"/>
      <c r="BA3" s="15"/>
    </row>
    <row r="4" spans="1:60" ht="18" customHeight="1">
      <c r="A4" s="1954"/>
      <c r="B4" s="1953" t="s">
        <v>1</v>
      </c>
      <c r="C4" s="1955" t="s">
        <v>2</v>
      </c>
      <c r="D4" s="1955" t="s">
        <v>1682</v>
      </c>
      <c r="E4" s="1954" t="s">
        <v>16</v>
      </c>
      <c r="F4" s="2010"/>
      <c r="G4" s="2010"/>
      <c r="H4" s="2010"/>
      <c r="I4" s="2010"/>
      <c r="J4" s="2010"/>
      <c r="K4" s="2010"/>
      <c r="L4" s="2010"/>
      <c r="M4" s="1629">
        <v>1</v>
      </c>
      <c r="N4" s="327">
        <v>2</v>
      </c>
      <c r="O4" s="1629">
        <v>1</v>
      </c>
      <c r="P4" s="327">
        <v>2</v>
      </c>
      <c r="Q4" s="1629">
        <v>1</v>
      </c>
      <c r="R4" s="327">
        <v>2</v>
      </c>
      <c r="S4" s="1629">
        <v>1</v>
      </c>
      <c r="T4" s="327">
        <v>2</v>
      </c>
      <c r="U4" s="1629">
        <v>1</v>
      </c>
      <c r="V4" s="327">
        <v>2</v>
      </c>
      <c r="W4" s="1629">
        <v>1</v>
      </c>
      <c r="X4" s="327">
        <v>2</v>
      </c>
      <c r="Y4" s="1629">
        <v>1</v>
      </c>
      <c r="Z4" s="86"/>
      <c r="AA4" s="86"/>
      <c r="AB4" s="86"/>
      <c r="AC4" s="86"/>
      <c r="AD4" s="86"/>
      <c r="AE4" s="86"/>
      <c r="AF4" s="313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</row>
    <row r="5" spans="1:60" ht="18" customHeight="1">
      <c r="A5" s="1954"/>
      <c r="B5" s="1953"/>
      <c r="C5" s="1955"/>
      <c r="D5" s="2008"/>
      <c r="E5" s="1625" t="s">
        <v>0</v>
      </c>
      <c r="F5" s="1626" t="s">
        <v>48</v>
      </c>
      <c r="G5" s="1626"/>
      <c r="H5" s="1957" t="s">
        <v>552</v>
      </c>
      <c r="I5" s="2007"/>
      <c r="J5" s="1626" t="s">
        <v>8</v>
      </c>
      <c r="K5" s="1626" t="s">
        <v>9</v>
      </c>
      <c r="L5" s="1626" t="s">
        <v>10</v>
      </c>
      <c r="M5" s="1629">
        <v>1</v>
      </c>
      <c r="N5" s="327">
        <v>2</v>
      </c>
      <c r="O5" s="1629">
        <v>3</v>
      </c>
      <c r="P5" s="327">
        <v>4</v>
      </c>
      <c r="Q5" s="1629">
        <v>5</v>
      </c>
      <c r="R5" s="327">
        <v>6</v>
      </c>
      <c r="S5" s="1629">
        <v>7</v>
      </c>
      <c r="T5" s="327">
        <v>8</v>
      </c>
      <c r="U5" s="1629">
        <v>9</v>
      </c>
      <c r="V5" s="327">
        <v>10</v>
      </c>
      <c r="W5" s="1629">
        <v>11</v>
      </c>
      <c r="X5" s="327">
        <v>12</v>
      </c>
      <c r="Y5" s="1629">
        <v>13</v>
      </c>
      <c r="Z5" s="86"/>
      <c r="AA5" s="86"/>
      <c r="AB5" s="86"/>
      <c r="AC5" s="86"/>
      <c r="AD5" s="86"/>
      <c r="AE5" s="86"/>
      <c r="AF5" s="313"/>
      <c r="AG5" s="15"/>
      <c r="AH5" s="15"/>
      <c r="AI5" s="15" t="s">
        <v>305</v>
      </c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</row>
    <row r="6" spans="1:60" ht="15" customHeight="1">
      <c r="A6" s="1623" t="s">
        <v>362</v>
      </c>
      <c r="B6" s="7" t="s">
        <v>347</v>
      </c>
      <c r="C6" s="1422" t="s">
        <v>5</v>
      </c>
      <c r="D6" s="3" t="s">
        <v>1683</v>
      </c>
      <c r="E6" s="3" t="s">
        <v>18</v>
      </c>
      <c r="F6" s="1634">
        <v>0</v>
      </c>
      <c r="G6" s="1634"/>
      <c r="H6" s="719" t="s">
        <v>793</v>
      </c>
      <c r="I6" s="719" t="s">
        <v>1086</v>
      </c>
      <c r="J6" s="1634"/>
      <c r="K6" s="1634"/>
      <c r="L6" s="5">
        <v>0</v>
      </c>
      <c r="M6" s="328">
        <v>0.28472222222222221</v>
      </c>
      <c r="N6" s="336">
        <v>0.33333333333333331</v>
      </c>
      <c r="O6" s="328">
        <v>0.3611111111111111</v>
      </c>
      <c r="P6" s="336">
        <v>0.41666666666666669</v>
      </c>
      <c r="Q6" s="328">
        <v>0.44444444444444442</v>
      </c>
      <c r="R6" s="336">
        <v>0.5</v>
      </c>
      <c r="S6" s="328">
        <v>0.53125</v>
      </c>
      <c r="T6" s="336">
        <v>0.58333333333333337</v>
      </c>
      <c r="U6" s="328">
        <v>0.61111111111111105</v>
      </c>
      <c r="V6" s="336">
        <v>0.66666666666666663</v>
      </c>
      <c r="W6" s="328">
        <v>0.70138888888888884</v>
      </c>
      <c r="X6" s="336">
        <v>0.75</v>
      </c>
      <c r="Y6" s="328">
        <v>0.77777777777777779</v>
      </c>
      <c r="Z6" s="326"/>
      <c r="AA6" s="326"/>
      <c r="AB6" s="326"/>
      <c r="AC6" s="326"/>
      <c r="AD6" s="326"/>
      <c r="AE6" s="326"/>
      <c r="AF6" s="326"/>
      <c r="AG6" s="15"/>
      <c r="AH6" s="15"/>
      <c r="AI6" s="15" t="s">
        <v>314</v>
      </c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</row>
    <row r="7" spans="1:60">
      <c r="A7" s="2005" t="s">
        <v>369</v>
      </c>
      <c r="B7" s="1660" t="s">
        <v>321</v>
      </c>
      <c r="C7" s="1423" t="s">
        <v>4</v>
      </c>
      <c r="D7" s="1625" t="s">
        <v>1683</v>
      </c>
      <c r="E7" s="1627" t="s">
        <v>19</v>
      </c>
      <c r="F7" s="27">
        <v>1.7</v>
      </c>
      <c r="G7" s="8">
        <f>F7</f>
        <v>1.7</v>
      </c>
      <c r="H7" s="792" t="s">
        <v>1770</v>
      </c>
      <c r="I7" s="1671" t="s">
        <v>1770</v>
      </c>
      <c r="J7" s="1623">
        <v>30</v>
      </c>
      <c r="K7" s="9">
        <f t="shared" ref="K7:K38" si="0">(F7/J7)/24</f>
        <v>2.3611111111111111E-3</v>
      </c>
      <c r="L7" s="9">
        <f>L6+K7</f>
        <v>2.3611111111111111E-3</v>
      </c>
      <c r="M7" s="98">
        <f t="shared" ref="M7:M37" si="1">M6+$K7</f>
        <v>0.2870833333333333</v>
      </c>
      <c r="N7" s="234">
        <f t="shared" ref="N7:N37" si="2">N6+$K7</f>
        <v>0.33569444444444441</v>
      </c>
      <c r="O7" s="98">
        <f t="shared" ref="O7:O37" si="3">O6+$K7</f>
        <v>0.3634722222222222</v>
      </c>
      <c r="P7" s="234">
        <f t="shared" ref="P7:P37" si="4">P6+$K7</f>
        <v>0.41902777777777778</v>
      </c>
      <c r="Q7" s="98">
        <f t="shared" ref="Q7:Q37" si="5">Q6+$K7</f>
        <v>0.44680555555555551</v>
      </c>
      <c r="R7" s="234">
        <f t="shared" ref="R7:R37" si="6">R6+$K7</f>
        <v>0.50236111111111115</v>
      </c>
      <c r="S7" s="98">
        <f t="shared" ref="S7:S37" si="7">S6+$K7</f>
        <v>0.53361111111111115</v>
      </c>
      <c r="T7" s="234">
        <f t="shared" ref="T7:T37" si="8">T6+$K7</f>
        <v>0.58569444444444452</v>
      </c>
      <c r="U7" s="98">
        <f t="shared" ref="U7:U37" si="9">U6+$K7</f>
        <v>0.6134722222222222</v>
      </c>
      <c r="V7" s="234">
        <f t="shared" ref="V7:V37" si="10">V6+$K7</f>
        <v>0.66902777777777778</v>
      </c>
      <c r="W7" s="98">
        <f t="shared" ref="W7:W37" si="11">W6+$K7</f>
        <v>0.70374999999999999</v>
      </c>
      <c r="X7" s="234">
        <f t="shared" ref="X7:X37" si="12">X6+$K7</f>
        <v>0.75236111111111115</v>
      </c>
      <c r="Y7" s="98">
        <f t="shared" ref="Y7:Y37" si="13">Y6+$K7</f>
        <v>0.78013888888888894</v>
      </c>
      <c r="Z7" s="90"/>
      <c r="AA7" s="90"/>
      <c r="AB7" s="90"/>
      <c r="AC7" s="90"/>
      <c r="AD7" s="90"/>
      <c r="AE7" s="90"/>
      <c r="AF7" s="90"/>
      <c r="AG7" s="15"/>
      <c r="AH7" s="15"/>
      <c r="AI7" s="15" t="s">
        <v>306</v>
      </c>
      <c r="AJ7" s="15"/>
      <c r="AK7" s="232">
        <v>1</v>
      </c>
      <c r="AL7" s="15"/>
      <c r="AM7" s="15"/>
      <c r="AN7" s="15"/>
      <c r="AO7" s="15"/>
      <c r="AP7" s="15"/>
      <c r="AQ7" s="15"/>
      <c r="AR7" s="15"/>
      <c r="AS7" s="15"/>
      <c r="AT7" s="15"/>
      <c r="AU7" s="232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</row>
    <row r="8" spans="1:60">
      <c r="A8" s="2005"/>
      <c r="B8" s="1667" t="s">
        <v>322</v>
      </c>
      <c r="C8" s="1423" t="s">
        <v>4</v>
      </c>
      <c r="D8" s="1625" t="s">
        <v>1681</v>
      </c>
      <c r="E8" s="1627" t="s">
        <v>20</v>
      </c>
      <c r="F8" s="27">
        <v>1.1200000000000001</v>
      </c>
      <c r="G8" s="8">
        <f>F7+F8</f>
        <v>2.8200000000000003</v>
      </c>
      <c r="H8" s="581" t="s">
        <v>1729</v>
      </c>
      <c r="I8" s="581" t="s">
        <v>1730</v>
      </c>
      <c r="J8" s="1623">
        <v>30</v>
      </c>
      <c r="K8" s="9">
        <f t="shared" si="0"/>
        <v>1.5555555555555557E-3</v>
      </c>
      <c r="L8" s="9">
        <f t="shared" ref="L8:L26" si="14">L7+K8</f>
        <v>3.9166666666666673E-3</v>
      </c>
      <c r="M8" s="98">
        <f t="shared" si="1"/>
        <v>0.28863888888888883</v>
      </c>
      <c r="N8" s="234">
        <f t="shared" si="2"/>
        <v>0.33724999999999994</v>
      </c>
      <c r="O8" s="98">
        <f t="shared" si="3"/>
        <v>0.36502777777777773</v>
      </c>
      <c r="P8" s="234">
        <f t="shared" si="4"/>
        <v>0.42058333333333331</v>
      </c>
      <c r="Q8" s="98">
        <f t="shared" si="5"/>
        <v>0.44836111111111104</v>
      </c>
      <c r="R8" s="234">
        <f t="shared" si="6"/>
        <v>0.50391666666666668</v>
      </c>
      <c r="S8" s="98">
        <f t="shared" si="7"/>
        <v>0.53516666666666668</v>
      </c>
      <c r="T8" s="234">
        <f t="shared" si="8"/>
        <v>0.58725000000000005</v>
      </c>
      <c r="U8" s="98">
        <f t="shared" si="9"/>
        <v>0.61502777777777773</v>
      </c>
      <c r="V8" s="234">
        <f t="shared" si="10"/>
        <v>0.67058333333333331</v>
      </c>
      <c r="W8" s="98">
        <f t="shared" si="11"/>
        <v>0.70530555555555552</v>
      </c>
      <c r="X8" s="234">
        <f t="shared" si="12"/>
        <v>0.75391666666666668</v>
      </c>
      <c r="Y8" s="98">
        <f t="shared" si="13"/>
        <v>0.78169444444444447</v>
      </c>
      <c r="Z8" s="90"/>
      <c r="AA8" s="90"/>
      <c r="AB8" s="90"/>
      <c r="AC8" s="90"/>
      <c r="AD8" s="90"/>
      <c r="AE8" s="90"/>
      <c r="AF8" s="90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</row>
    <row r="9" spans="1:60">
      <c r="A9" s="2005"/>
      <c r="B9" s="1660" t="s">
        <v>323</v>
      </c>
      <c r="C9" s="1264" t="s">
        <v>4</v>
      </c>
      <c r="D9" s="1627" t="s">
        <v>1683</v>
      </c>
      <c r="E9" s="1627" t="s">
        <v>21</v>
      </c>
      <c r="F9" s="27">
        <v>1.04</v>
      </c>
      <c r="G9" s="28">
        <f>G8+F9</f>
        <v>3.8600000000000003</v>
      </c>
      <c r="H9" s="792" t="s">
        <v>1770</v>
      </c>
      <c r="I9" s="1671" t="s">
        <v>1770</v>
      </c>
      <c r="J9" s="1629">
        <v>30</v>
      </c>
      <c r="K9" s="37">
        <f t="shared" si="0"/>
        <v>1.4444444444444444E-3</v>
      </c>
      <c r="L9" s="37">
        <f t="shared" si="14"/>
        <v>5.3611111111111116E-3</v>
      </c>
      <c r="M9" s="98">
        <f t="shared" si="1"/>
        <v>0.2900833333333333</v>
      </c>
      <c r="N9" s="234">
        <f t="shared" si="2"/>
        <v>0.33869444444444441</v>
      </c>
      <c r="O9" s="98">
        <f t="shared" si="3"/>
        <v>0.3664722222222222</v>
      </c>
      <c r="P9" s="234">
        <f t="shared" si="4"/>
        <v>0.42202777777777778</v>
      </c>
      <c r="Q9" s="98">
        <f t="shared" si="5"/>
        <v>0.44980555555555551</v>
      </c>
      <c r="R9" s="234">
        <f t="shared" si="6"/>
        <v>0.50536111111111115</v>
      </c>
      <c r="S9" s="98">
        <f t="shared" si="7"/>
        <v>0.53661111111111115</v>
      </c>
      <c r="T9" s="234">
        <f t="shared" si="8"/>
        <v>0.58869444444444452</v>
      </c>
      <c r="U9" s="98">
        <f t="shared" si="9"/>
        <v>0.6164722222222222</v>
      </c>
      <c r="V9" s="234">
        <f t="shared" si="10"/>
        <v>0.67202777777777778</v>
      </c>
      <c r="W9" s="98">
        <f t="shared" si="11"/>
        <v>0.70674999999999999</v>
      </c>
      <c r="X9" s="234">
        <f t="shared" si="12"/>
        <v>0.75536111111111115</v>
      </c>
      <c r="Y9" s="98">
        <f t="shared" si="13"/>
        <v>0.78313888888888894</v>
      </c>
      <c r="Z9" s="90"/>
      <c r="AA9" s="90"/>
      <c r="AB9" s="90"/>
      <c r="AC9" s="90"/>
      <c r="AD9" s="90"/>
      <c r="AE9" s="90"/>
      <c r="AF9" s="90"/>
      <c r="AI9" s="1" t="s">
        <v>307</v>
      </c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</row>
    <row r="10" spans="1:60">
      <c r="A10" s="2005"/>
      <c r="B10" s="1662" t="s">
        <v>324</v>
      </c>
      <c r="C10" s="1264" t="s">
        <v>4</v>
      </c>
      <c r="D10" s="1627" t="s">
        <v>1681</v>
      </c>
      <c r="E10" s="1627" t="s">
        <v>22</v>
      </c>
      <c r="F10" s="27">
        <v>0.3</v>
      </c>
      <c r="G10" s="28">
        <f>G9+F10</f>
        <v>4.16</v>
      </c>
      <c r="H10" s="581" t="s">
        <v>1698</v>
      </c>
      <c r="I10" s="581" t="s">
        <v>1699</v>
      </c>
      <c r="J10" s="1629">
        <v>30</v>
      </c>
      <c r="K10" s="37">
        <f t="shared" si="0"/>
        <v>4.1666666666666669E-4</v>
      </c>
      <c r="L10" s="37">
        <f t="shared" si="14"/>
        <v>5.7777777777777784E-3</v>
      </c>
      <c r="M10" s="98">
        <f t="shared" si="1"/>
        <v>0.29049999999999998</v>
      </c>
      <c r="N10" s="234">
        <f t="shared" si="2"/>
        <v>0.33911111111111109</v>
      </c>
      <c r="O10" s="98">
        <f t="shared" si="3"/>
        <v>0.36688888888888888</v>
      </c>
      <c r="P10" s="234">
        <f t="shared" si="4"/>
        <v>0.42244444444444446</v>
      </c>
      <c r="Q10" s="98">
        <f t="shared" si="5"/>
        <v>0.45022222222222219</v>
      </c>
      <c r="R10" s="234">
        <f t="shared" si="6"/>
        <v>0.50577777777777777</v>
      </c>
      <c r="S10" s="98">
        <f t="shared" si="7"/>
        <v>0.53702777777777777</v>
      </c>
      <c r="T10" s="234">
        <f t="shared" si="8"/>
        <v>0.58911111111111114</v>
      </c>
      <c r="U10" s="98">
        <f t="shared" si="9"/>
        <v>0.61688888888888882</v>
      </c>
      <c r="V10" s="234">
        <f t="shared" si="10"/>
        <v>0.6724444444444444</v>
      </c>
      <c r="W10" s="98">
        <f t="shared" si="11"/>
        <v>0.70716666666666661</v>
      </c>
      <c r="X10" s="234">
        <f t="shared" si="12"/>
        <v>0.75577777777777777</v>
      </c>
      <c r="Y10" s="98">
        <f t="shared" si="13"/>
        <v>0.78355555555555556</v>
      </c>
      <c r="Z10" s="90"/>
      <c r="AA10" s="90"/>
      <c r="AB10" s="90"/>
      <c r="AC10" s="90"/>
      <c r="AD10" s="90"/>
      <c r="AE10" s="90"/>
      <c r="AF10" s="90"/>
      <c r="AS10" s="15"/>
      <c r="AT10" s="15"/>
      <c r="AU10" s="15"/>
      <c r="AV10" s="15"/>
      <c r="AW10" s="15"/>
      <c r="AX10" s="15"/>
      <c r="AY10" s="15"/>
      <c r="AZ10" s="15"/>
      <c r="BA10" s="15"/>
    </row>
    <row r="11" spans="1:60">
      <c r="A11" s="2005"/>
      <c r="B11" s="1662" t="s">
        <v>325</v>
      </c>
      <c r="C11" s="1264" t="s">
        <v>4</v>
      </c>
      <c r="D11" s="1627" t="s">
        <v>1681</v>
      </c>
      <c r="E11" s="1627" t="s">
        <v>23</v>
      </c>
      <c r="F11" s="27">
        <v>0.4</v>
      </c>
      <c r="G11" s="28">
        <f t="shared" ref="G11:G38" si="15">G10+F11</f>
        <v>4.5600000000000005</v>
      </c>
      <c r="H11" s="581" t="s">
        <v>1700</v>
      </c>
      <c r="I11" s="581" t="s">
        <v>1701</v>
      </c>
      <c r="J11" s="1629">
        <v>30</v>
      </c>
      <c r="K11" s="37">
        <f t="shared" si="0"/>
        <v>5.5555555555555556E-4</v>
      </c>
      <c r="L11" s="37">
        <f t="shared" si="14"/>
        <v>6.333333333333334E-3</v>
      </c>
      <c r="M11" s="98">
        <f t="shared" si="1"/>
        <v>0.29105555555555551</v>
      </c>
      <c r="N11" s="234">
        <f t="shared" si="2"/>
        <v>0.33966666666666662</v>
      </c>
      <c r="O11" s="98">
        <f t="shared" si="3"/>
        <v>0.36744444444444441</v>
      </c>
      <c r="P11" s="234">
        <f t="shared" si="4"/>
        <v>0.42299999999999999</v>
      </c>
      <c r="Q11" s="98">
        <f t="shared" si="5"/>
        <v>0.45077777777777772</v>
      </c>
      <c r="R11" s="234">
        <f t="shared" si="6"/>
        <v>0.5063333333333333</v>
      </c>
      <c r="S11" s="98">
        <f t="shared" si="7"/>
        <v>0.5375833333333333</v>
      </c>
      <c r="T11" s="234">
        <f t="shared" si="8"/>
        <v>0.58966666666666667</v>
      </c>
      <c r="U11" s="98">
        <f t="shared" si="9"/>
        <v>0.61744444444444435</v>
      </c>
      <c r="V11" s="234">
        <f t="shared" si="10"/>
        <v>0.67299999999999993</v>
      </c>
      <c r="W11" s="98">
        <f t="shared" si="11"/>
        <v>0.70772222222222214</v>
      </c>
      <c r="X11" s="234">
        <f t="shared" si="12"/>
        <v>0.7563333333333333</v>
      </c>
      <c r="Y11" s="98">
        <f t="shared" si="13"/>
        <v>0.78411111111111109</v>
      </c>
      <c r="Z11" s="90"/>
      <c r="AA11" s="90"/>
      <c r="AB11" s="90"/>
      <c r="AC11" s="90"/>
      <c r="AD11" s="90"/>
      <c r="AE11" s="90"/>
      <c r="AF11" s="90"/>
      <c r="AI11" s="1" t="s">
        <v>308</v>
      </c>
      <c r="AK11" s="1">
        <v>26</v>
      </c>
      <c r="AS11" s="15"/>
      <c r="AT11" s="15"/>
      <c r="AU11" s="15"/>
      <c r="AV11" s="15"/>
      <c r="AW11" s="15"/>
      <c r="AX11" s="15"/>
      <c r="AY11" s="15"/>
      <c r="AZ11" s="15"/>
      <c r="BA11" s="15"/>
    </row>
    <row r="12" spans="1:60">
      <c r="A12" s="2005"/>
      <c r="B12" s="1662" t="s">
        <v>326</v>
      </c>
      <c r="C12" s="1264" t="s">
        <v>4</v>
      </c>
      <c r="D12" s="1627" t="s">
        <v>1681</v>
      </c>
      <c r="E12" s="1627" t="s">
        <v>24</v>
      </c>
      <c r="F12" s="27">
        <v>0.46</v>
      </c>
      <c r="G12" s="28">
        <f t="shared" si="15"/>
        <v>5.0200000000000005</v>
      </c>
      <c r="H12" s="581" t="s">
        <v>1702</v>
      </c>
      <c r="I12" s="581" t="s">
        <v>1703</v>
      </c>
      <c r="J12" s="1629">
        <v>30</v>
      </c>
      <c r="K12" s="37">
        <f t="shared" si="0"/>
        <v>6.3888888888888893E-4</v>
      </c>
      <c r="L12" s="37">
        <f t="shared" si="14"/>
        <v>6.9722222222222234E-3</v>
      </c>
      <c r="M12" s="98">
        <f t="shared" si="1"/>
        <v>0.29169444444444442</v>
      </c>
      <c r="N12" s="234">
        <f t="shared" si="2"/>
        <v>0.34030555555555553</v>
      </c>
      <c r="O12" s="98">
        <f t="shared" si="3"/>
        <v>0.36808333333333332</v>
      </c>
      <c r="P12" s="234">
        <f t="shared" si="4"/>
        <v>0.4236388888888889</v>
      </c>
      <c r="Q12" s="98">
        <f t="shared" si="5"/>
        <v>0.45141666666666663</v>
      </c>
      <c r="R12" s="234">
        <f t="shared" si="6"/>
        <v>0.50697222222222216</v>
      </c>
      <c r="S12" s="98">
        <f t="shared" si="7"/>
        <v>0.53822222222222216</v>
      </c>
      <c r="T12" s="234">
        <f t="shared" si="8"/>
        <v>0.59030555555555553</v>
      </c>
      <c r="U12" s="98">
        <f t="shared" si="9"/>
        <v>0.61808333333333321</v>
      </c>
      <c r="V12" s="234">
        <f t="shared" si="10"/>
        <v>0.67363888888888879</v>
      </c>
      <c r="W12" s="98">
        <f t="shared" si="11"/>
        <v>0.708361111111111</v>
      </c>
      <c r="X12" s="234">
        <f t="shared" si="12"/>
        <v>0.75697222222222216</v>
      </c>
      <c r="Y12" s="98">
        <f t="shared" si="13"/>
        <v>0.78474999999999995</v>
      </c>
      <c r="Z12" s="90"/>
      <c r="AA12" s="90"/>
      <c r="AB12" s="90"/>
      <c r="AC12" s="90"/>
      <c r="AD12" s="90"/>
      <c r="AE12" s="90"/>
      <c r="AF12" s="90"/>
      <c r="AS12" s="15"/>
      <c r="AT12" s="15"/>
      <c r="AU12" s="15"/>
      <c r="AV12" s="15"/>
      <c r="AW12" s="15"/>
      <c r="AX12" s="15"/>
      <c r="AY12" s="15"/>
      <c r="AZ12" s="15"/>
      <c r="BA12" s="15"/>
    </row>
    <row r="13" spans="1:60">
      <c r="A13" s="2005"/>
      <c r="B13" s="1662" t="s">
        <v>327</v>
      </c>
      <c r="C13" s="1264" t="s">
        <v>4</v>
      </c>
      <c r="D13" s="1627" t="s">
        <v>1681</v>
      </c>
      <c r="E13" s="1627" t="s">
        <v>25</v>
      </c>
      <c r="F13" s="27">
        <v>0.41</v>
      </c>
      <c r="G13" s="28">
        <f t="shared" si="15"/>
        <v>5.4300000000000006</v>
      </c>
      <c r="H13" s="581" t="s">
        <v>1704</v>
      </c>
      <c r="I13" s="581" t="s">
        <v>1705</v>
      </c>
      <c r="J13" s="1629">
        <v>30</v>
      </c>
      <c r="K13" s="37">
        <f t="shared" si="0"/>
        <v>5.6944444444444436E-4</v>
      </c>
      <c r="L13" s="37">
        <f t="shared" si="14"/>
        <v>7.5416666666666679E-3</v>
      </c>
      <c r="M13" s="98">
        <f t="shared" si="1"/>
        <v>0.29226388888888888</v>
      </c>
      <c r="N13" s="234">
        <f t="shared" si="2"/>
        <v>0.34087499999999998</v>
      </c>
      <c r="O13" s="98">
        <f t="shared" si="3"/>
        <v>0.36865277777777777</v>
      </c>
      <c r="P13" s="234">
        <f t="shared" si="4"/>
        <v>0.42420833333333335</v>
      </c>
      <c r="Q13" s="98">
        <f t="shared" si="5"/>
        <v>0.45198611111111109</v>
      </c>
      <c r="R13" s="234">
        <f t="shared" si="6"/>
        <v>0.50754166666666656</v>
      </c>
      <c r="S13" s="98">
        <f t="shared" si="7"/>
        <v>0.53879166666666656</v>
      </c>
      <c r="T13" s="234">
        <f t="shared" si="8"/>
        <v>0.59087499999999993</v>
      </c>
      <c r="U13" s="98">
        <f t="shared" si="9"/>
        <v>0.61865277777777761</v>
      </c>
      <c r="V13" s="234">
        <f t="shared" si="10"/>
        <v>0.67420833333333319</v>
      </c>
      <c r="W13" s="98">
        <f t="shared" si="11"/>
        <v>0.7089305555555554</v>
      </c>
      <c r="X13" s="234">
        <f t="shared" si="12"/>
        <v>0.75754166666666656</v>
      </c>
      <c r="Y13" s="98">
        <f t="shared" si="13"/>
        <v>0.78531944444444435</v>
      </c>
      <c r="Z13" s="90"/>
      <c r="AA13" s="90"/>
      <c r="AB13" s="90"/>
      <c r="AC13" s="90"/>
      <c r="AD13" s="90"/>
      <c r="AE13" s="90"/>
      <c r="AF13" s="90"/>
      <c r="AI13" s="1" t="s">
        <v>365</v>
      </c>
      <c r="AK13" s="1">
        <v>13.7</v>
      </c>
      <c r="AL13" s="1" t="s">
        <v>366</v>
      </c>
      <c r="AS13" s="15"/>
      <c r="AT13" s="15"/>
      <c r="AU13" s="15"/>
      <c r="AV13" s="15"/>
      <c r="AW13" s="15"/>
      <c r="AX13" s="15"/>
      <c r="AY13" s="15"/>
      <c r="AZ13" s="15"/>
      <c r="BA13" s="15"/>
    </row>
    <row r="14" spans="1:60">
      <c r="A14" s="2005"/>
      <c r="B14" s="1662" t="s">
        <v>328</v>
      </c>
      <c r="C14" s="1264" t="s">
        <v>4</v>
      </c>
      <c r="D14" s="1627" t="s">
        <v>1681</v>
      </c>
      <c r="E14" s="1627" t="s">
        <v>26</v>
      </c>
      <c r="F14" s="27">
        <v>1.22</v>
      </c>
      <c r="G14" s="28">
        <f t="shared" si="15"/>
        <v>6.65</v>
      </c>
      <c r="H14" s="581" t="s">
        <v>1706</v>
      </c>
      <c r="I14" s="581" t="s">
        <v>1707</v>
      </c>
      <c r="J14" s="1629">
        <v>30</v>
      </c>
      <c r="K14" s="37">
        <f t="shared" si="0"/>
        <v>1.6944444444444444E-3</v>
      </c>
      <c r="L14" s="37">
        <f t="shared" si="14"/>
        <v>9.2361111111111116E-3</v>
      </c>
      <c r="M14" s="98">
        <f t="shared" si="1"/>
        <v>0.29395833333333332</v>
      </c>
      <c r="N14" s="234">
        <f t="shared" si="2"/>
        <v>0.34256944444444443</v>
      </c>
      <c r="O14" s="98">
        <f t="shared" si="3"/>
        <v>0.37034722222222222</v>
      </c>
      <c r="P14" s="234">
        <f t="shared" si="4"/>
        <v>0.4259027777777778</v>
      </c>
      <c r="Q14" s="98">
        <f t="shared" si="5"/>
        <v>0.45368055555555553</v>
      </c>
      <c r="R14" s="234">
        <f t="shared" si="6"/>
        <v>0.509236111111111</v>
      </c>
      <c r="S14" s="98">
        <f t="shared" si="7"/>
        <v>0.540486111111111</v>
      </c>
      <c r="T14" s="234">
        <f t="shared" si="8"/>
        <v>0.59256944444444437</v>
      </c>
      <c r="U14" s="98">
        <f t="shared" si="9"/>
        <v>0.62034722222222205</v>
      </c>
      <c r="V14" s="234">
        <f t="shared" si="10"/>
        <v>0.67590277777777763</v>
      </c>
      <c r="W14" s="98">
        <f t="shared" si="11"/>
        <v>0.71062499999999984</v>
      </c>
      <c r="X14" s="234">
        <f t="shared" si="12"/>
        <v>0.759236111111111</v>
      </c>
      <c r="Y14" s="98">
        <f t="shared" si="13"/>
        <v>0.78701388888888879</v>
      </c>
      <c r="Z14" s="90"/>
      <c r="AA14" s="90"/>
      <c r="AB14" s="90"/>
      <c r="AC14" s="90"/>
      <c r="AD14" s="90"/>
      <c r="AE14" s="90"/>
      <c r="AF14" s="90"/>
      <c r="AS14" s="15"/>
      <c r="AT14" s="15"/>
      <c r="AU14" s="15"/>
      <c r="AV14" s="15"/>
      <c r="AW14" s="15"/>
      <c r="AX14" s="15"/>
      <c r="AY14" s="15"/>
      <c r="AZ14" s="15"/>
      <c r="BA14" s="15"/>
    </row>
    <row r="15" spans="1:60">
      <c r="A15" s="2005"/>
      <c r="B15" s="1662" t="s">
        <v>329</v>
      </c>
      <c r="C15" s="1264" t="s">
        <v>4</v>
      </c>
      <c r="D15" s="1627" t="s">
        <v>1681</v>
      </c>
      <c r="E15" s="1627" t="s">
        <v>27</v>
      </c>
      <c r="F15" s="27">
        <v>0.7</v>
      </c>
      <c r="G15" s="28">
        <f t="shared" si="15"/>
        <v>7.3500000000000005</v>
      </c>
      <c r="H15" s="581" t="s">
        <v>1708</v>
      </c>
      <c r="I15" s="581" t="s">
        <v>1709</v>
      </c>
      <c r="J15" s="1629">
        <v>30</v>
      </c>
      <c r="K15" s="37">
        <f t="shared" si="0"/>
        <v>9.7222222222222209E-4</v>
      </c>
      <c r="L15" s="37">
        <f t="shared" si="14"/>
        <v>1.0208333333333333E-2</v>
      </c>
      <c r="M15" s="98">
        <f t="shared" si="1"/>
        <v>0.29493055555555553</v>
      </c>
      <c r="N15" s="234">
        <f t="shared" si="2"/>
        <v>0.34354166666666663</v>
      </c>
      <c r="O15" s="98">
        <f t="shared" si="3"/>
        <v>0.37131944444444442</v>
      </c>
      <c r="P15" s="234">
        <f t="shared" si="4"/>
        <v>0.426875</v>
      </c>
      <c r="Q15" s="98">
        <f t="shared" si="5"/>
        <v>0.45465277777777774</v>
      </c>
      <c r="R15" s="234">
        <f t="shared" si="6"/>
        <v>0.51020833333333326</v>
      </c>
      <c r="S15" s="98">
        <f t="shared" si="7"/>
        <v>0.54145833333333326</v>
      </c>
      <c r="T15" s="234">
        <f t="shared" si="8"/>
        <v>0.59354166666666663</v>
      </c>
      <c r="U15" s="98">
        <f t="shared" si="9"/>
        <v>0.62131944444444431</v>
      </c>
      <c r="V15" s="234">
        <f t="shared" si="10"/>
        <v>0.67687499999999989</v>
      </c>
      <c r="W15" s="98">
        <f t="shared" si="11"/>
        <v>0.7115972222222221</v>
      </c>
      <c r="X15" s="234">
        <f t="shared" si="12"/>
        <v>0.76020833333333326</v>
      </c>
      <c r="Y15" s="98">
        <f t="shared" si="13"/>
        <v>0.78798611111111105</v>
      </c>
      <c r="Z15" s="90"/>
      <c r="AA15" s="90"/>
      <c r="AB15" s="90"/>
      <c r="AC15" s="90"/>
      <c r="AD15" s="90"/>
      <c r="AE15" s="90"/>
      <c r="AF15" s="90"/>
      <c r="AS15" s="15"/>
      <c r="AT15" s="15"/>
      <c r="AU15" s="15"/>
      <c r="AV15" s="15"/>
      <c r="AW15" s="15"/>
      <c r="AX15" s="15"/>
      <c r="AY15" s="15"/>
      <c r="AZ15" s="15"/>
      <c r="BA15" s="15"/>
    </row>
    <row r="16" spans="1:60">
      <c r="A16" s="2005"/>
      <c r="B16" s="1662" t="s">
        <v>330</v>
      </c>
      <c r="C16" s="1264" t="s">
        <v>4</v>
      </c>
      <c r="D16" s="1627" t="s">
        <v>1681</v>
      </c>
      <c r="E16" s="1627" t="s">
        <v>28</v>
      </c>
      <c r="F16" s="27">
        <v>0.38</v>
      </c>
      <c r="G16" s="28">
        <f t="shared" si="15"/>
        <v>7.73</v>
      </c>
      <c r="H16" s="581" t="s">
        <v>1710</v>
      </c>
      <c r="I16" s="581" t="s">
        <v>1711</v>
      </c>
      <c r="J16" s="1629">
        <v>30</v>
      </c>
      <c r="K16" s="37">
        <f t="shared" si="0"/>
        <v>5.2777777777777773E-4</v>
      </c>
      <c r="L16" s="37">
        <f t="shared" si="14"/>
        <v>1.0736111111111111E-2</v>
      </c>
      <c r="M16" s="98">
        <f t="shared" si="1"/>
        <v>0.29545833333333332</v>
      </c>
      <c r="N16" s="234">
        <f t="shared" si="2"/>
        <v>0.34406944444444443</v>
      </c>
      <c r="O16" s="98">
        <f t="shared" si="3"/>
        <v>0.37184722222222222</v>
      </c>
      <c r="P16" s="234">
        <f t="shared" si="4"/>
        <v>0.4274027777777778</v>
      </c>
      <c r="Q16" s="98">
        <f t="shared" si="5"/>
        <v>0.45518055555555553</v>
      </c>
      <c r="R16" s="234">
        <f t="shared" si="6"/>
        <v>0.51073611111111106</v>
      </c>
      <c r="S16" s="98">
        <f t="shared" si="7"/>
        <v>0.54198611111111106</v>
      </c>
      <c r="T16" s="234">
        <f t="shared" si="8"/>
        <v>0.59406944444444443</v>
      </c>
      <c r="U16" s="98">
        <f t="shared" si="9"/>
        <v>0.62184722222222211</v>
      </c>
      <c r="V16" s="234">
        <f t="shared" si="10"/>
        <v>0.67740277777777769</v>
      </c>
      <c r="W16" s="98">
        <f t="shared" si="11"/>
        <v>0.7121249999999999</v>
      </c>
      <c r="X16" s="234">
        <f t="shared" si="12"/>
        <v>0.76073611111111106</v>
      </c>
      <c r="Y16" s="98">
        <f t="shared" si="13"/>
        <v>0.78851388888888885</v>
      </c>
      <c r="Z16" s="90"/>
      <c r="AA16" s="90"/>
      <c r="AB16" s="90"/>
      <c r="AC16" s="90"/>
      <c r="AD16" s="90"/>
      <c r="AE16" s="90"/>
      <c r="AF16" s="90"/>
      <c r="AS16" s="15"/>
      <c r="AT16" s="15"/>
      <c r="AU16" s="15"/>
      <c r="AV16" s="15"/>
      <c r="AW16" s="15"/>
      <c r="AX16" s="15"/>
      <c r="AY16" s="15"/>
      <c r="AZ16" s="15"/>
      <c r="BA16" s="15"/>
    </row>
    <row r="17" spans="1:54">
      <c r="A17" s="2005"/>
      <c r="B17" s="1662" t="s">
        <v>331</v>
      </c>
      <c r="C17" s="1264" t="s">
        <v>4</v>
      </c>
      <c r="D17" s="1627" t="s">
        <v>1681</v>
      </c>
      <c r="E17" s="1627" t="s">
        <v>29</v>
      </c>
      <c r="F17" s="27">
        <v>0.78</v>
      </c>
      <c r="G17" s="28">
        <f t="shared" si="15"/>
        <v>8.51</v>
      </c>
      <c r="H17" s="581" t="s">
        <v>1712</v>
      </c>
      <c r="I17" s="581" t="s">
        <v>1713</v>
      </c>
      <c r="J17" s="1629">
        <v>30</v>
      </c>
      <c r="K17" s="37">
        <f t="shared" si="0"/>
        <v>1.0833333333333335E-3</v>
      </c>
      <c r="L17" s="37">
        <f t="shared" si="14"/>
        <v>1.1819444444444445E-2</v>
      </c>
      <c r="M17" s="98">
        <f t="shared" si="1"/>
        <v>0.29654166666666665</v>
      </c>
      <c r="N17" s="234">
        <f t="shared" si="2"/>
        <v>0.34515277777777775</v>
      </c>
      <c r="O17" s="98">
        <f t="shared" si="3"/>
        <v>0.37293055555555554</v>
      </c>
      <c r="P17" s="234">
        <f t="shared" si="4"/>
        <v>0.42848611111111112</v>
      </c>
      <c r="Q17" s="98">
        <f t="shared" si="5"/>
        <v>0.45626388888888886</v>
      </c>
      <c r="R17" s="234">
        <f t="shared" si="6"/>
        <v>0.51181944444444438</v>
      </c>
      <c r="S17" s="98">
        <f t="shared" si="7"/>
        <v>0.54306944444444438</v>
      </c>
      <c r="T17" s="234">
        <f t="shared" si="8"/>
        <v>0.59515277777777775</v>
      </c>
      <c r="U17" s="98">
        <f t="shared" si="9"/>
        <v>0.62293055555555543</v>
      </c>
      <c r="V17" s="234">
        <f t="shared" si="10"/>
        <v>0.67848611111111101</v>
      </c>
      <c r="W17" s="98">
        <f t="shared" si="11"/>
        <v>0.71320833333333322</v>
      </c>
      <c r="X17" s="234">
        <f t="shared" si="12"/>
        <v>0.76181944444444438</v>
      </c>
      <c r="Y17" s="98">
        <f t="shared" si="13"/>
        <v>0.78959722222222217</v>
      </c>
      <c r="Z17" s="90"/>
      <c r="AA17" s="90"/>
      <c r="AB17" s="90"/>
      <c r="AC17" s="90"/>
      <c r="AD17" s="90"/>
      <c r="AE17" s="90"/>
      <c r="AF17" s="90"/>
      <c r="AS17" s="15"/>
      <c r="AT17" s="15"/>
      <c r="AU17" s="15"/>
      <c r="AV17" s="15"/>
      <c r="AW17" s="15"/>
      <c r="AX17" s="15"/>
      <c r="AY17" s="63"/>
      <c r="AZ17" s="63"/>
      <c r="BA17" s="15"/>
    </row>
    <row r="18" spans="1:54" ht="17.25" thickBot="1">
      <c r="A18" s="2005"/>
      <c r="B18" s="1662" t="s">
        <v>332</v>
      </c>
      <c r="C18" s="1264" t="s">
        <v>4</v>
      </c>
      <c r="D18" s="1627" t="s">
        <v>1681</v>
      </c>
      <c r="E18" s="1627" t="s">
        <v>30</v>
      </c>
      <c r="F18" s="27">
        <v>0.37</v>
      </c>
      <c r="G18" s="28">
        <f t="shared" si="15"/>
        <v>8.879999999999999</v>
      </c>
      <c r="H18" s="581" t="s">
        <v>1714</v>
      </c>
      <c r="I18" s="581" t="s">
        <v>1715</v>
      </c>
      <c r="J18" s="1629">
        <v>30</v>
      </c>
      <c r="K18" s="37">
        <f t="shared" si="0"/>
        <v>5.1388888888888892E-4</v>
      </c>
      <c r="L18" s="37">
        <f t="shared" si="14"/>
        <v>1.2333333333333333E-2</v>
      </c>
      <c r="M18" s="98">
        <f t="shared" si="1"/>
        <v>0.29705555555555552</v>
      </c>
      <c r="N18" s="234">
        <f t="shared" si="2"/>
        <v>0.34566666666666662</v>
      </c>
      <c r="O18" s="98">
        <f t="shared" si="3"/>
        <v>0.37344444444444441</v>
      </c>
      <c r="P18" s="234">
        <f t="shared" si="4"/>
        <v>0.42899999999999999</v>
      </c>
      <c r="Q18" s="98">
        <f t="shared" si="5"/>
        <v>0.45677777777777773</v>
      </c>
      <c r="R18" s="234">
        <f t="shared" si="6"/>
        <v>0.51233333333333331</v>
      </c>
      <c r="S18" s="98">
        <f t="shared" si="7"/>
        <v>0.54358333333333331</v>
      </c>
      <c r="T18" s="234">
        <f t="shared" si="8"/>
        <v>0.59566666666666668</v>
      </c>
      <c r="U18" s="98">
        <f t="shared" si="9"/>
        <v>0.62344444444444436</v>
      </c>
      <c r="V18" s="234">
        <f t="shared" si="10"/>
        <v>0.67899999999999994</v>
      </c>
      <c r="W18" s="98">
        <f t="shared" si="11"/>
        <v>0.71372222222222215</v>
      </c>
      <c r="X18" s="234">
        <f t="shared" si="12"/>
        <v>0.76233333333333331</v>
      </c>
      <c r="Y18" s="98">
        <f t="shared" si="13"/>
        <v>0.7901111111111111</v>
      </c>
      <c r="Z18" s="90"/>
      <c r="AA18" s="90"/>
      <c r="AB18" s="90"/>
      <c r="AC18" s="90"/>
      <c r="AD18" s="90"/>
      <c r="AE18" s="90"/>
      <c r="AF18" s="90"/>
      <c r="AS18" s="15"/>
      <c r="AT18" s="15"/>
      <c r="AU18" s="15"/>
      <c r="AV18" s="15"/>
      <c r="AW18" s="15"/>
      <c r="AX18" s="15"/>
      <c r="AY18" s="63"/>
      <c r="AZ18" s="63"/>
      <c r="BA18" s="15"/>
    </row>
    <row r="19" spans="1:54" ht="17.25" thickBot="1">
      <c r="A19" s="2005"/>
      <c r="B19" s="1662" t="s">
        <v>333</v>
      </c>
      <c r="C19" s="1264" t="s">
        <v>4</v>
      </c>
      <c r="D19" s="1627" t="s">
        <v>1681</v>
      </c>
      <c r="E19" s="1627" t="s">
        <v>31</v>
      </c>
      <c r="F19" s="27">
        <v>0.13</v>
      </c>
      <c r="G19" s="28">
        <f t="shared" si="15"/>
        <v>9.01</v>
      </c>
      <c r="H19" s="581" t="s">
        <v>1716</v>
      </c>
      <c r="I19" s="581" t="s">
        <v>1717</v>
      </c>
      <c r="J19" s="1629">
        <v>30</v>
      </c>
      <c r="K19" s="37">
        <f t="shared" si="0"/>
        <v>1.8055555555555555E-4</v>
      </c>
      <c r="L19" s="37">
        <f t="shared" si="14"/>
        <v>1.2513888888888889E-2</v>
      </c>
      <c r="M19" s="98">
        <f t="shared" si="1"/>
        <v>0.29723611111111109</v>
      </c>
      <c r="N19" s="234">
        <f t="shared" si="2"/>
        <v>0.34584722222222219</v>
      </c>
      <c r="O19" s="98">
        <f t="shared" si="3"/>
        <v>0.37362499999999998</v>
      </c>
      <c r="P19" s="234">
        <f t="shared" si="4"/>
        <v>0.42918055555555557</v>
      </c>
      <c r="Q19" s="98">
        <f t="shared" si="5"/>
        <v>0.4569583333333333</v>
      </c>
      <c r="R19" s="234">
        <f t="shared" si="6"/>
        <v>0.51251388888888882</v>
      </c>
      <c r="S19" s="98">
        <f t="shared" si="7"/>
        <v>0.54376388888888882</v>
      </c>
      <c r="T19" s="234">
        <f t="shared" si="8"/>
        <v>0.59584722222222219</v>
      </c>
      <c r="U19" s="98">
        <f t="shared" si="9"/>
        <v>0.62362499999999987</v>
      </c>
      <c r="V19" s="234">
        <f t="shared" si="10"/>
        <v>0.67918055555555545</v>
      </c>
      <c r="W19" s="98">
        <f t="shared" si="11"/>
        <v>0.71390277777777766</v>
      </c>
      <c r="X19" s="234">
        <f t="shared" si="12"/>
        <v>0.76251388888888882</v>
      </c>
      <c r="Y19" s="98">
        <f t="shared" si="13"/>
        <v>0.79029166666666661</v>
      </c>
      <c r="Z19" s="90"/>
      <c r="AA19" s="90"/>
      <c r="AB19" s="90"/>
      <c r="AC19" s="90"/>
      <c r="AD19" s="90"/>
      <c r="AE19" s="90"/>
      <c r="AF19" s="90"/>
      <c r="AI19" s="245" t="s">
        <v>318</v>
      </c>
      <c r="AJ19" s="241"/>
      <c r="AK19" s="241"/>
      <c r="AL19" s="246"/>
      <c r="AS19" s="271"/>
      <c r="AT19" s="15"/>
      <c r="AU19" s="15"/>
      <c r="AV19" s="15"/>
      <c r="AW19" s="15"/>
      <c r="AX19" s="15"/>
      <c r="AY19" s="63"/>
      <c r="AZ19" s="63"/>
      <c r="BA19" s="15"/>
    </row>
    <row r="20" spans="1:54" ht="17.25" thickBot="1">
      <c r="A20" s="2005"/>
      <c r="B20" s="1662" t="s">
        <v>334</v>
      </c>
      <c r="C20" s="1264" t="s">
        <v>4</v>
      </c>
      <c r="D20" s="1627" t="s">
        <v>1681</v>
      </c>
      <c r="E20" s="1627" t="s">
        <v>32</v>
      </c>
      <c r="F20" s="27">
        <v>0.5</v>
      </c>
      <c r="G20" s="28">
        <f t="shared" si="15"/>
        <v>9.51</v>
      </c>
      <c r="H20" s="581" t="s">
        <v>1718</v>
      </c>
      <c r="I20" s="581" t="s">
        <v>1719</v>
      </c>
      <c r="J20" s="1629">
        <v>30</v>
      </c>
      <c r="K20" s="37">
        <f t="shared" si="0"/>
        <v>6.9444444444444447E-4</v>
      </c>
      <c r="L20" s="37">
        <f t="shared" si="14"/>
        <v>1.3208333333333332E-2</v>
      </c>
      <c r="M20" s="98">
        <f t="shared" si="1"/>
        <v>0.29793055555555553</v>
      </c>
      <c r="N20" s="234">
        <f t="shared" si="2"/>
        <v>0.34654166666666664</v>
      </c>
      <c r="O20" s="98">
        <f t="shared" si="3"/>
        <v>0.37431944444444443</v>
      </c>
      <c r="P20" s="234">
        <f t="shared" si="4"/>
        <v>0.42987500000000001</v>
      </c>
      <c r="Q20" s="98">
        <f t="shared" si="5"/>
        <v>0.45765277777777774</v>
      </c>
      <c r="R20" s="234">
        <f t="shared" si="6"/>
        <v>0.51320833333333327</v>
      </c>
      <c r="S20" s="98">
        <f t="shared" si="7"/>
        <v>0.54445833333333327</v>
      </c>
      <c r="T20" s="234">
        <f t="shared" si="8"/>
        <v>0.59654166666666664</v>
      </c>
      <c r="U20" s="98">
        <f t="shared" si="9"/>
        <v>0.62431944444444432</v>
      </c>
      <c r="V20" s="234">
        <f t="shared" si="10"/>
        <v>0.6798749999999999</v>
      </c>
      <c r="W20" s="98">
        <f t="shared" si="11"/>
        <v>0.71459722222222211</v>
      </c>
      <c r="X20" s="234">
        <f t="shared" si="12"/>
        <v>0.76320833333333327</v>
      </c>
      <c r="Y20" s="98">
        <f t="shared" si="13"/>
        <v>0.79098611111111106</v>
      </c>
      <c r="Z20" s="90"/>
      <c r="AA20" s="90"/>
      <c r="AB20" s="90"/>
      <c r="AC20" s="90"/>
      <c r="AD20" s="90"/>
      <c r="AE20" s="90"/>
      <c r="AF20" s="90"/>
      <c r="AK20" s="1" t="s">
        <v>312</v>
      </c>
      <c r="AM20" s="1" t="s">
        <v>313</v>
      </c>
      <c r="AO20" s="170" t="s">
        <v>316</v>
      </c>
      <c r="AP20" s="170"/>
      <c r="AS20" s="15"/>
      <c r="AT20" s="15"/>
      <c r="AU20" s="15"/>
      <c r="AV20" s="15"/>
      <c r="AW20" s="15"/>
      <c r="AX20" s="15"/>
      <c r="AY20" s="63"/>
      <c r="AZ20" s="63"/>
      <c r="BA20" s="15"/>
    </row>
    <row r="21" spans="1:54" ht="17.25" thickBot="1">
      <c r="A21" s="2005"/>
      <c r="B21" s="1662" t="s">
        <v>335</v>
      </c>
      <c r="C21" s="1264" t="s">
        <v>4</v>
      </c>
      <c r="D21" s="1627" t="s">
        <v>1681</v>
      </c>
      <c r="E21" s="1627" t="s">
        <v>148</v>
      </c>
      <c r="F21" s="27">
        <v>0.91</v>
      </c>
      <c r="G21" s="28">
        <f t="shared" si="15"/>
        <v>10.42</v>
      </c>
      <c r="H21" s="581" t="s">
        <v>1720</v>
      </c>
      <c r="I21" s="581" t="s">
        <v>1721</v>
      </c>
      <c r="J21" s="1629">
        <v>30</v>
      </c>
      <c r="K21" s="37">
        <f t="shared" si="0"/>
        <v>1.2638888888888888E-3</v>
      </c>
      <c r="L21" s="37">
        <f t="shared" si="14"/>
        <v>1.4472222222222221E-2</v>
      </c>
      <c r="M21" s="98">
        <f t="shared" si="1"/>
        <v>0.29919444444444443</v>
      </c>
      <c r="N21" s="234">
        <f t="shared" si="2"/>
        <v>0.34780555555555553</v>
      </c>
      <c r="O21" s="98">
        <f t="shared" si="3"/>
        <v>0.37558333333333332</v>
      </c>
      <c r="P21" s="234">
        <f t="shared" si="4"/>
        <v>0.4311388888888889</v>
      </c>
      <c r="Q21" s="98">
        <f t="shared" si="5"/>
        <v>0.45891666666666664</v>
      </c>
      <c r="R21" s="234">
        <f t="shared" si="6"/>
        <v>0.51447222222222211</v>
      </c>
      <c r="S21" s="98">
        <f t="shared" si="7"/>
        <v>0.54572222222222211</v>
      </c>
      <c r="T21" s="234">
        <f t="shared" si="8"/>
        <v>0.59780555555555548</v>
      </c>
      <c r="U21" s="98">
        <f t="shared" si="9"/>
        <v>0.62558333333333316</v>
      </c>
      <c r="V21" s="234">
        <f t="shared" si="10"/>
        <v>0.68113888888888874</v>
      </c>
      <c r="W21" s="98">
        <f t="shared" si="11"/>
        <v>0.71586111111111095</v>
      </c>
      <c r="X21" s="234">
        <f t="shared" si="12"/>
        <v>0.76447222222222211</v>
      </c>
      <c r="Y21" s="98">
        <f t="shared" si="13"/>
        <v>0.7922499999999999</v>
      </c>
      <c r="Z21" s="90"/>
      <c r="AA21" s="90"/>
      <c r="AB21" s="90"/>
      <c r="AC21" s="90"/>
      <c r="AD21" s="90"/>
      <c r="AE21" s="90"/>
      <c r="AF21" s="90"/>
      <c r="AG21" s="15"/>
      <c r="AH21" s="15"/>
      <c r="AI21" s="240" t="s">
        <v>346</v>
      </c>
      <c r="AJ21" s="241"/>
      <c r="AK21" s="241">
        <f>(AK11*AK13)*255</f>
        <v>90831</v>
      </c>
      <c r="AL21" s="241"/>
      <c r="AM21" s="242">
        <v>1</v>
      </c>
      <c r="AN21" s="241"/>
      <c r="AO21" s="243">
        <f>AK21*AM21</f>
        <v>90831</v>
      </c>
      <c r="AP21" s="244"/>
      <c r="AS21" s="15"/>
      <c r="AT21" s="15"/>
      <c r="AU21" s="15"/>
      <c r="AV21" s="15"/>
      <c r="AW21" s="233"/>
      <c r="AX21" s="15"/>
      <c r="AY21" s="279"/>
      <c r="AZ21" s="63"/>
      <c r="BA21" s="15"/>
    </row>
    <row r="22" spans="1:54">
      <c r="A22" s="2005"/>
      <c r="B22" s="1664" t="s">
        <v>1734</v>
      </c>
      <c r="C22" s="1264" t="s">
        <v>5</v>
      </c>
      <c r="D22" s="1627" t="s">
        <v>1681</v>
      </c>
      <c r="E22" s="1627" t="s">
        <v>149</v>
      </c>
      <c r="F22" s="27">
        <v>0.5</v>
      </c>
      <c r="G22" s="28">
        <f t="shared" si="15"/>
        <v>10.92</v>
      </c>
      <c r="H22" s="581" t="s">
        <v>1722</v>
      </c>
      <c r="I22" s="581" t="s">
        <v>1723</v>
      </c>
      <c r="J22" s="1629">
        <v>20</v>
      </c>
      <c r="K22" s="37">
        <f t="shared" si="0"/>
        <v>1.0416666666666667E-3</v>
      </c>
      <c r="L22" s="37">
        <f t="shared" si="14"/>
        <v>1.5513888888888888E-2</v>
      </c>
      <c r="M22" s="98">
        <f t="shared" si="1"/>
        <v>0.30023611111111109</v>
      </c>
      <c r="N22" s="234">
        <f t="shared" si="2"/>
        <v>0.3488472222222222</v>
      </c>
      <c r="O22" s="98">
        <f t="shared" si="3"/>
        <v>0.37662499999999999</v>
      </c>
      <c r="P22" s="234">
        <f t="shared" si="4"/>
        <v>0.43218055555555557</v>
      </c>
      <c r="Q22" s="98">
        <f t="shared" si="5"/>
        <v>0.4599583333333333</v>
      </c>
      <c r="R22" s="234">
        <f t="shared" si="6"/>
        <v>0.51551388888888883</v>
      </c>
      <c r="S22" s="98">
        <f t="shared" si="7"/>
        <v>0.54676388888888883</v>
      </c>
      <c r="T22" s="234">
        <f t="shared" si="8"/>
        <v>0.5988472222222222</v>
      </c>
      <c r="U22" s="98">
        <f t="shared" si="9"/>
        <v>0.62662499999999988</v>
      </c>
      <c r="V22" s="234">
        <f t="shared" si="10"/>
        <v>0.68218055555555546</v>
      </c>
      <c r="W22" s="98">
        <f t="shared" si="11"/>
        <v>0.71690277777777767</v>
      </c>
      <c r="X22" s="234">
        <f t="shared" si="12"/>
        <v>0.76551388888888883</v>
      </c>
      <c r="Y22" s="98">
        <f t="shared" si="13"/>
        <v>0.79329166666666662</v>
      </c>
      <c r="Z22" s="90"/>
      <c r="AA22" s="90"/>
      <c r="AB22" s="90"/>
      <c r="AC22" s="90"/>
      <c r="AD22" s="90"/>
      <c r="AE22" s="90"/>
      <c r="AF22" s="90"/>
      <c r="AG22" s="15"/>
      <c r="AH22" s="15"/>
      <c r="AI22" s="15"/>
      <c r="AJ22" s="15"/>
      <c r="AK22" s="15"/>
      <c r="AL22" s="15"/>
      <c r="AO22" s="192"/>
      <c r="AP22" s="192"/>
      <c r="AS22" s="15"/>
      <c r="AT22" s="15"/>
      <c r="AU22" s="15"/>
      <c r="AV22" s="15"/>
      <c r="AW22" s="15"/>
      <c r="AX22" s="15"/>
      <c r="AY22" s="63"/>
      <c r="AZ22" s="63"/>
      <c r="BA22" s="15"/>
    </row>
    <row r="23" spans="1:54" ht="16.5" customHeight="1">
      <c r="A23" s="2005"/>
      <c r="B23" s="1664" t="s">
        <v>1735</v>
      </c>
      <c r="C23" s="1264" t="s">
        <v>4</v>
      </c>
      <c r="D23" s="1627" t="s">
        <v>1681</v>
      </c>
      <c r="E23" s="1627" t="s">
        <v>150</v>
      </c>
      <c r="F23" s="27">
        <v>1.1200000000000001</v>
      </c>
      <c r="G23" s="28">
        <f t="shared" si="15"/>
        <v>12.04</v>
      </c>
      <c r="H23" s="581" t="s">
        <v>1724</v>
      </c>
      <c r="I23" s="581" t="s">
        <v>1725</v>
      </c>
      <c r="J23" s="1629">
        <v>15</v>
      </c>
      <c r="K23" s="37">
        <f t="shared" si="0"/>
        <v>3.1111111111111114E-3</v>
      </c>
      <c r="L23" s="37">
        <f t="shared" si="14"/>
        <v>1.8624999999999999E-2</v>
      </c>
      <c r="M23" s="98">
        <f t="shared" si="1"/>
        <v>0.30334722222222221</v>
      </c>
      <c r="N23" s="234">
        <f t="shared" si="2"/>
        <v>0.35195833333333332</v>
      </c>
      <c r="O23" s="98">
        <f t="shared" si="3"/>
        <v>0.37973611111111111</v>
      </c>
      <c r="P23" s="234">
        <f t="shared" si="4"/>
        <v>0.43529166666666669</v>
      </c>
      <c r="Q23" s="98">
        <f t="shared" si="5"/>
        <v>0.46306944444444442</v>
      </c>
      <c r="R23" s="234">
        <f t="shared" si="6"/>
        <v>0.51862499999999989</v>
      </c>
      <c r="S23" s="98">
        <f t="shared" si="7"/>
        <v>0.54987499999999989</v>
      </c>
      <c r="T23" s="234">
        <f t="shared" si="8"/>
        <v>0.60195833333333326</v>
      </c>
      <c r="U23" s="98">
        <f t="shared" si="9"/>
        <v>0.62973611111111094</v>
      </c>
      <c r="V23" s="234">
        <f t="shared" si="10"/>
        <v>0.68529166666666652</v>
      </c>
      <c r="W23" s="98">
        <f t="shared" si="11"/>
        <v>0.72001388888888873</v>
      </c>
      <c r="X23" s="234">
        <f t="shared" si="12"/>
        <v>0.76862499999999989</v>
      </c>
      <c r="Y23" s="98">
        <f t="shared" si="13"/>
        <v>0.79640277777777768</v>
      </c>
      <c r="Z23" s="90"/>
      <c r="AA23" s="90"/>
      <c r="AB23" s="90"/>
      <c r="AC23" s="90"/>
      <c r="AD23" s="90"/>
      <c r="AE23" s="90"/>
      <c r="AF23" s="90"/>
      <c r="AG23" s="20"/>
      <c r="AH23" s="20"/>
      <c r="AI23" s="15"/>
      <c r="AJ23" s="15"/>
      <c r="AK23" s="15"/>
      <c r="AL23" s="15"/>
      <c r="AM23" s="233"/>
      <c r="AN23" s="15"/>
      <c r="AO23" s="279">
        <f>AK23*AM23</f>
        <v>0</v>
      </c>
      <c r="AP23" s="63"/>
      <c r="AQ23" s="15"/>
      <c r="AR23" s="15"/>
      <c r="AS23" s="15"/>
      <c r="AT23" s="15"/>
      <c r="AU23" s="15"/>
      <c r="AV23" s="15"/>
      <c r="AW23" s="233"/>
      <c r="AX23" s="15"/>
      <c r="AY23" s="279"/>
      <c r="AZ23" s="63"/>
      <c r="BA23" s="15"/>
    </row>
    <row r="24" spans="1:54">
      <c r="A24" s="2005"/>
      <c r="B24" s="1662" t="s">
        <v>361</v>
      </c>
      <c r="C24" s="1264" t="s">
        <v>4</v>
      </c>
      <c r="D24" s="1627" t="s">
        <v>1681</v>
      </c>
      <c r="E24" s="1627" t="s">
        <v>151</v>
      </c>
      <c r="F24" s="27">
        <v>0.94</v>
      </c>
      <c r="G24" s="28">
        <f t="shared" si="15"/>
        <v>12.979999999999999</v>
      </c>
      <c r="H24" s="581" t="s">
        <v>1726</v>
      </c>
      <c r="I24" s="581" t="s">
        <v>1696</v>
      </c>
      <c r="J24" s="1629">
        <v>25</v>
      </c>
      <c r="K24" s="37">
        <f t="shared" si="0"/>
        <v>1.5666666666666665E-3</v>
      </c>
      <c r="L24" s="37">
        <f t="shared" si="14"/>
        <v>2.0191666666666667E-2</v>
      </c>
      <c r="M24" s="98">
        <f t="shared" si="1"/>
        <v>0.30491388888888887</v>
      </c>
      <c r="N24" s="234">
        <f t="shared" si="2"/>
        <v>0.35352499999999998</v>
      </c>
      <c r="O24" s="98">
        <f t="shared" si="3"/>
        <v>0.38130277777777777</v>
      </c>
      <c r="P24" s="234">
        <f t="shared" si="4"/>
        <v>0.43685833333333335</v>
      </c>
      <c r="Q24" s="98">
        <f t="shared" si="5"/>
        <v>0.46463611111111108</v>
      </c>
      <c r="R24" s="234">
        <f t="shared" si="6"/>
        <v>0.52019166666666661</v>
      </c>
      <c r="S24" s="98">
        <f t="shared" si="7"/>
        <v>0.55144166666666661</v>
      </c>
      <c r="T24" s="234">
        <f t="shared" si="8"/>
        <v>0.60352499999999998</v>
      </c>
      <c r="U24" s="98">
        <f t="shared" si="9"/>
        <v>0.63130277777777766</v>
      </c>
      <c r="V24" s="234">
        <f t="shared" si="10"/>
        <v>0.68685833333333324</v>
      </c>
      <c r="W24" s="98">
        <f t="shared" si="11"/>
        <v>0.72158055555555545</v>
      </c>
      <c r="X24" s="234">
        <f t="shared" si="12"/>
        <v>0.77019166666666661</v>
      </c>
      <c r="Y24" s="98">
        <f t="shared" si="13"/>
        <v>0.7979694444444444</v>
      </c>
      <c r="Z24" s="90"/>
      <c r="AA24" s="90"/>
      <c r="AB24" s="90"/>
      <c r="AC24" s="90"/>
      <c r="AD24" s="90"/>
      <c r="AE24" s="90"/>
      <c r="AF24" s="90"/>
      <c r="AG24" s="20"/>
      <c r="AH24" s="20"/>
      <c r="AI24" s="15"/>
      <c r="AJ24" s="15"/>
      <c r="AK24" s="15"/>
      <c r="AL24" s="15"/>
      <c r="AM24" s="15"/>
      <c r="AN24" s="15"/>
      <c r="AO24" s="63"/>
      <c r="AP24" s="63"/>
      <c r="AQ24" s="15"/>
      <c r="AR24" s="15"/>
      <c r="AS24" s="15"/>
      <c r="AT24" s="15"/>
      <c r="AU24" s="15"/>
      <c r="AV24" s="15"/>
      <c r="AW24" s="15"/>
      <c r="AX24" s="15"/>
      <c r="AY24" s="63"/>
      <c r="AZ24" s="63"/>
      <c r="BA24" s="15"/>
    </row>
    <row r="25" spans="1:54">
      <c r="A25" s="2005"/>
      <c r="B25" s="1662" t="s">
        <v>133</v>
      </c>
      <c r="C25" s="1264" t="s">
        <v>4</v>
      </c>
      <c r="D25" s="1627" t="s">
        <v>1681</v>
      </c>
      <c r="E25" s="1627" t="s">
        <v>152</v>
      </c>
      <c r="F25" s="27">
        <v>0.4</v>
      </c>
      <c r="G25" s="28">
        <f t="shared" si="15"/>
        <v>13.379999999999999</v>
      </c>
      <c r="H25" s="581" t="s">
        <v>1727</v>
      </c>
      <c r="I25" s="581" t="s">
        <v>1728</v>
      </c>
      <c r="J25" s="1629">
        <v>25</v>
      </c>
      <c r="K25" s="37">
        <f t="shared" si="0"/>
        <v>6.6666666666666664E-4</v>
      </c>
      <c r="L25" s="37">
        <f t="shared" si="14"/>
        <v>2.0858333333333333E-2</v>
      </c>
      <c r="M25" s="98">
        <f t="shared" si="1"/>
        <v>0.30558055555555552</v>
      </c>
      <c r="N25" s="234">
        <f t="shared" si="2"/>
        <v>0.35419166666666663</v>
      </c>
      <c r="O25" s="98">
        <f t="shared" si="3"/>
        <v>0.38196944444444442</v>
      </c>
      <c r="P25" s="234">
        <f t="shared" si="4"/>
        <v>0.437525</v>
      </c>
      <c r="Q25" s="98">
        <f t="shared" si="5"/>
        <v>0.46530277777777773</v>
      </c>
      <c r="R25" s="234">
        <f t="shared" si="6"/>
        <v>0.52085833333333331</v>
      </c>
      <c r="S25" s="98">
        <f t="shared" si="7"/>
        <v>0.55210833333333331</v>
      </c>
      <c r="T25" s="234">
        <f t="shared" si="8"/>
        <v>0.60419166666666668</v>
      </c>
      <c r="U25" s="98">
        <f t="shared" si="9"/>
        <v>0.63196944444444436</v>
      </c>
      <c r="V25" s="234">
        <f t="shared" si="10"/>
        <v>0.68752499999999994</v>
      </c>
      <c r="W25" s="98">
        <f t="shared" si="11"/>
        <v>0.72224722222222215</v>
      </c>
      <c r="X25" s="234">
        <f t="shared" si="12"/>
        <v>0.77085833333333331</v>
      </c>
      <c r="Y25" s="98">
        <f t="shared" si="13"/>
        <v>0.7986361111111111</v>
      </c>
      <c r="Z25" s="90"/>
      <c r="AA25" s="90"/>
      <c r="AB25" s="90"/>
      <c r="AC25" s="90"/>
      <c r="AD25" s="90"/>
      <c r="AE25" s="90"/>
      <c r="AF25" s="90"/>
      <c r="AG25" s="20"/>
      <c r="AH25" s="20"/>
      <c r="AI25" s="63"/>
      <c r="AJ25" s="63"/>
      <c r="AK25" s="63"/>
      <c r="AL25" s="63"/>
      <c r="AM25" s="63"/>
      <c r="AN25" s="63"/>
      <c r="AO25" s="63"/>
      <c r="AP25" s="63"/>
      <c r="AQ25" s="63"/>
      <c r="AR25" s="15"/>
      <c r="AS25" s="15"/>
      <c r="AT25" s="15"/>
      <c r="AU25" s="15"/>
      <c r="AV25" s="15"/>
      <c r="AW25" s="15"/>
      <c r="AX25" s="15"/>
      <c r="AY25" s="63"/>
      <c r="AZ25" s="63"/>
      <c r="BA25" s="15"/>
    </row>
    <row r="26" spans="1:54">
      <c r="A26" s="2005"/>
      <c r="B26" s="1662" t="s">
        <v>132</v>
      </c>
      <c r="C26" s="1423" t="s">
        <v>5</v>
      </c>
      <c r="D26" s="1625" t="s">
        <v>1681</v>
      </c>
      <c r="E26" s="1627" t="s">
        <v>153</v>
      </c>
      <c r="F26" s="315">
        <v>1</v>
      </c>
      <c r="G26" s="28">
        <f t="shared" si="15"/>
        <v>14.379999999999999</v>
      </c>
      <c r="H26" s="581" t="s">
        <v>1731</v>
      </c>
      <c r="I26" s="581" t="s">
        <v>1732</v>
      </c>
      <c r="J26" s="1623">
        <v>30</v>
      </c>
      <c r="K26" s="9">
        <f t="shared" si="0"/>
        <v>1.3888888888888889E-3</v>
      </c>
      <c r="L26" s="9">
        <f t="shared" si="14"/>
        <v>2.224722222222222E-2</v>
      </c>
      <c r="M26" s="98">
        <f t="shared" si="1"/>
        <v>0.30696944444444441</v>
      </c>
      <c r="N26" s="234">
        <f t="shared" si="2"/>
        <v>0.35558055555555551</v>
      </c>
      <c r="O26" s="98">
        <f t="shared" si="3"/>
        <v>0.3833583333333333</v>
      </c>
      <c r="P26" s="234">
        <f t="shared" si="4"/>
        <v>0.43891388888888888</v>
      </c>
      <c r="Q26" s="98">
        <f t="shared" si="5"/>
        <v>0.46669166666666662</v>
      </c>
      <c r="R26" s="234">
        <f t="shared" si="6"/>
        <v>0.5222472222222222</v>
      </c>
      <c r="S26" s="98">
        <f t="shared" si="7"/>
        <v>0.5534972222222222</v>
      </c>
      <c r="T26" s="234">
        <f t="shared" si="8"/>
        <v>0.60558055555555557</v>
      </c>
      <c r="U26" s="98">
        <f t="shared" si="9"/>
        <v>0.63335833333333325</v>
      </c>
      <c r="V26" s="234">
        <f t="shared" si="10"/>
        <v>0.68891388888888883</v>
      </c>
      <c r="W26" s="98">
        <f t="shared" si="11"/>
        <v>0.72363611111111104</v>
      </c>
      <c r="X26" s="234">
        <f t="shared" si="12"/>
        <v>0.7722472222222222</v>
      </c>
      <c r="Y26" s="98">
        <f t="shared" si="13"/>
        <v>0.80002499999999999</v>
      </c>
      <c r="Z26" s="90"/>
      <c r="AA26" s="90"/>
      <c r="AB26" s="90"/>
      <c r="AC26" s="90"/>
      <c r="AD26" s="90"/>
      <c r="AE26" s="90"/>
      <c r="AF26" s="90"/>
      <c r="AG26" s="20"/>
      <c r="AH26" s="20"/>
      <c r="AI26" s="343"/>
      <c r="AJ26" s="63"/>
      <c r="AK26" s="63"/>
      <c r="AL26" s="63"/>
      <c r="AM26" s="63"/>
      <c r="AN26" s="63"/>
      <c r="AO26" s="63"/>
      <c r="AP26" s="63"/>
      <c r="AQ26" s="63"/>
      <c r="AR26" s="15"/>
      <c r="AS26" s="271"/>
      <c r="AT26" s="15"/>
      <c r="AU26" s="15"/>
      <c r="AV26" s="15"/>
      <c r="AW26" s="15"/>
      <c r="AX26" s="15"/>
      <c r="AY26" s="63"/>
      <c r="AZ26" s="63"/>
      <c r="BA26" s="15"/>
    </row>
    <row r="27" spans="1:54">
      <c r="A27" s="2005" t="s">
        <v>350</v>
      </c>
      <c r="B27" s="1359" t="s">
        <v>113</v>
      </c>
      <c r="C27" s="1423" t="s">
        <v>4</v>
      </c>
      <c r="D27" s="1625" t="s">
        <v>1683</v>
      </c>
      <c r="E27" s="1627" t="s">
        <v>154</v>
      </c>
      <c r="F27" s="27">
        <v>2.08</v>
      </c>
      <c r="G27" s="28">
        <f t="shared" si="15"/>
        <v>16.46</v>
      </c>
      <c r="H27" s="584" t="s">
        <v>636</v>
      </c>
      <c r="I27" s="584" t="s">
        <v>637</v>
      </c>
      <c r="J27" s="1623">
        <v>30</v>
      </c>
      <c r="K27" s="9">
        <f t="shared" si="0"/>
        <v>2.8888888888888888E-3</v>
      </c>
      <c r="L27" s="9">
        <f t="shared" ref="L27:L38" si="16">L26+K27</f>
        <v>2.5136111111111109E-2</v>
      </c>
      <c r="M27" s="98">
        <f t="shared" si="1"/>
        <v>0.30985833333333329</v>
      </c>
      <c r="N27" s="234">
        <f t="shared" si="2"/>
        <v>0.3584694444444444</v>
      </c>
      <c r="O27" s="98">
        <f t="shared" si="3"/>
        <v>0.38624722222222219</v>
      </c>
      <c r="P27" s="234">
        <f t="shared" si="4"/>
        <v>0.44180277777777777</v>
      </c>
      <c r="Q27" s="98">
        <f t="shared" si="5"/>
        <v>0.4695805555555555</v>
      </c>
      <c r="R27" s="234">
        <f t="shared" si="6"/>
        <v>0.52513611111111114</v>
      </c>
      <c r="S27" s="98">
        <f t="shared" si="7"/>
        <v>0.55638611111111114</v>
      </c>
      <c r="T27" s="234">
        <f t="shared" si="8"/>
        <v>0.60846944444444451</v>
      </c>
      <c r="U27" s="98">
        <f t="shared" si="9"/>
        <v>0.63624722222222219</v>
      </c>
      <c r="V27" s="234">
        <f t="shared" si="10"/>
        <v>0.69180277777777777</v>
      </c>
      <c r="W27" s="98">
        <f t="shared" si="11"/>
        <v>0.72652499999999998</v>
      </c>
      <c r="X27" s="234">
        <f t="shared" si="12"/>
        <v>0.77513611111111114</v>
      </c>
      <c r="Y27" s="98">
        <f t="shared" si="13"/>
        <v>0.80291388888888893</v>
      </c>
      <c r="Z27" s="90"/>
      <c r="AA27" s="90"/>
      <c r="AB27" s="90"/>
      <c r="AC27" s="90"/>
      <c r="AD27" s="90"/>
      <c r="AE27" s="90"/>
      <c r="AF27" s="90"/>
      <c r="AG27" s="20"/>
      <c r="AH27" s="20"/>
      <c r="AI27" s="63"/>
      <c r="AJ27" s="63"/>
      <c r="AK27" s="63"/>
      <c r="AL27" s="63"/>
      <c r="AM27" s="63"/>
      <c r="AN27" s="63"/>
      <c r="AO27" s="63"/>
      <c r="AP27" s="63"/>
      <c r="AQ27" s="63"/>
      <c r="AR27" s="15"/>
      <c r="AS27" s="15"/>
      <c r="AT27" s="15"/>
      <c r="AU27" s="15"/>
      <c r="AV27" s="15"/>
      <c r="AW27" s="15"/>
      <c r="AX27" s="15"/>
      <c r="AY27" s="63"/>
      <c r="AZ27" s="63"/>
      <c r="BA27" s="15"/>
      <c r="BB27" s="15"/>
    </row>
    <row r="28" spans="1:54">
      <c r="A28" s="2006"/>
      <c r="B28" s="1359" t="s">
        <v>115</v>
      </c>
      <c r="C28" s="1423" t="s">
        <v>4</v>
      </c>
      <c r="D28" s="1625" t="s">
        <v>1683</v>
      </c>
      <c r="E28" s="1627" t="s">
        <v>155</v>
      </c>
      <c r="F28" s="27">
        <v>0.45</v>
      </c>
      <c r="G28" s="28">
        <f t="shared" si="15"/>
        <v>16.91</v>
      </c>
      <c r="H28" s="584" t="s">
        <v>638</v>
      </c>
      <c r="I28" s="584" t="s">
        <v>639</v>
      </c>
      <c r="J28" s="1623">
        <v>20</v>
      </c>
      <c r="K28" s="9">
        <f t="shared" si="0"/>
        <v>9.3749999999999997E-4</v>
      </c>
      <c r="L28" s="9">
        <f t="shared" si="16"/>
        <v>2.607361111111111E-2</v>
      </c>
      <c r="M28" s="98">
        <f t="shared" si="1"/>
        <v>0.31079583333333327</v>
      </c>
      <c r="N28" s="234">
        <f t="shared" si="2"/>
        <v>0.35940694444444438</v>
      </c>
      <c r="O28" s="98">
        <f t="shared" si="3"/>
        <v>0.38718472222222217</v>
      </c>
      <c r="P28" s="234">
        <f t="shared" si="4"/>
        <v>0.44274027777777775</v>
      </c>
      <c r="Q28" s="98">
        <f t="shared" si="5"/>
        <v>0.47051805555555548</v>
      </c>
      <c r="R28" s="234">
        <f t="shared" si="6"/>
        <v>0.52607361111111117</v>
      </c>
      <c r="S28" s="98">
        <f t="shared" si="7"/>
        <v>0.55732361111111117</v>
      </c>
      <c r="T28" s="234">
        <f t="shared" si="8"/>
        <v>0.60940694444444454</v>
      </c>
      <c r="U28" s="98">
        <f t="shared" si="9"/>
        <v>0.63718472222222222</v>
      </c>
      <c r="V28" s="234">
        <f t="shared" si="10"/>
        <v>0.6927402777777778</v>
      </c>
      <c r="W28" s="98">
        <f t="shared" si="11"/>
        <v>0.72746250000000001</v>
      </c>
      <c r="X28" s="234">
        <f t="shared" si="12"/>
        <v>0.77607361111111117</v>
      </c>
      <c r="Y28" s="98">
        <f t="shared" si="13"/>
        <v>0.80385138888888896</v>
      </c>
      <c r="Z28" s="90"/>
      <c r="AA28" s="90"/>
      <c r="AB28" s="90"/>
      <c r="AC28" s="90"/>
      <c r="AD28" s="90"/>
      <c r="AE28" s="90"/>
      <c r="AF28" s="90"/>
      <c r="AG28" s="20"/>
      <c r="AH28" s="15"/>
      <c r="AI28" s="63"/>
      <c r="AJ28" s="63"/>
      <c r="AK28" s="63"/>
      <c r="AL28" s="63"/>
      <c r="AM28" s="63"/>
      <c r="AN28" s="63"/>
      <c r="AO28" s="63"/>
      <c r="AP28" s="63"/>
      <c r="AQ28" s="63"/>
      <c r="AR28" s="15"/>
      <c r="AS28" s="15"/>
      <c r="AT28" s="15"/>
      <c r="AU28" s="15"/>
      <c r="AV28" s="15"/>
      <c r="AW28" s="15"/>
      <c r="AX28" s="15"/>
      <c r="AY28" s="63"/>
      <c r="AZ28" s="63"/>
      <c r="BA28" s="15"/>
      <c r="BB28" s="15"/>
    </row>
    <row r="29" spans="1:54" ht="16.5" customHeight="1">
      <c r="A29" s="2006"/>
      <c r="B29" s="7" t="s">
        <v>354</v>
      </c>
      <c r="C29" s="1423" t="s">
        <v>4</v>
      </c>
      <c r="D29" s="1625" t="s">
        <v>1681</v>
      </c>
      <c r="E29" s="1627" t="s">
        <v>156</v>
      </c>
      <c r="F29" s="27">
        <v>0.64500000000000002</v>
      </c>
      <c r="G29" s="28">
        <f t="shared" si="15"/>
        <v>17.555</v>
      </c>
      <c r="H29" s="932" t="s">
        <v>656</v>
      </c>
      <c r="I29" s="932" t="s">
        <v>657</v>
      </c>
      <c r="J29" s="1623">
        <v>20</v>
      </c>
      <c r="K29" s="9">
        <f t="shared" si="0"/>
        <v>1.3437500000000001E-3</v>
      </c>
      <c r="L29" s="9">
        <f t="shared" si="16"/>
        <v>2.7417361111111111E-2</v>
      </c>
      <c r="M29" s="98">
        <f t="shared" si="1"/>
        <v>0.31213958333333325</v>
      </c>
      <c r="N29" s="234">
        <f t="shared" si="2"/>
        <v>0.36075069444444435</v>
      </c>
      <c r="O29" s="98">
        <f t="shared" si="3"/>
        <v>0.38852847222222214</v>
      </c>
      <c r="P29" s="234">
        <f t="shared" si="4"/>
        <v>0.44408402777777772</v>
      </c>
      <c r="Q29" s="98">
        <f t="shared" si="5"/>
        <v>0.47186180555555546</v>
      </c>
      <c r="R29" s="234">
        <f t="shared" si="6"/>
        <v>0.52741736111111115</v>
      </c>
      <c r="S29" s="98">
        <f t="shared" si="7"/>
        <v>0.55866736111111115</v>
      </c>
      <c r="T29" s="234">
        <f t="shared" si="8"/>
        <v>0.61075069444444452</v>
      </c>
      <c r="U29" s="98">
        <f t="shared" si="9"/>
        <v>0.6385284722222222</v>
      </c>
      <c r="V29" s="234">
        <f t="shared" si="10"/>
        <v>0.69408402777777778</v>
      </c>
      <c r="W29" s="98">
        <f t="shared" si="11"/>
        <v>0.72880624999999999</v>
      </c>
      <c r="X29" s="234">
        <f t="shared" si="12"/>
        <v>0.77741736111111115</v>
      </c>
      <c r="Y29" s="98">
        <f t="shared" si="13"/>
        <v>0.80519513888888894</v>
      </c>
      <c r="Z29" s="90"/>
      <c r="AA29" s="90"/>
      <c r="AB29" s="90"/>
      <c r="AC29" s="90"/>
      <c r="AD29" s="90"/>
      <c r="AE29" s="90"/>
      <c r="AF29" s="90"/>
      <c r="AG29" s="20"/>
      <c r="AH29" s="15"/>
      <c r="AI29" s="63"/>
      <c r="AJ29" s="63"/>
      <c r="AK29" s="63"/>
      <c r="AL29" s="63"/>
      <c r="AM29" s="63"/>
      <c r="AN29" s="63"/>
      <c r="AO29" s="63"/>
      <c r="AP29" s="63"/>
      <c r="AQ29" s="63"/>
      <c r="AR29" s="15"/>
      <c r="AS29" s="15"/>
      <c r="AT29" s="15"/>
      <c r="AU29" s="15"/>
      <c r="AV29" s="15"/>
      <c r="AW29" s="15"/>
      <c r="AX29" s="15"/>
      <c r="AY29" s="63"/>
      <c r="AZ29" s="63"/>
      <c r="BA29" s="15"/>
    </row>
    <row r="30" spans="1:54">
      <c r="A30" s="2006"/>
      <c r="B30" s="7" t="s">
        <v>348</v>
      </c>
      <c r="C30" s="1423" t="s">
        <v>4</v>
      </c>
      <c r="D30" s="1625" t="s">
        <v>1681</v>
      </c>
      <c r="E30" s="1627" t="s">
        <v>157</v>
      </c>
      <c r="F30" s="27">
        <v>0.34</v>
      </c>
      <c r="G30" s="28">
        <f t="shared" si="15"/>
        <v>17.895</v>
      </c>
      <c r="H30" s="584" t="s">
        <v>658</v>
      </c>
      <c r="I30" s="584" t="s">
        <v>659</v>
      </c>
      <c r="J30" s="1623">
        <v>20</v>
      </c>
      <c r="K30" s="9">
        <f t="shared" si="0"/>
        <v>7.0833333333333338E-4</v>
      </c>
      <c r="L30" s="9">
        <f t="shared" si="16"/>
        <v>2.8125694444444446E-2</v>
      </c>
      <c r="M30" s="98">
        <f t="shared" si="1"/>
        <v>0.31284791666666656</v>
      </c>
      <c r="N30" s="234">
        <f t="shared" si="2"/>
        <v>0.36145902777777766</v>
      </c>
      <c r="O30" s="98">
        <f t="shared" si="3"/>
        <v>0.38923680555555545</v>
      </c>
      <c r="P30" s="234">
        <f t="shared" si="4"/>
        <v>0.44479236111111103</v>
      </c>
      <c r="Q30" s="98">
        <f t="shared" si="5"/>
        <v>0.47257013888888877</v>
      </c>
      <c r="R30" s="234">
        <f t="shared" si="6"/>
        <v>0.52812569444444446</v>
      </c>
      <c r="S30" s="98">
        <f t="shared" si="7"/>
        <v>0.55937569444444446</v>
      </c>
      <c r="T30" s="234">
        <f t="shared" si="8"/>
        <v>0.61145902777777783</v>
      </c>
      <c r="U30" s="98">
        <f t="shared" si="9"/>
        <v>0.63923680555555551</v>
      </c>
      <c r="V30" s="234">
        <f t="shared" si="10"/>
        <v>0.69479236111111109</v>
      </c>
      <c r="W30" s="98">
        <f t="shared" si="11"/>
        <v>0.7295145833333333</v>
      </c>
      <c r="X30" s="234">
        <f t="shared" si="12"/>
        <v>0.77812569444444446</v>
      </c>
      <c r="Y30" s="98">
        <f t="shared" si="13"/>
        <v>0.80590347222222225</v>
      </c>
      <c r="Z30" s="90"/>
      <c r="AA30" s="90"/>
      <c r="AB30" s="90"/>
      <c r="AC30" s="90"/>
      <c r="AD30" s="90"/>
      <c r="AE30" s="90"/>
      <c r="AF30" s="90"/>
      <c r="AG30" s="20"/>
      <c r="AH30" s="21"/>
      <c r="AI30" s="63"/>
      <c r="AJ30" s="63"/>
      <c r="AK30" s="63"/>
      <c r="AL30" s="63"/>
      <c r="AM30" s="63"/>
      <c r="AN30" s="63"/>
      <c r="AO30" s="63"/>
      <c r="AP30" s="63"/>
      <c r="AQ30" s="340"/>
      <c r="AR30" s="21"/>
      <c r="AS30" s="15"/>
      <c r="AT30" s="15"/>
      <c r="AU30" s="15"/>
      <c r="AV30" s="15"/>
      <c r="AW30" s="15"/>
      <c r="AX30" s="15"/>
      <c r="AY30" s="63"/>
      <c r="AZ30" s="63"/>
      <c r="BA30" s="320"/>
    </row>
    <row r="31" spans="1:54">
      <c r="A31" s="2006"/>
      <c r="B31" s="7" t="s">
        <v>214</v>
      </c>
      <c r="C31" s="1423" t="s">
        <v>5</v>
      </c>
      <c r="D31" s="1625" t="s">
        <v>1684</v>
      </c>
      <c r="E31" s="1627" t="s">
        <v>102</v>
      </c>
      <c r="F31" s="27">
        <v>0.44</v>
      </c>
      <c r="G31" s="28">
        <f t="shared" si="15"/>
        <v>18.335000000000001</v>
      </c>
      <c r="H31" s="584" t="s">
        <v>660</v>
      </c>
      <c r="I31" s="584" t="s">
        <v>661</v>
      </c>
      <c r="J31" s="1623">
        <v>20</v>
      </c>
      <c r="K31" s="9">
        <f t="shared" si="0"/>
        <v>9.1666666666666665E-4</v>
      </c>
      <c r="L31" s="9">
        <f t="shared" si="16"/>
        <v>2.9042361111111113E-2</v>
      </c>
      <c r="M31" s="98">
        <f t="shared" si="1"/>
        <v>0.31376458333333324</v>
      </c>
      <c r="N31" s="234">
        <f t="shared" si="2"/>
        <v>0.36237569444444434</v>
      </c>
      <c r="O31" s="98">
        <f t="shared" si="3"/>
        <v>0.39015347222222213</v>
      </c>
      <c r="P31" s="234">
        <f t="shared" si="4"/>
        <v>0.44570902777777771</v>
      </c>
      <c r="Q31" s="98">
        <f t="shared" si="5"/>
        <v>0.47348680555555545</v>
      </c>
      <c r="R31" s="234">
        <f t="shared" si="6"/>
        <v>0.52904236111111114</v>
      </c>
      <c r="S31" s="98">
        <f t="shared" si="7"/>
        <v>0.56029236111111114</v>
      </c>
      <c r="T31" s="234">
        <f t="shared" si="8"/>
        <v>0.61237569444444451</v>
      </c>
      <c r="U31" s="98">
        <f t="shared" si="9"/>
        <v>0.64015347222222219</v>
      </c>
      <c r="V31" s="234">
        <f t="shared" si="10"/>
        <v>0.69570902777777777</v>
      </c>
      <c r="W31" s="98">
        <f t="shared" si="11"/>
        <v>0.73043124999999998</v>
      </c>
      <c r="X31" s="234">
        <f t="shared" si="12"/>
        <v>0.77904236111111114</v>
      </c>
      <c r="Y31" s="98">
        <f t="shared" si="13"/>
        <v>0.80682013888888893</v>
      </c>
      <c r="Z31" s="90"/>
      <c r="AA31" s="90"/>
      <c r="AB31" s="90"/>
      <c r="AC31" s="90"/>
      <c r="AD31" s="90"/>
      <c r="AE31" s="90"/>
      <c r="AF31" s="90"/>
      <c r="AG31" s="20"/>
      <c r="AH31" s="15"/>
      <c r="AI31" s="63"/>
      <c r="AJ31" s="63"/>
      <c r="AK31" s="63"/>
      <c r="AL31" s="63"/>
      <c r="AM31" s="279"/>
      <c r="AN31" s="63"/>
      <c r="AO31" s="279"/>
      <c r="AP31" s="63"/>
      <c r="AQ31" s="63"/>
      <c r="AR31" s="15"/>
      <c r="AS31" s="15"/>
      <c r="AT31" s="15"/>
      <c r="AU31" s="15"/>
      <c r="AV31" s="15"/>
      <c r="AW31" s="233"/>
      <c r="AX31" s="15"/>
      <c r="AY31" s="279"/>
      <c r="AZ31" s="63"/>
      <c r="BA31" s="15"/>
    </row>
    <row r="32" spans="1:54">
      <c r="A32" s="2006"/>
      <c r="B32" s="7" t="s">
        <v>351</v>
      </c>
      <c r="C32" s="1423" t="s">
        <v>4</v>
      </c>
      <c r="D32" s="1625" t="s">
        <v>1681</v>
      </c>
      <c r="E32" s="1627" t="s">
        <v>158</v>
      </c>
      <c r="F32" s="32">
        <v>0.22</v>
      </c>
      <c r="G32" s="28">
        <f t="shared" si="15"/>
        <v>18.555</v>
      </c>
      <c r="H32" s="584" t="s">
        <v>662</v>
      </c>
      <c r="I32" s="584" t="s">
        <v>663</v>
      </c>
      <c r="J32" s="1623">
        <v>20</v>
      </c>
      <c r="K32" s="9">
        <f t="shared" si="0"/>
        <v>4.5833333333333332E-4</v>
      </c>
      <c r="L32" s="9">
        <f t="shared" si="16"/>
        <v>2.9500694444444447E-2</v>
      </c>
      <c r="M32" s="98">
        <f t="shared" si="1"/>
        <v>0.31422291666666657</v>
      </c>
      <c r="N32" s="234">
        <f t="shared" si="2"/>
        <v>0.36283402777777768</v>
      </c>
      <c r="O32" s="98">
        <f t="shared" si="3"/>
        <v>0.39061180555555547</v>
      </c>
      <c r="P32" s="234">
        <f t="shared" si="4"/>
        <v>0.44616736111111105</v>
      </c>
      <c r="Q32" s="98">
        <f t="shared" si="5"/>
        <v>0.47394513888888878</v>
      </c>
      <c r="R32" s="234">
        <f t="shared" si="6"/>
        <v>0.52950069444444448</v>
      </c>
      <c r="S32" s="98">
        <f t="shared" si="7"/>
        <v>0.56075069444444448</v>
      </c>
      <c r="T32" s="234">
        <f t="shared" si="8"/>
        <v>0.61283402777777785</v>
      </c>
      <c r="U32" s="98">
        <f t="shared" si="9"/>
        <v>0.64061180555555552</v>
      </c>
      <c r="V32" s="234">
        <f t="shared" si="10"/>
        <v>0.6961673611111111</v>
      </c>
      <c r="W32" s="98">
        <f t="shared" si="11"/>
        <v>0.73088958333333331</v>
      </c>
      <c r="X32" s="234">
        <f t="shared" si="12"/>
        <v>0.77950069444444448</v>
      </c>
      <c r="Y32" s="98">
        <f t="shared" si="13"/>
        <v>0.80727847222222227</v>
      </c>
      <c r="Z32" s="90"/>
      <c r="AA32" s="90"/>
      <c r="AB32" s="90"/>
      <c r="AC32" s="90"/>
      <c r="AD32" s="90"/>
      <c r="AE32" s="90"/>
      <c r="AF32" s="90"/>
      <c r="AG32" s="20"/>
      <c r="AH32" s="15"/>
      <c r="AI32" s="63"/>
      <c r="AJ32" s="63"/>
      <c r="AK32" s="63"/>
      <c r="AL32" s="63"/>
      <c r="AM32" s="63"/>
      <c r="AN32" s="63"/>
      <c r="AO32" s="63"/>
      <c r="AP32" s="63"/>
      <c r="AQ32" s="63"/>
      <c r="AR32" s="15"/>
      <c r="AS32" s="63"/>
      <c r="AT32" s="63"/>
      <c r="AU32" s="63"/>
      <c r="AV32" s="63"/>
      <c r="AW32" s="63"/>
      <c r="AX32" s="63"/>
      <c r="AY32" s="63"/>
      <c r="AZ32" s="63"/>
      <c r="BA32" s="15"/>
    </row>
    <row r="33" spans="1:52">
      <c r="A33" s="2006"/>
      <c r="B33" s="1660" t="s">
        <v>364</v>
      </c>
      <c r="C33" s="1424" t="s">
        <v>4</v>
      </c>
      <c r="D33" s="31" t="s">
        <v>1681</v>
      </c>
      <c r="E33" s="31" t="s">
        <v>159</v>
      </c>
      <c r="F33" s="32">
        <v>0.65</v>
      </c>
      <c r="G33" s="27">
        <f t="shared" si="15"/>
        <v>19.204999999999998</v>
      </c>
      <c r="H33" s="584" t="s">
        <v>601</v>
      </c>
      <c r="I33" s="584" t="s">
        <v>602</v>
      </c>
      <c r="J33" s="32">
        <v>20</v>
      </c>
      <c r="K33" s="33">
        <f t="shared" si="0"/>
        <v>1.3541666666666667E-3</v>
      </c>
      <c r="L33" s="33">
        <f t="shared" si="16"/>
        <v>3.0854861111111114E-2</v>
      </c>
      <c r="M33" s="34">
        <f t="shared" si="1"/>
        <v>0.31557708333333323</v>
      </c>
      <c r="N33" s="234">
        <f t="shared" si="2"/>
        <v>0.36418819444444434</v>
      </c>
      <c r="O33" s="34">
        <f t="shared" si="3"/>
        <v>0.39196597222222213</v>
      </c>
      <c r="P33" s="234">
        <f t="shared" si="4"/>
        <v>0.44752152777777771</v>
      </c>
      <c r="Q33" s="34">
        <f t="shared" si="5"/>
        <v>0.47529930555555544</v>
      </c>
      <c r="R33" s="234">
        <f t="shared" si="6"/>
        <v>0.53085486111111113</v>
      </c>
      <c r="S33" s="300">
        <f t="shared" si="7"/>
        <v>0.56210486111111113</v>
      </c>
      <c r="T33" s="234">
        <f t="shared" si="8"/>
        <v>0.6141881944444445</v>
      </c>
      <c r="U33" s="34">
        <f t="shared" si="9"/>
        <v>0.64196597222222218</v>
      </c>
      <c r="V33" s="234">
        <f t="shared" si="10"/>
        <v>0.69752152777777776</v>
      </c>
      <c r="W33" s="34">
        <f t="shared" si="11"/>
        <v>0.73224374999999997</v>
      </c>
      <c r="X33" s="234">
        <f t="shared" si="12"/>
        <v>0.78085486111111113</v>
      </c>
      <c r="Y33" s="34">
        <f t="shared" si="13"/>
        <v>0.80863263888888892</v>
      </c>
      <c r="Z33" s="90"/>
      <c r="AA33" s="90"/>
      <c r="AB33" s="90"/>
      <c r="AC33" s="90"/>
      <c r="AD33" s="90"/>
      <c r="AE33" s="90"/>
      <c r="AF33" s="90"/>
      <c r="AG33" s="15"/>
      <c r="AI33" s="63"/>
      <c r="AJ33" s="63"/>
      <c r="AK33" s="63"/>
      <c r="AL33" s="63"/>
      <c r="AM33" s="279"/>
      <c r="AN33" s="63"/>
      <c r="AO33" s="279"/>
      <c r="AP33" s="63"/>
      <c r="AS33" s="63"/>
      <c r="AT33" s="63"/>
      <c r="AU33" s="63"/>
      <c r="AV33" s="63"/>
      <c r="AW33" s="279"/>
      <c r="AX33" s="63"/>
      <c r="AY33" s="279"/>
      <c r="AZ33" s="63"/>
    </row>
    <row r="34" spans="1:52">
      <c r="A34" s="2006"/>
      <c r="B34" s="1359" t="s">
        <v>163</v>
      </c>
      <c r="C34" s="1423" t="s">
        <v>4</v>
      </c>
      <c r="D34" s="1625" t="s">
        <v>1681</v>
      </c>
      <c r="E34" s="1627" t="s">
        <v>160</v>
      </c>
      <c r="F34" s="32">
        <v>0.4</v>
      </c>
      <c r="G34" s="28">
        <f t="shared" si="15"/>
        <v>19.604999999999997</v>
      </c>
      <c r="H34" s="584" t="s">
        <v>653</v>
      </c>
      <c r="I34" s="584" t="s">
        <v>604</v>
      </c>
      <c r="J34" s="1623">
        <v>20</v>
      </c>
      <c r="K34" s="9">
        <f t="shared" si="0"/>
        <v>8.3333333333333339E-4</v>
      </c>
      <c r="L34" s="9">
        <f t="shared" si="16"/>
        <v>3.1688194444444449E-2</v>
      </c>
      <c r="M34" s="98">
        <f t="shared" si="1"/>
        <v>0.31641041666666658</v>
      </c>
      <c r="N34" s="234">
        <f t="shared" si="2"/>
        <v>0.36502152777777769</v>
      </c>
      <c r="O34" s="98">
        <f t="shared" si="3"/>
        <v>0.39279930555555548</v>
      </c>
      <c r="P34" s="234">
        <f t="shared" si="4"/>
        <v>0.44835486111111106</v>
      </c>
      <c r="Q34" s="98">
        <f t="shared" si="5"/>
        <v>0.47613263888888879</v>
      </c>
      <c r="R34" s="234">
        <f t="shared" si="6"/>
        <v>0.53168819444444448</v>
      </c>
      <c r="S34" s="98">
        <f t="shared" si="7"/>
        <v>0.56293819444444448</v>
      </c>
      <c r="T34" s="234">
        <f t="shared" si="8"/>
        <v>0.61502152777777785</v>
      </c>
      <c r="U34" s="98">
        <f t="shared" si="9"/>
        <v>0.64279930555555553</v>
      </c>
      <c r="V34" s="234">
        <f t="shared" si="10"/>
        <v>0.69835486111111111</v>
      </c>
      <c r="W34" s="98">
        <f t="shared" si="11"/>
        <v>0.73307708333333332</v>
      </c>
      <c r="X34" s="234">
        <f t="shared" si="12"/>
        <v>0.78168819444444448</v>
      </c>
      <c r="Y34" s="98">
        <f t="shared" si="13"/>
        <v>0.80946597222222227</v>
      </c>
      <c r="Z34" s="90"/>
      <c r="AA34" s="90"/>
      <c r="AB34" s="90"/>
      <c r="AC34" s="90"/>
      <c r="AD34" s="90"/>
      <c r="AE34" s="90"/>
      <c r="AF34" s="90"/>
      <c r="AG34" s="15"/>
      <c r="AI34" s="63"/>
      <c r="AJ34" s="63"/>
      <c r="AK34" s="63"/>
      <c r="AL34" s="63"/>
      <c r="AM34" s="63"/>
      <c r="AN34" s="63"/>
      <c r="AO34" s="63"/>
      <c r="AP34" s="63"/>
      <c r="AY34" s="192"/>
      <c r="AZ34" s="192"/>
    </row>
    <row r="35" spans="1:52" ht="20.25" customHeight="1">
      <c r="A35" s="2006"/>
      <c r="B35" s="1359" t="s">
        <v>349</v>
      </c>
      <c r="C35" s="1423" t="s">
        <v>4</v>
      </c>
      <c r="D35" s="1625" t="s">
        <v>1681</v>
      </c>
      <c r="E35" s="1627" t="s">
        <v>161</v>
      </c>
      <c r="F35" s="32">
        <v>0.3</v>
      </c>
      <c r="G35" s="28">
        <f t="shared" si="15"/>
        <v>19.904999999999998</v>
      </c>
      <c r="H35" s="584" t="s">
        <v>605</v>
      </c>
      <c r="I35" s="584" t="s">
        <v>606</v>
      </c>
      <c r="J35" s="1623">
        <v>20</v>
      </c>
      <c r="K35" s="9">
        <f t="shared" si="0"/>
        <v>6.2500000000000001E-4</v>
      </c>
      <c r="L35" s="9">
        <f t="shared" si="16"/>
        <v>3.231319444444445E-2</v>
      </c>
      <c r="M35" s="98">
        <f t="shared" si="1"/>
        <v>0.31703541666666657</v>
      </c>
      <c r="N35" s="234">
        <f t="shared" si="2"/>
        <v>0.36564652777777767</v>
      </c>
      <c r="O35" s="98">
        <f t="shared" si="3"/>
        <v>0.39342430555555546</v>
      </c>
      <c r="P35" s="234">
        <f t="shared" si="4"/>
        <v>0.44897986111111104</v>
      </c>
      <c r="Q35" s="98">
        <f t="shared" si="5"/>
        <v>0.47675763888888878</v>
      </c>
      <c r="R35" s="234">
        <f t="shared" si="6"/>
        <v>0.53231319444444447</v>
      </c>
      <c r="S35" s="98">
        <f t="shared" si="7"/>
        <v>0.56356319444444447</v>
      </c>
      <c r="T35" s="234">
        <f t="shared" si="8"/>
        <v>0.61564652777777784</v>
      </c>
      <c r="U35" s="98">
        <f t="shared" si="9"/>
        <v>0.64342430555555552</v>
      </c>
      <c r="V35" s="234">
        <f t="shared" si="10"/>
        <v>0.6989798611111111</v>
      </c>
      <c r="W35" s="98">
        <f t="shared" si="11"/>
        <v>0.73370208333333331</v>
      </c>
      <c r="X35" s="234">
        <f t="shared" si="12"/>
        <v>0.78231319444444447</v>
      </c>
      <c r="Y35" s="98">
        <f t="shared" si="13"/>
        <v>0.81009097222222226</v>
      </c>
      <c r="Z35" s="90"/>
      <c r="AA35" s="90"/>
      <c r="AB35" s="90"/>
      <c r="AC35" s="90"/>
      <c r="AD35" s="90"/>
      <c r="AE35" s="90"/>
      <c r="AF35" s="90"/>
      <c r="AG35" s="21"/>
      <c r="AY35" s="192"/>
      <c r="AZ35" s="192"/>
    </row>
    <row r="36" spans="1:52" ht="21" customHeight="1">
      <c r="A36" s="2006"/>
      <c r="B36" s="1359" t="s">
        <v>338</v>
      </c>
      <c r="C36" s="1423" t="s">
        <v>5</v>
      </c>
      <c r="D36" s="1625" t="s">
        <v>1683</v>
      </c>
      <c r="E36" s="1627" t="s">
        <v>183</v>
      </c>
      <c r="F36" s="32">
        <v>0.4</v>
      </c>
      <c r="G36" s="28">
        <f t="shared" si="15"/>
        <v>20.304999999999996</v>
      </c>
      <c r="H36" s="581" t="s">
        <v>698</v>
      </c>
      <c r="I36" s="581" t="s">
        <v>699</v>
      </c>
      <c r="J36" s="1623">
        <v>20</v>
      </c>
      <c r="K36" s="9">
        <f t="shared" si="0"/>
        <v>8.3333333333333339E-4</v>
      </c>
      <c r="L36" s="9">
        <f t="shared" si="16"/>
        <v>3.3146527777777782E-2</v>
      </c>
      <c r="M36" s="98">
        <f t="shared" si="1"/>
        <v>0.31786874999999992</v>
      </c>
      <c r="N36" s="234">
        <f t="shared" si="2"/>
        <v>0.36647986111111103</v>
      </c>
      <c r="O36" s="98">
        <f t="shared" si="3"/>
        <v>0.39425763888888882</v>
      </c>
      <c r="P36" s="234">
        <f t="shared" si="4"/>
        <v>0.4498131944444444</v>
      </c>
      <c r="Q36" s="98">
        <f t="shared" si="5"/>
        <v>0.47759097222222213</v>
      </c>
      <c r="R36" s="234">
        <f t="shared" si="6"/>
        <v>0.53314652777777782</v>
      </c>
      <c r="S36" s="98">
        <f t="shared" si="7"/>
        <v>0.56439652777777782</v>
      </c>
      <c r="T36" s="234">
        <f t="shared" si="8"/>
        <v>0.61647986111111119</v>
      </c>
      <c r="U36" s="98">
        <f t="shared" si="9"/>
        <v>0.64425763888888887</v>
      </c>
      <c r="V36" s="234">
        <f t="shared" si="10"/>
        <v>0.69981319444444445</v>
      </c>
      <c r="W36" s="98">
        <f t="shared" si="11"/>
        <v>0.73453541666666666</v>
      </c>
      <c r="X36" s="234">
        <f t="shared" si="12"/>
        <v>0.78314652777777782</v>
      </c>
      <c r="Y36" s="98">
        <f t="shared" si="13"/>
        <v>0.81092430555555561</v>
      </c>
      <c r="Z36" s="90"/>
      <c r="AA36" s="90"/>
      <c r="AB36" s="90"/>
      <c r="AC36" s="90"/>
      <c r="AD36" s="90"/>
      <c r="AE36" s="90"/>
      <c r="AF36" s="90"/>
      <c r="AG36" s="15"/>
      <c r="AY36" s="192"/>
      <c r="AZ36" s="192"/>
    </row>
    <row r="37" spans="1:52">
      <c r="A37" s="2006"/>
      <c r="B37" s="1359" t="s">
        <v>336</v>
      </c>
      <c r="C37" s="1423" t="s">
        <v>5</v>
      </c>
      <c r="D37" s="1625" t="s">
        <v>1681</v>
      </c>
      <c r="E37" s="1627" t="s">
        <v>184</v>
      </c>
      <c r="F37" s="32">
        <v>1.05</v>
      </c>
      <c r="G37" s="28">
        <f t="shared" si="15"/>
        <v>21.354999999999997</v>
      </c>
      <c r="H37" s="831" t="s">
        <v>858</v>
      </c>
      <c r="I37" s="831" t="s">
        <v>859</v>
      </c>
      <c r="J37" s="1623">
        <v>30</v>
      </c>
      <c r="K37" s="9">
        <f t="shared" si="0"/>
        <v>1.4583333333333334E-3</v>
      </c>
      <c r="L37" s="9">
        <f t="shared" si="16"/>
        <v>3.4604861111111114E-2</v>
      </c>
      <c r="M37" s="98">
        <f t="shared" si="1"/>
        <v>0.31932708333333326</v>
      </c>
      <c r="N37" s="234">
        <f t="shared" si="2"/>
        <v>0.36793819444444437</v>
      </c>
      <c r="O37" s="98">
        <f t="shared" si="3"/>
        <v>0.39571597222222216</v>
      </c>
      <c r="P37" s="234">
        <f t="shared" si="4"/>
        <v>0.45127152777777774</v>
      </c>
      <c r="Q37" s="98">
        <f t="shared" si="5"/>
        <v>0.47904930555555547</v>
      </c>
      <c r="R37" s="234">
        <f t="shared" si="6"/>
        <v>0.53460486111111116</v>
      </c>
      <c r="S37" s="98">
        <f t="shared" si="7"/>
        <v>0.56585486111111116</v>
      </c>
      <c r="T37" s="234">
        <f t="shared" si="8"/>
        <v>0.61793819444444453</v>
      </c>
      <c r="U37" s="98">
        <f t="shared" si="9"/>
        <v>0.64571597222222221</v>
      </c>
      <c r="V37" s="234">
        <f t="shared" si="10"/>
        <v>0.70127152777777779</v>
      </c>
      <c r="W37" s="98">
        <f t="shared" si="11"/>
        <v>0.73599375</v>
      </c>
      <c r="X37" s="234">
        <f t="shared" si="12"/>
        <v>0.78460486111111116</v>
      </c>
      <c r="Y37" s="98">
        <f t="shared" si="13"/>
        <v>0.81238263888888895</v>
      </c>
      <c r="Z37" s="90"/>
      <c r="AA37" s="90"/>
      <c r="AB37" s="90"/>
      <c r="AC37" s="90"/>
      <c r="AD37" s="90"/>
      <c r="AE37" s="90"/>
      <c r="AF37" s="90"/>
      <c r="AG37" s="15"/>
    </row>
    <row r="38" spans="1:52" ht="21" customHeight="1">
      <c r="A38" s="2006"/>
      <c r="B38" s="1359" t="s">
        <v>182</v>
      </c>
      <c r="C38" s="1423" t="s">
        <v>4</v>
      </c>
      <c r="D38" s="1625" t="s">
        <v>1681</v>
      </c>
      <c r="E38" s="1627" t="s">
        <v>185</v>
      </c>
      <c r="F38" s="32">
        <v>0.245</v>
      </c>
      <c r="G38" s="28">
        <f t="shared" si="15"/>
        <v>21.599999999999998</v>
      </c>
      <c r="H38" s="591" t="s">
        <v>654</v>
      </c>
      <c r="I38" s="591" t="s">
        <v>655</v>
      </c>
      <c r="J38" s="1623">
        <v>20</v>
      </c>
      <c r="K38" s="9">
        <f t="shared" si="0"/>
        <v>5.1041666666666672E-4</v>
      </c>
      <c r="L38" s="9">
        <f t="shared" si="16"/>
        <v>3.511527777777778E-2</v>
      </c>
      <c r="M38" s="98">
        <f t="shared" ref="M38:V38" si="17">M37+$K38</f>
        <v>0.31983749999999994</v>
      </c>
      <c r="N38" s="234">
        <f t="shared" si="17"/>
        <v>0.36844861111111105</v>
      </c>
      <c r="O38" s="98">
        <f t="shared" si="17"/>
        <v>0.39622638888888884</v>
      </c>
      <c r="P38" s="234">
        <f t="shared" si="17"/>
        <v>0.45178194444444442</v>
      </c>
      <c r="Q38" s="98">
        <f t="shared" si="17"/>
        <v>0.47955972222222215</v>
      </c>
      <c r="R38" s="234">
        <f t="shared" si="17"/>
        <v>0.53511527777777779</v>
      </c>
      <c r="S38" s="98">
        <f t="shared" si="17"/>
        <v>0.56636527777777779</v>
      </c>
      <c r="T38" s="234">
        <f t="shared" si="17"/>
        <v>0.61844861111111116</v>
      </c>
      <c r="U38" s="98">
        <f t="shared" si="17"/>
        <v>0.64622638888888884</v>
      </c>
      <c r="V38" s="234">
        <f t="shared" si="17"/>
        <v>0.70178194444444442</v>
      </c>
      <c r="W38" s="98">
        <f>Y37+$K38</f>
        <v>0.81289305555555558</v>
      </c>
      <c r="X38" s="234">
        <f>X37+$K38</f>
        <v>0.78511527777777779</v>
      </c>
      <c r="Y38" s="98">
        <f>Y37+$K38</f>
        <v>0.81289305555555558</v>
      </c>
      <c r="Z38" s="90"/>
      <c r="AA38" s="90"/>
      <c r="AB38" s="90"/>
      <c r="AC38" s="90"/>
      <c r="AD38" s="90"/>
      <c r="AE38" s="90"/>
      <c r="AF38" s="15"/>
      <c r="AG38" s="15"/>
    </row>
    <row r="39" spans="1:52" ht="16.5" customHeight="1">
      <c r="A39" s="283"/>
      <c r="B39" s="284"/>
      <c r="C39" s="226"/>
      <c r="D39" s="84"/>
      <c r="E39" s="86"/>
      <c r="F39" s="85"/>
      <c r="G39" s="227"/>
      <c r="H39" s="78"/>
      <c r="I39" s="78"/>
      <c r="J39" s="20"/>
      <c r="K39" s="20"/>
      <c r="L39" s="90"/>
      <c r="M39" s="2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20"/>
      <c r="Y39" s="20"/>
      <c r="AA39" s="15"/>
      <c r="AN39" s="192"/>
    </row>
    <row r="40" spans="1:52" ht="15.75" customHeight="1">
      <c r="A40" s="283"/>
      <c r="B40" s="284"/>
      <c r="C40" s="226"/>
      <c r="D40" s="84"/>
      <c r="E40" s="86"/>
      <c r="F40" s="85"/>
      <c r="G40" s="227"/>
      <c r="H40" s="78"/>
      <c r="I40" s="78"/>
      <c r="J40" s="20"/>
      <c r="K40" s="20"/>
      <c r="L40" s="90"/>
      <c r="M40" s="20"/>
      <c r="N40" s="90">
        <v>0.5625</v>
      </c>
      <c r="O40" s="90"/>
      <c r="P40" s="90">
        <v>0.73263888888888884</v>
      </c>
      <c r="Q40" s="90"/>
      <c r="R40" s="90">
        <v>0.80902777777777779</v>
      </c>
      <c r="S40" s="90"/>
      <c r="T40" s="90"/>
      <c r="U40" s="90"/>
      <c r="V40" s="90"/>
      <c r="W40" s="90"/>
      <c r="X40" s="20"/>
      <c r="Y40" s="20"/>
      <c r="AA40" s="15"/>
    </row>
    <row r="41" spans="1:52" ht="5.25" customHeight="1">
      <c r="A41" s="283"/>
      <c r="B41" s="284"/>
      <c r="C41" s="226"/>
      <c r="D41" s="84"/>
      <c r="E41" s="86"/>
      <c r="F41" s="85"/>
      <c r="G41" s="227"/>
      <c r="H41" s="78"/>
      <c r="I41" s="78"/>
      <c r="J41" s="20"/>
      <c r="K41" s="90"/>
      <c r="L41" s="20"/>
      <c r="M41" s="90"/>
      <c r="N41" s="90"/>
      <c r="O41" s="90"/>
      <c r="P41" s="90"/>
      <c r="Q41" s="90"/>
      <c r="R41" s="90"/>
      <c r="S41" s="90"/>
      <c r="T41" s="90"/>
      <c r="U41" s="90"/>
      <c r="V41" s="20"/>
      <c r="W41" s="20"/>
      <c r="Y41" s="15"/>
    </row>
    <row r="42" spans="1:52" ht="15.75" hidden="1" customHeight="1">
      <c r="A42" s="283"/>
      <c r="B42" s="284"/>
      <c r="C42" s="226"/>
      <c r="D42" s="84"/>
      <c r="E42" s="86"/>
      <c r="F42" s="85"/>
      <c r="G42" s="227"/>
      <c r="H42" s="78"/>
      <c r="I42" s="78"/>
      <c r="J42" s="20"/>
      <c r="K42" s="90"/>
      <c r="L42" s="20"/>
      <c r="M42" s="90"/>
      <c r="N42" s="90"/>
      <c r="O42" s="90"/>
      <c r="P42" s="90"/>
      <c r="Q42" s="90"/>
      <c r="R42" s="90"/>
      <c r="S42" s="90"/>
      <c r="T42" s="90"/>
      <c r="U42" s="90"/>
      <c r="V42" s="20"/>
      <c r="W42" s="20"/>
      <c r="Y42" s="15"/>
    </row>
    <row r="43" spans="1:52" hidden="1">
      <c r="A43" s="283"/>
      <c r="B43" s="284"/>
      <c r="C43" s="226"/>
      <c r="D43" s="84"/>
      <c r="E43" s="86"/>
      <c r="F43" s="85"/>
      <c r="G43" s="227"/>
      <c r="H43" s="78"/>
      <c r="I43" s="78"/>
      <c r="J43" s="20"/>
      <c r="K43" s="90"/>
      <c r="L43" s="20"/>
      <c r="M43" s="90"/>
      <c r="N43" s="90"/>
      <c r="O43" s="90"/>
      <c r="P43" s="90"/>
      <c r="Q43" s="90"/>
      <c r="R43" s="90"/>
      <c r="S43" s="90"/>
      <c r="T43" s="90"/>
      <c r="U43" s="90"/>
      <c r="V43" s="20"/>
      <c r="W43" s="20"/>
      <c r="Y43" s="15"/>
    </row>
    <row r="44" spans="1:52" hidden="1">
      <c r="A44" s="283"/>
      <c r="B44" s="284"/>
      <c r="C44" s="226"/>
      <c r="D44" s="84"/>
      <c r="E44" s="86"/>
      <c r="F44" s="85"/>
      <c r="G44" s="227"/>
      <c r="H44" s="78"/>
      <c r="I44" s="78"/>
      <c r="J44" s="20"/>
      <c r="K44" s="90"/>
      <c r="L44" s="20"/>
      <c r="M44" s="90"/>
      <c r="N44" s="90"/>
      <c r="O44" s="90"/>
      <c r="P44" s="90"/>
      <c r="Q44" s="90"/>
      <c r="R44" s="90"/>
      <c r="S44" s="90"/>
      <c r="T44" s="90"/>
      <c r="U44" s="90"/>
      <c r="V44" s="20"/>
      <c r="W44" s="20"/>
      <c r="Y44" s="15"/>
    </row>
    <row r="45" spans="1:52" hidden="1">
      <c r="A45" s="283"/>
      <c r="B45" s="284"/>
      <c r="C45" s="226"/>
      <c r="D45" s="84"/>
      <c r="E45" s="86"/>
      <c r="F45" s="85"/>
      <c r="G45" s="227"/>
      <c r="H45" s="78"/>
      <c r="I45" s="78"/>
      <c r="J45" s="20"/>
      <c r="K45" s="90"/>
      <c r="L45" s="20"/>
      <c r="M45" s="90"/>
      <c r="N45" s="90"/>
      <c r="O45" s="90"/>
      <c r="P45" s="90"/>
      <c r="Q45" s="90"/>
      <c r="R45" s="90"/>
      <c r="S45" s="90"/>
      <c r="T45" s="90"/>
      <c r="U45" s="90"/>
      <c r="V45" s="20"/>
      <c r="W45" s="20"/>
      <c r="Y45" s="15"/>
    </row>
    <row r="46" spans="1:52" hidden="1">
      <c r="A46" s="15"/>
      <c r="B46" s="17"/>
      <c r="C46" s="15"/>
      <c r="D46" s="84"/>
      <c r="E46" s="197"/>
      <c r="F46" s="19"/>
      <c r="G46" s="197"/>
      <c r="H46" s="78"/>
      <c r="I46" s="78"/>
      <c r="J46" s="197"/>
      <c r="K46" s="197"/>
      <c r="L46" s="197"/>
      <c r="M46" s="197"/>
      <c r="N46" s="197"/>
      <c r="O46" s="197"/>
      <c r="P46" s="197"/>
      <c r="Q46" s="1"/>
      <c r="R46" s="1"/>
      <c r="S46" s="20"/>
      <c r="T46" s="20"/>
      <c r="U46" s="21"/>
      <c r="V46" s="21"/>
      <c r="W46" s="21"/>
      <c r="Y46" s="15"/>
    </row>
    <row r="47" spans="1:52">
      <c r="A47" s="15"/>
      <c r="B47" s="17"/>
      <c r="C47" s="15" t="s">
        <v>11</v>
      </c>
      <c r="D47" s="15"/>
      <c r="E47" s="197"/>
      <c r="F47" s="19"/>
      <c r="G47" s="197"/>
      <c r="H47" s="78"/>
      <c r="I47" s="78"/>
      <c r="J47" s="197"/>
      <c r="K47" s="197"/>
      <c r="L47" s="197"/>
      <c r="M47" s="197"/>
      <c r="N47" s="197"/>
      <c r="O47" s="197"/>
      <c r="P47" s="197"/>
      <c r="Q47" s="1"/>
      <c r="R47" s="1"/>
      <c r="S47" s="20"/>
      <c r="T47" s="20"/>
      <c r="U47" s="21"/>
      <c r="V47" s="21"/>
      <c r="W47" s="21"/>
      <c r="Y47" s="15"/>
    </row>
    <row r="48" spans="1:52">
      <c r="A48" s="15"/>
      <c r="B48" s="17"/>
      <c r="C48" s="15" t="s">
        <v>12</v>
      </c>
      <c r="D48" s="15"/>
      <c r="E48" s="197"/>
      <c r="F48" s="19"/>
      <c r="G48" s="197"/>
      <c r="H48" s="78"/>
      <c r="I48" s="1668"/>
      <c r="J48" s="1669" t="s">
        <v>1736</v>
      </c>
      <c r="K48" s="1669"/>
      <c r="L48" s="197"/>
      <c r="M48" s="197"/>
      <c r="N48" s="197"/>
      <c r="O48" s="197"/>
      <c r="P48" s="1667" t="s">
        <v>322</v>
      </c>
      <c r="Q48" s="1067"/>
      <c r="R48" s="1067"/>
      <c r="S48" s="165"/>
      <c r="T48" s="165"/>
      <c r="U48" s="1670"/>
      <c r="V48" s="1670"/>
      <c r="W48" s="2012" t="s">
        <v>1769</v>
      </c>
      <c r="X48" s="2013"/>
      <c r="Y48" s="2013"/>
      <c r="Z48" s="2013"/>
    </row>
    <row r="49" spans="1:33">
      <c r="A49" s="15"/>
      <c r="B49" s="17"/>
      <c r="C49" s="15" t="s">
        <v>13</v>
      </c>
      <c r="D49" s="15"/>
      <c r="E49" s="197"/>
      <c r="F49" s="19"/>
      <c r="G49" s="197"/>
      <c r="H49" s="197"/>
      <c r="I49" s="197"/>
      <c r="J49" s="197"/>
      <c r="K49" s="197"/>
      <c r="L49" s="197"/>
      <c r="M49" s="197"/>
      <c r="N49" s="197"/>
      <c r="O49" s="197"/>
      <c r="P49" s="197"/>
      <c r="Q49" s="1"/>
      <c r="R49" s="1"/>
      <c r="S49" s="20"/>
      <c r="T49" s="20"/>
      <c r="U49" s="21"/>
      <c r="V49" s="21"/>
      <c r="W49" s="21"/>
      <c r="Y49" s="15"/>
    </row>
    <row r="50" spans="1:33">
      <c r="A50" s="15"/>
      <c r="B50" s="17"/>
      <c r="C50" s="15" t="s">
        <v>14</v>
      </c>
      <c r="D50" s="15"/>
      <c r="E50" s="197"/>
      <c r="F50" s="19"/>
      <c r="G50" s="197"/>
      <c r="H50" s="1666"/>
      <c r="I50" s="1666"/>
      <c r="J50" s="1666" t="s">
        <v>1750</v>
      </c>
      <c r="K50" s="1666"/>
      <c r="L50" s="1666"/>
      <c r="M50" s="197"/>
      <c r="N50" s="197"/>
      <c r="O50" s="197"/>
      <c r="P50" s="197"/>
      <c r="Q50" s="1"/>
      <c r="R50" s="1"/>
      <c r="S50" s="20"/>
      <c r="T50" s="20"/>
      <c r="U50" s="15"/>
      <c r="V50" s="15"/>
      <c r="W50" s="15"/>
    </row>
    <row r="51" spans="1:33" ht="18.75" customHeight="1">
      <c r="A51" s="15"/>
      <c r="B51" s="1952"/>
      <c r="C51" s="15" t="s">
        <v>15</v>
      </c>
      <c r="D51" s="195"/>
      <c r="E51" s="197"/>
      <c r="F51" s="19"/>
      <c r="G51" s="197"/>
      <c r="H51" s="197"/>
      <c r="I51" s="197"/>
      <c r="J51" s="197"/>
      <c r="K51" s="197"/>
      <c r="L51" s="197"/>
      <c r="M51" s="197"/>
      <c r="N51" s="197"/>
      <c r="O51" s="197"/>
      <c r="P51" s="197"/>
      <c r="Q51" s="15"/>
      <c r="R51" s="15"/>
      <c r="S51" s="20"/>
      <c r="T51" s="20"/>
      <c r="U51" s="15"/>
      <c r="V51" s="15"/>
      <c r="W51" s="15"/>
    </row>
    <row r="52" spans="1:33">
      <c r="A52" s="79"/>
      <c r="B52" s="1952"/>
      <c r="C52" s="15"/>
      <c r="D52" s="195"/>
      <c r="E52" s="197"/>
      <c r="F52" s="19"/>
      <c r="G52" s="197"/>
      <c r="H52" s="346"/>
      <c r="I52" s="346" t="s">
        <v>1768</v>
      </c>
      <c r="J52" s="346"/>
      <c r="K52" s="346"/>
      <c r="L52" s="197"/>
      <c r="M52" s="197"/>
      <c r="N52" s="197"/>
      <c r="O52" s="197"/>
      <c r="P52" s="197"/>
      <c r="Q52" s="15"/>
      <c r="R52" s="15"/>
      <c r="S52" s="20"/>
      <c r="T52" s="20"/>
      <c r="U52" s="1"/>
      <c r="V52" s="1"/>
      <c r="X52" s="15"/>
    </row>
    <row r="53" spans="1:33" ht="33" customHeight="1">
      <c r="A53" s="15"/>
      <c r="B53" s="1952" t="s">
        <v>319</v>
      </c>
      <c r="C53" s="226"/>
      <c r="D53" s="38" t="s">
        <v>269</v>
      </c>
      <c r="E53" s="227"/>
      <c r="F53" s="227"/>
      <c r="G53" s="227"/>
      <c r="H53" s="227"/>
      <c r="I53" s="227"/>
      <c r="J53" s="227"/>
      <c r="K53" s="227"/>
      <c r="L53" s="227"/>
      <c r="M53" s="227"/>
      <c r="N53" s="227"/>
      <c r="O53" s="227"/>
      <c r="P53" s="227"/>
      <c r="Q53" s="21"/>
      <c r="R53" s="21"/>
      <c r="S53" s="21"/>
      <c r="T53" s="21"/>
      <c r="U53" s="21"/>
      <c r="V53" s="21"/>
      <c r="W53" s="21"/>
      <c r="X53" s="15"/>
    </row>
    <row r="54" spans="1:33" ht="37.5" customHeight="1">
      <c r="A54" s="15"/>
      <c r="B54" s="1952"/>
      <c r="C54" s="226"/>
      <c r="D54" s="38" t="s">
        <v>320</v>
      </c>
      <c r="E54" s="227"/>
      <c r="F54" s="227"/>
      <c r="G54" s="227"/>
      <c r="H54" s="227"/>
      <c r="I54" s="227"/>
      <c r="J54" s="227"/>
      <c r="K54" s="227"/>
      <c r="L54" s="227"/>
      <c r="M54" s="227"/>
      <c r="N54" s="227"/>
      <c r="O54" s="227"/>
      <c r="P54" s="227"/>
      <c r="Q54" s="21"/>
      <c r="R54" s="21"/>
      <c r="S54" s="21"/>
      <c r="T54" s="21"/>
      <c r="U54" s="21"/>
      <c r="V54" s="21"/>
      <c r="W54" s="21"/>
      <c r="X54" s="15"/>
      <c r="Y54" s="15"/>
      <c r="Z54" s="15"/>
      <c r="AA54" s="15"/>
      <c r="AB54" s="15"/>
      <c r="AC54" s="15"/>
      <c r="AD54" s="15"/>
    </row>
    <row r="55" spans="1:33" ht="19.5" customHeight="1">
      <c r="A55" s="1998" t="s">
        <v>17</v>
      </c>
      <c r="B55" s="1998"/>
      <c r="C55" s="1998"/>
      <c r="D55" s="2011" t="s">
        <v>294</v>
      </c>
      <c r="E55" s="1960"/>
      <c r="F55" s="1960"/>
      <c r="G55" s="1960"/>
      <c r="H55" s="1960"/>
      <c r="I55" s="1960"/>
      <c r="J55" s="1960"/>
      <c r="K55" s="1960"/>
      <c r="L55" s="1960"/>
      <c r="M55" s="1960"/>
      <c r="N55" s="1960"/>
      <c r="O55" s="1960"/>
      <c r="P55" s="1960"/>
      <c r="Q55" s="1960"/>
      <c r="R55" s="1960"/>
      <c r="S55" s="1960"/>
      <c r="T55" s="1960"/>
      <c r="U55" s="1960"/>
      <c r="V55" s="1960"/>
      <c r="W55" s="1960"/>
      <c r="X55" s="1960"/>
      <c r="Y55" s="1961"/>
      <c r="Z55" s="314"/>
      <c r="AA55" s="15"/>
      <c r="AB55" s="15"/>
      <c r="AC55" s="15"/>
      <c r="AD55" s="15"/>
      <c r="AE55" s="15"/>
      <c r="AF55" s="15"/>
      <c r="AG55" s="15"/>
    </row>
    <row r="56" spans="1:33">
      <c r="A56" s="1954"/>
      <c r="B56" s="1953" t="s">
        <v>1</v>
      </c>
      <c r="C56" s="1955" t="s">
        <v>2</v>
      </c>
      <c r="D56" s="1955" t="s">
        <v>1682</v>
      </c>
      <c r="E56" s="1991" t="s">
        <v>16</v>
      </c>
      <c r="F56" s="1992"/>
      <c r="G56" s="1992"/>
      <c r="H56" s="1992"/>
      <c r="I56" s="1992"/>
      <c r="J56" s="1992"/>
      <c r="K56" s="1993"/>
      <c r="L56" s="1632"/>
      <c r="M56" s="1629">
        <v>1</v>
      </c>
      <c r="N56" s="327">
        <v>2</v>
      </c>
      <c r="O56" s="1629">
        <v>1</v>
      </c>
      <c r="P56" s="327">
        <v>2</v>
      </c>
      <c r="Q56" s="1629">
        <v>1</v>
      </c>
      <c r="R56" s="327">
        <v>2</v>
      </c>
      <c r="S56" s="1629">
        <v>1</v>
      </c>
      <c r="T56" s="327">
        <v>2</v>
      </c>
      <c r="U56" s="1629">
        <v>1</v>
      </c>
      <c r="V56" s="327">
        <v>2</v>
      </c>
      <c r="W56" s="1629">
        <v>1</v>
      </c>
      <c r="X56" s="327"/>
      <c r="Y56" s="1629">
        <v>1</v>
      </c>
      <c r="Z56" s="86"/>
      <c r="AA56" s="86"/>
      <c r="AB56" s="86"/>
      <c r="AC56" s="86"/>
      <c r="AD56" s="86"/>
      <c r="AE56" s="86"/>
      <c r="AF56" s="86"/>
      <c r="AG56" s="15"/>
    </row>
    <row r="57" spans="1:33" ht="23.25" customHeight="1">
      <c r="A57" s="1954"/>
      <c r="B57" s="1953"/>
      <c r="C57" s="1955"/>
      <c r="D57" s="2008"/>
      <c r="E57" s="1625" t="s">
        <v>0</v>
      </c>
      <c r="F57" s="1626" t="s">
        <v>48</v>
      </c>
      <c r="G57" s="1626"/>
      <c r="H57" s="1994" t="s">
        <v>552</v>
      </c>
      <c r="I57" s="1995"/>
      <c r="J57" s="1626" t="s">
        <v>8</v>
      </c>
      <c r="K57" s="1626" t="s">
        <v>9</v>
      </c>
      <c r="L57" s="1626" t="s">
        <v>10</v>
      </c>
      <c r="M57" s="1629">
        <v>1</v>
      </c>
      <c r="N57" s="327">
        <v>2</v>
      </c>
      <c r="O57" s="1629">
        <v>3</v>
      </c>
      <c r="P57" s="327">
        <v>4</v>
      </c>
      <c r="Q57" s="1629">
        <v>5</v>
      </c>
      <c r="R57" s="327">
        <v>6</v>
      </c>
      <c r="S57" s="1629">
        <v>7</v>
      </c>
      <c r="T57" s="327">
        <v>8</v>
      </c>
      <c r="U57" s="1629">
        <v>9</v>
      </c>
      <c r="V57" s="327">
        <v>10</v>
      </c>
      <c r="W57" s="1629">
        <v>11</v>
      </c>
      <c r="X57" s="327">
        <v>12</v>
      </c>
      <c r="Y57" s="1629">
        <v>13</v>
      </c>
      <c r="Z57" s="86"/>
      <c r="AA57" s="86"/>
      <c r="AB57" s="86"/>
      <c r="AC57" s="86"/>
      <c r="AD57" s="86"/>
      <c r="AE57" s="86"/>
      <c r="AF57" s="86"/>
      <c r="AG57" s="15"/>
    </row>
    <row r="58" spans="1:33" ht="18">
      <c r="A58" s="1973" t="s">
        <v>350</v>
      </c>
      <c r="B58" s="1360" t="s">
        <v>182</v>
      </c>
      <c r="C58" s="3" t="s">
        <v>4</v>
      </c>
      <c r="D58" s="3" t="s">
        <v>1681</v>
      </c>
      <c r="E58" s="3" t="s">
        <v>18</v>
      </c>
      <c r="F58" s="1629">
        <v>0</v>
      </c>
      <c r="G58" s="1629"/>
      <c r="H58" s="932" t="s">
        <v>654</v>
      </c>
      <c r="I58" s="932" t="s">
        <v>655</v>
      </c>
      <c r="J58" s="1629"/>
      <c r="K58" s="1629"/>
      <c r="L58" s="37">
        <v>0</v>
      </c>
      <c r="M58" s="328">
        <v>0.32291666666666669</v>
      </c>
      <c r="N58" s="336">
        <v>0.37847222222222227</v>
      </c>
      <c r="O58" s="328">
        <v>0.39930555555555558</v>
      </c>
      <c r="P58" s="336">
        <v>0.4513888888888889</v>
      </c>
      <c r="Q58" s="328">
        <v>0.49305555555555558</v>
      </c>
      <c r="R58" s="336">
        <v>0.53819444444444442</v>
      </c>
      <c r="S58" s="328">
        <v>0.56944444444444442</v>
      </c>
      <c r="T58" s="336">
        <v>0.62152777777777779</v>
      </c>
      <c r="U58" s="328">
        <v>0.64930555555555558</v>
      </c>
      <c r="V58" s="336">
        <v>0.71180555555555547</v>
      </c>
      <c r="W58" s="328">
        <v>0.73958333333333337</v>
      </c>
      <c r="X58" s="336">
        <v>0.78819444444444453</v>
      </c>
      <c r="Y58" s="328">
        <v>0.81597222222222221</v>
      </c>
      <c r="Z58" s="326"/>
      <c r="AA58" s="326"/>
      <c r="AB58" s="326"/>
      <c r="AC58" s="326"/>
      <c r="AD58" s="326"/>
      <c r="AE58" s="326"/>
      <c r="AF58" s="326"/>
      <c r="AG58" s="15"/>
    </row>
    <row r="59" spans="1:33">
      <c r="A59" s="2006"/>
      <c r="B59" s="792" t="s">
        <v>267</v>
      </c>
      <c r="C59" s="1423" t="s">
        <v>4</v>
      </c>
      <c r="D59" s="1625" t="s">
        <v>1681</v>
      </c>
      <c r="E59" s="1627" t="s">
        <v>19</v>
      </c>
      <c r="F59" s="28">
        <v>0.3</v>
      </c>
      <c r="G59" s="28">
        <f>F59</f>
        <v>0.3</v>
      </c>
      <c r="H59" s="932" t="s">
        <v>1268</v>
      </c>
      <c r="I59" s="932" t="s">
        <v>1269</v>
      </c>
      <c r="J59" s="1629">
        <v>15</v>
      </c>
      <c r="K59" s="37">
        <f t="shared" ref="K59:K91" si="18">(F59/J59)/24</f>
        <v>8.3333333333333339E-4</v>
      </c>
      <c r="L59" s="37">
        <f>L58+K59</f>
        <v>8.3333333333333339E-4</v>
      </c>
      <c r="M59" s="98">
        <f t="shared" ref="M59:Y59" si="19">M58+$K59</f>
        <v>0.32375000000000004</v>
      </c>
      <c r="N59" s="234">
        <f t="shared" si="19"/>
        <v>0.37930555555555562</v>
      </c>
      <c r="O59" s="98">
        <f t="shared" si="19"/>
        <v>0.40013888888888893</v>
      </c>
      <c r="P59" s="234">
        <f t="shared" si="19"/>
        <v>0.45222222222222225</v>
      </c>
      <c r="Q59" s="98">
        <f t="shared" si="19"/>
        <v>0.49388888888888893</v>
      </c>
      <c r="R59" s="234">
        <f t="shared" si="19"/>
        <v>0.53902777777777777</v>
      </c>
      <c r="S59" s="98">
        <f t="shared" si="19"/>
        <v>0.57027777777777777</v>
      </c>
      <c r="T59" s="234">
        <f t="shared" si="19"/>
        <v>0.62236111111111114</v>
      </c>
      <c r="U59" s="98">
        <f t="shared" si="19"/>
        <v>0.65013888888888893</v>
      </c>
      <c r="V59" s="234">
        <f t="shared" si="19"/>
        <v>0.71263888888888882</v>
      </c>
      <c r="W59" s="98">
        <f t="shared" si="19"/>
        <v>0.74041666666666672</v>
      </c>
      <c r="X59" s="234">
        <f t="shared" si="19"/>
        <v>0.78902777777777788</v>
      </c>
      <c r="Y59" s="98">
        <f t="shared" si="19"/>
        <v>0.81680555555555556</v>
      </c>
      <c r="Z59" s="90"/>
      <c r="AA59" s="90"/>
      <c r="AB59" s="90"/>
      <c r="AC59" s="90"/>
      <c r="AD59" s="90"/>
      <c r="AE59" s="90"/>
      <c r="AF59" s="90"/>
      <c r="AG59" s="15"/>
    </row>
    <row r="60" spans="1:33">
      <c r="A60" s="2006"/>
      <c r="B60" s="1360" t="s">
        <v>336</v>
      </c>
      <c r="C60" s="1423" t="s">
        <v>4</v>
      </c>
      <c r="D60" s="1625" t="s">
        <v>1681</v>
      </c>
      <c r="E60" s="1627" t="s">
        <v>20</v>
      </c>
      <c r="F60" s="28">
        <v>0.24</v>
      </c>
      <c r="G60" s="28">
        <f>F59+F60</f>
        <v>0.54</v>
      </c>
      <c r="H60" s="831" t="s">
        <v>910</v>
      </c>
      <c r="I60" s="831" t="s">
        <v>911</v>
      </c>
      <c r="J60" s="1629">
        <v>30</v>
      </c>
      <c r="K60" s="37">
        <f t="shared" si="18"/>
        <v>3.3333333333333332E-4</v>
      </c>
      <c r="L60" s="37">
        <f t="shared" ref="L60:L91" si="20">L59+K60</f>
        <v>1.1666666666666668E-3</v>
      </c>
      <c r="M60" s="98">
        <f t="shared" ref="M60:Y60" si="21">M59+$K60</f>
        <v>0.32408333333333339</v>
      </c>
      <c r="N60" s="234">
        <f t="shared" si="21"/>
        <v>0.37963888888888897</v>
      </c>
      <c r="O60" s="98">
        <f t="shared" si="21"/>
        <v>0.40047222222222228</v>
      </c>
      <c r="P60" s="234">
        <f t="shared" si="21"/>
        <v>0.4525555555555556</v>
      </c>
      <c r="Q60" s="98">
        <f t="shared" si="21"/>
        <v>0.49422222222222228</v>
      </c>
      <c r="R60" s="234">
        <f t="shared" si="21"/>
        <v>0.53936111111111107</v>
      </c>
      <c r="S60" s="98">
        <f t="shared" si="21"/>
        <v>0.57061111111111107</v>
      </c>
      <c r="T60" s="234">
        <f t="shared" si="21"/>
        <v>0.62269444444444444</v>
      </c>
      <c r="U60" s="98">
        <f t="shared" si="21"/>
        <v>0.65047222222222223</v>
      </c>
      <c r="V60" s="234">
        <f t="shared" si="21"/>
        <v>0.71297222222222212</v>
      </c>
      <c r="W60" s="98">
        <f t="shared" si="21"/>
        <v>0.74075000000000002</v>
      </c>
      <c r="X60" s="234">
        <f t="shared" si="21"/>
        <v>0.78936111111111118</v>
      </c>
      <c r="Y60" s="98">
        <f t="shared" si="21"/>
        <v>0.81713888888888886</v>
      </c>
      <c r="Z60" s="90"/>
      <c r="AA60" s="90"/>
      <c r="AB60" s="90"/>
      <c r="AC60" s="90"/>
      <c r="AD60" s="90"/>
      <c r="AE60" s="90"/>
      <c r="AF60" s="90"/>
      <c r="AG60" s="15"/>
    </row>
    <row r="61" spans="1:33">
      <c r="A61" s="2006"/>
      <c r="B61" s="1360" t="s">
        <v>338</v>
      </c>
      <c r="C61" s="1264" t="s">
        <v>4</v>
      </c>
      <c r="D61" s="1264" t="s">
        <v>1683</v>
      </c>
      <c r="E61" s="1627" t="s">
        <v>21</v>
      </c>
      <c r="F61" s="28">
        <v>1.04</v>
      </c>
      <c r="G61" s="28">
        <f>G60+F61</f>
        <v>1.58</v>
      </c>
      <c r="H61" s="581" t="s">
        <v>724</v>
      </c>
      <c r="I61" s="581" t="s">
        <v>725</v>
      </c>
      <c r="J61" s="1629">
        <v>30</v>
      </c>
      <c r="K61" s="37">
        <f t="shared" si="18"/>
        <v>1.4444444444444444E-3</v>
      </c>
      <c r="L61" s="37">
        <f t="shared" si="20"/>
        <v>2.6111111111111109E-3</v>
      </c>
      <c r="M61" s="98">
        <f t="shared" ref="M61:Y61" si="22">M60+$K61</f>
        <v>0.32552777777777786</v>
      </c>
      <c r="N61" s="234">
        <f t="shared" si="22"/>
        <v>0.38108333333333344</v>
      </c>
      <c r="O61" s="98">
        <f t="shared" si="22"/>
        <v>0.40191666666666676</v>
      </c>
      <c r="P61" s="234">
        <f t="shared" si="22"/>
        <v>0.45400000000000007</v>
      </c>
      <c r="Q61" s="98">
        <f t="shared" si="22"/>
        <v>0.49566666666666676</v>
      </c>
      <c r="R61" s="234">
        <f t="shared" si="22"/>
        <v>0.54080555555555554</v>
      </c>
      <c r="S61" s="98">
        <f t="shared" si="22"/>
        <v>0.57205555555555554</v>
      </c>
      <c r="T61" s="234">
        <f t="shared" si="22"/>
        <v>0.62413888888888891</v>
      </c>
      <c r="U61" s="98">
        <f t="shared" si="22"/>
        <v>0.6519166666666667</v>
      </c>
      <c r="V61" s="234">
        <f t="shared" si="22"/>
        <v>0.71441666666666659</v>
      </c>
      <c r="W61" s="98">
        <f t="shared" si="22"/>
        <v>0.74219444444444449</v>
      </c>
      <c r="X61" s="234">
        <f t="shared" si="22"/>
        <v>0.79080555555555565</v>
      </c>
      <c r="Y61" s="98">
        <f t="shared" si="22"/>
        <v>0.81858333333333333</v>
      </c>
      <c r="Z61" s="90"/>
      <c r="AA61" s="90"/>
      <c r="AB61" s="90"/>
      <c r="AC61" s="90"/>
      <c r="AD61" s="90"/>
      <c r="AE61" s="90"/>
      <c r="AF61" s="90"/>
      <c r="AG61" s="15"/>
    </row>
    <row r="62" spans="1:33">
      <c r="A62" s="2006"/>
      <c r="B62" s="1360" t="s">
        <v>62</v>
      </c>
      <c r="C62" s="1627" t="s">
        <v>4</v>
      </c>
      <c r="D62" s="1627" t="s">
        <v>1681</v>
      </c>
      <c r="E62" s="1627" t="s">
        <v>22</v>
      </c>
      <c r="F62" s="28">
        <v>0.3</v>
      </c>
      <c r="G62" s="28">
        <f>G61+F62</f>
        <v>1.8800000000000001</v>
      </c>
      <c r="H62" s="584" t="s">
        <v>568</v>
      </c>
      <c r="I62" s="584" t="s">
        <v>569</v>
      </c>
      <c r="J62" s="1629">
        <v>20</v>
      </c>
      <c r="K62" s="37">
        <f t="shared" si="18"/>
        <v>6.2500000000000001E-4</v>
      </c>
      <c r="L62" s="37">
        <f t="shared" si="20"/>
        <v>3.236111111111111E-3</v>
      </c>
      <c r="M62" s="98">
        <f t="shared" ref="M62:Y62" si="23">M61+$K62</f>
        <v>0.32615277777777785</v>
      </c>
      <c r="N62" s="234">
        <f t="shared" si="23"/>
        <v>0.38170833333333343</v>
      </c>
      <c r="O62" s="98">
        <f t="shared" si="23"/>
        <v>0.40254166666666674</v>
      </c>
      <c r="P62" s="234">
        <f t="shared" si="23"/>
        <v>0.45462500000000006</v>
      </c>
      <c r="Q62" s="98">
        <f t="shared" si="23"/>
        <v>0.49629166666666674</v>
      </c>
      <c r="R62" s="234">
        <f t="shared" si="23"/>
        <v>0.54143055555555553</v>
      </c>
      <c r="S62" s="98">
        <f t="shared" si="23"/>
        <v>0.57268055555555553</v>
      </c>
      <c r="T62" s="234">
        <f t="shared" si="23"/>
        <v>0.6247638888888889</v>
      </c>
      <c r="U62" s="98">
        <f t="shared" si="23"/>
        <v>0.65254166666666669</v>
      </c>
      <c r="V62" s="234">
        <f t="shared" si="23"/>
        <v>0.71504166666666658</v>
      </c>
      <c r="W62" s="98">
        <f t="shared" si="23"/>
        <v>0.74281944444444448</v>
      </c>
      <c r="X62" s="234">
        <f t="shared" si="23"/>
        <v>0.79143055555555564</v>
      </c>
      <c r="Y62" s="98">
        <f t="shared" si="23"/>
        <v>0.81920833333333332</v>
      </c>
      <c r="Z62" s="90"/>
      <c r="AA62" s="90"/>
      <c r="AB62" s="90"/>
      <c r="AC62" s="90"/>
      <c r="AD62" s="90"/>
      <c r="AE62" s="90"/>
      <c r="AF62" s="90"/>
      <c r="AG62" s="15"/>
    </row>
    <row r="63" spans="1:33">
      <c r="A63" s="2006"/>
      <c r="B63" s="1360" t="s">
        <v>352</v>
      </c>
      <c r="C63" s="1264" t="s">
        <v>4</v>
      </c>
      <c r="D63" s="1627" t="s">
        <v>1681</v>
      </c>
      <c r="E63" s="1627" t="s">
        <v>23</v>
      </c>
      <c r="F63" s="28">
        <v>0.32</v>
      </c>
      <c r="G63" s="28">
        <f t="shared" ref="G63:G91" si="24">G62+F63</f>
        <v>2.2000000000000002</v>
      </c>
      <c r="H63" s="584" t="s">
        <v>566</v>
      </c>
      <c r="I63" s="584" t="s">
        <v>567</v>
      </c>
      <c r="J63" s="1629">
        <v>25</v>
      </c>
      <c r="K63" s="37">
        <f t="shared" si="18"/>
        <v>5.3333333333333336E-4</v>
      </c>
      <c r="L63" s="37">
        <f t="shared" si="20"/>
        <v>3.7694444444444442E-3</v>
      </c>
      <c r="M63" s="98">
        <f t="shared" ref="M63:Y63" si="25">M62+$K63</f>
        <v>0.32668611111111118</v>
      </c>
      <c r="N63" s="234">
        <f t="shared" si="25"/>
        <v>0.38224166666666676</v>
      </c>
      <c r="O63" s="98">
        <f t="shared" si="25"/>
        <v>0.40307500000000007</v>
      </c>
      <c r="P63" s="234">
        <f t="shared" si="25"/>
        <v>0.45515833333333339</v>
      </c>
      <c r="Q63" s="98">
        <f t="shared" si="25"/>
        <v>0.49682500000000007</v>
      </c>
      <c r="R63" s="234">
        <f t="shared" si="25"/>
        <v>0.54196388888888891</v>
      </c>
      <c r="S63" s="98">
        <f t="shared" si="25"/>
        <v>0.57321388888888891</v>
      </c>
      <c r="T63" s="234">
        <f t="shared" si="25"/>
        <v>0.62529722222222228</v>
      </c>
      <c r="U63" s="98">
        <f t="shared" si="25"/>
        <v>0.65307500000000007</v>
      </c>
      <c r="V63" s="234">
        <f t="shared" si="25"/>
        <v>0.71557499999999996</v>
      </c>
      <c r="W63" s="98">
        <f t="shared" si="25"/>
        <v>0.74335277777777786</v>
      </c>
      <c r="X63" s="234">
        <f t="shared" si="25"/>
        <v>0.79196388888888902</v>
      </c>
      <c r="Y63" s="98">
        <f t="shared" si="25"/>
        <v>0.8197416666666667</v>
      </c>
      <c r="Z63" s="90"/>
      <c r="AA63" s="90"/>
      <c r="AB63" s="90"/>
      <c r="AC63" s="90"/>
      <c r="AD63" s="90"/>
      <c r="AE63" s="90"/>
      <c r="AF63" s="90"/>
      <c r="AG63" s="15"/>
    </row>
    <row r="64" spans="1:33">
      <c r="A64" s="2006"/>
      <c r="B64" s="1660" t="s">
        <v>353</v>
      </c>
      <c r="C64" s="31" t="s">
        <v>4</v>
      </c>
      <c r="D64" s="31" t="s">
        <v>1681</v>
      </c>
      <c r="E64" s="31" t="s">
        <v>24</v>
      </c>
      <c r="F64" s="27">
        <v>0.57999999999999996</v>
      </c>
      <c r="G64" s="27">
        <f t="shared" si="24"/>
        <v>2.7800000000000002</v>
      </c>
      <c r="H64" s="941" t="s">
        <v>601</v>
      </c>
      <c r="I64" s="941" t="s">
        <v>602</v>
      </c>
      <c r="J64" s="32">
        <v>25</v>
      </c>
      <c r="K64" s="33">
        <f t="shared" si="18"/>
        <v>9.6666666666666656E-4</v>
      </c>
      <c r="L64" s="33">
        <f t="shared" si="20"/>
        <v>4.7361111111111111E-3</v>
      </c>
      <c r="M64" s="34">
        <f t="shared" ref="M64:Y64" si="26">M63+$K64</f>
        <v>0.32765277777777785</v>
      </c>
      <c r="N64" s="234">
        <f t="shared" si="26"/>
        <v>0.38320833333333343</v>
      </c>
      <c r="O64" s="34">
        <f t="shared" si="26"/>
        <v>0.40404166666666674</v>
      </c>
      <c r="P64" s="234">
        <f t="shared" si="26"/>
        <v>0.45612500000000006</v>
      </c>
      <c r="Q64" s="34">
        <f t="shared" si="26"/>
        <v>0.49779166666666674</v>
      </c>
      <c r="R64" s="234">
        <f t="shared" si="26"/>
        <v>0.54293055555555558</v>
      </c>
      <c r="S64" s="34">
        <f t="shared" si="26"/>
        <v>0.57418055555555558</v>
      </c>
      <c r="T64" s="234">
        <f t="shared" si="26"/>
        <v>0.62626388888888895</v>
      </c>
      <c r="U64" s="34">
        <f t="shared" si="26"/>
        <v>0.65404166666666674</v>
      </c>
      <c r="V64" s="234">
        <f t="shared" si="26"/>
        <v>0.71654166666666663</v>
      </c>
      <c r="W64" s="34">
        <f t="shared" si="26"/>
        <v>0.74431944444444453</v>
      </c>
      <c r="X64" s="234">
        <f t="shared" si="26"/>
        <v>0.79293055555555569</v>
      </c>
      <c r="Y64" s="34">
        <f t="shared" si="26"/>
        <v>0.82070833333333337</v>
      </c>
      <c r="Z64" s="90"/>
      <c r="AA64" s="90"/>
      <c r="AB64" s="90"/>
      <c r="AC64" s="90"/>
      <c r="AD64" s="90"/>
      <c r="AE64" s="90"/>
      <c r="AF64" s="90"/>
      <c r="AG64" s="15"/>
    </row>
    <row r="65" spans="1:35" ht="16.5" customHeight="1">
      <c r="A65" s="2006"/>
      <c r="B65" s="1360" t="s">
        <v>163</v>
      </c>
      <c r="C65" s="1264" t="s">
        <v>4</v>
      </c>
      <c r="D65" s="1627" t="s">
        <v>1681</v>
      </c>
      <c r="E65" s="1627" t="s">
        <v>25</v>
      </c>
      <c r="F65" s="299">
        <v>0.41</v>
      </c>
      <c r="G65" s="28">
        <f t="shared" si="24"/>
        <v>3.1900000000000004</v>
      </c>
      <c r="H65" s="584" t="s">
        <v>653</v>
      </c>
      <c r="I65" s="584" t="s">
        <v>604</v>
      </c>
      <c r="J65" s="1629">
        <v>25</v>
      </c>
      <c r="K65" s="37">
        <f t="shared" si="18"/>
        <v>6.8333333333333321E-4</v>
      </c>
      <c r="L65" s="37">
        <f t="shared" si="20"/>
        <v>5.4194444444444446E-3</v>
      </c>
      <c r="M65" s="98">
        <f t="shared" ref="M65:Y65" si="27">M64+$K65</f>
        <v>0.32833611111111116</v>
      </c>
      <c r="N65" s="234">
        <f t="shared" si="27"/>
        <v>0.38389166666666674</v>
      </c>
      <c r="O65" s="98">
        <f t="shared" si="27"/>
        <v>0.40472500000000006</v>
      </c>
      <c r="P65" s="234">
        <f t="shared" si="27"/>
        <v>0.45680833333333337</v>
      </c>
      <c r="Q65" s="98">
        <f t="shared" si="27"/>
        <v>0.49847500000000006</v>
      </c>
      <c r="R65" s="234">
        <f t="shared" si="27"/>
        <v>0.54361388888888895</v>
      </c>
      <c r="S65" s="98">
        <f t="shared" si="27"/>
        <v>0.57486388888888895</v>
      </c>
      <c r="T65" s="234">
        <f t="shared" si="27"/>
        <v>0.62694722222222232</v>
      </c>
      <c r="U65" s="98">
        <f t="shared" si="27"/>
        <v>0.65472500000000011</v>
      </c>
      <c r="V65" s="234">
        <f t="shared" si="27"/>
        <v>0.717225</v>
      </c>
      <c r="W65" s="98">
        <f t="shared" si="27"/>
        <v>0.7450027777777779</v>
      </c>
      <c r="X65" s="234">
        <f t="shared" si="27"/>
        <v>0.79361388888888906</v>
      </c>
      <c r="Y65" s="98">
        <f t="shared" si="27"/>
        <v>0.82139166666666674</v>
      </c>
      <c r="Z65" s="90"/>
      <c r="AA65" s="90"/>
      <c r="AB65" s="533"/>
      <c r="AC65" s="1672"/>
      <c r="AD65" s="530"/>
      <c r="AE65" s="532"/>
      <c r="AF65" s="529"/>
      <c r="AG65" s="1672"/>
      <c r="AH65" s="640"/>
      <c r="AI65" s="640"/>
    </row>
    <row r="66" spans="1:35">
      <c r="A66" s="2006"/>
      <c r="B66" s="609" t="s">
        <v>351</v>
      </c>
      <c r="C66" s="1264" t="s">
        <v>5</v>
      </c>
      <c r="D66" s="1627" t="s">
        <v>1681</v>
      </c>
      <c r="E66" s="1627" t="s">
        <v>26</v>
      </c>
      <c r="F66" s="299">
        <v>0.52</v>
      </c>
      <c r="G66" s="28">
        <f t="shared" si="24"/>
        <v>3.7100000000000004</v>
      </c>
      <c r="H66" s="584" t="s">
        <v>672</v>
      </c>
      <c r="I66" s="584" t="s">
        <v>673</v>
      </c>
      <c r="J66" s="1629">
        <v>20</v>
      </c>
      <c r="K66" s="37">
        <f t="shared" si="18"/>
        <v>1.0833333333333335E-3</v>
      </c>
      <c r="L66" s="37">
        <f t="shared" si="20"/>
        <v>6.5027777777777783E-3</v>
      </c>
      <c r="M66" s="98">
        <f t="shared" ref="M66:Y66" si="28">M65+$K66</f>
        <v>0.32941944444444449</v>
      </c>
      <c r="N66" s="234">
        <f t="shared" si="28"/>
        <v>0.38497500000000007</v>
      </c>
      <c r="O66" s="98">
        <f t="shared" si="28"/>
        <v>0.40580833333333338</v>
      </c>
      <c r="P66" s="234">
        <f t="shared" si="28"/>
        <v>0.4578916666666667</v>
      </c>
      <c r="Q66" s="98">
        <f t="shared" si="28"/>
        <v>0.49955833333333338</v>
      </c>
      <c r="R66" s="234">
        <f t="shared" si="28"/>
        <v>0.54469722222222228</v>
      </c>
      <c r="S66" s="98">
        <f t="shared" si="28"/>
        <v>0.57594722222222228</v>
      </c>
      <c r="T66" s="234">
        <f t="shared" si="28"/>
        <v>0.62803055555555565</v>
      </c>
      <c r="U66" s="98">
        <f t="shared" si="28"/>
        <v>0.65580833333333344</v>
      </c>
      <c r="V66" s="234">
        <f t="shared" si="28"/>
        <v>0.71830833333333333</v>
      </c>
      <c r="W66" s="98">
        <f t="shared" si="28"/>
        <v>0.74608611111111123</v>
      </c>
      <c r="X66" s="234">
        <f t="shared" si="28"/>
        <v>0.79469722222222239</v>
      </c>
      <c r="Y66" s="98">
        <f t="shared" si="28"/>
        <v>0.82247500000000007</v>
      </c>
      <c r="Z66" s="90"/>
      <c r="AA66" s="90"/>
      <c r="AB66" s="533"/>
      <c r="AC66" s="1672"/>
      <c r="AD66" s="530"/>
      <c r="AE66" s="532"/>
      <c r="AF66" s="529"/>
      <c r="AG66" s="1672"/>
      <c r="AH66" s="640"/>
      <c r="AI66" s="640"/>
    </row>
    <row r="67" spans="1:35">
      <c r="A67" s="2006"/>
      <c r="B67" s="609" t="s">
        <v>214</v>
      </c>
      <c r="C67" s="1264" t="s">
        <v>4</v>
      </c>
      <c r="D67" s="1627" t="s">
        <v>1684</v>
      </c>
      <c r="E67" s="1627" t="s">
        <v>27</v>
      </c>
      <c r="F67" s="299">
        <v>0.2</v>
      </c>
      <c r="G67" s="28">
        <f t="shared" si="24"/>
        <v>3.9100000000000006</v>
      </c>
      <c r="H67" s="584" t="s">
        <v>674</v>
      </c>
      <c r="I67" s="584" t="s">
        <v>675</v>
      </c>
      <c r="J67" s="1629">
        <v>15</v>
      </c>
      <c r="K67" s="37">
        <f t="shared" si="18"/>
        <v>5.5555555555555556E-4</v>
      </c>
      <c r="L67" s="37">
        <f t="shared" si="20"/>
        <v>7.058333333333334E-3</v>
      </c>
      <c r="M67" s="98">
        <f t="shared" ref="M67:Y67" si="29">M66+$K67</f>
        <v>0.32997500000000002</v>
      </c>
      <c r="N67" s="234">
        <f t="shared" si="29"/>
        <v>0.3855305555555556</v>
      </c>
      <c r="O67" s="98">
        <f t="shared" si="29"/>
        <v>0.40636388888888891</v>
      </c>
      <c r="P67" s="234">
        <f t="shared" si="29"/>
        <v>0.45844722222222223</v>
      </c>
      <c r="Q67" s="98">
        <f t="shared" si="29"/>
        <v>0.50011388888888897</v>
      </c>
      <c r="R67" s="234">
        <f t="shared" si="29"/>
        <v>0.54525277777777781</v>
      </c>
      <c r="S67" s="98">
        <f t="shared" si="29"/>
        <v>0.57650277777777781</v>
      </c>
      <c r="T67" s="234">
        <f t="shared" si="29"/>
        <v>0.62858611111111118</v>
      </c>
      <c r="U67" s="98">
        <f t="shared" si="29"/>
        <v>0.65636388888888897</v>
      </c>
      <c r="V67" s="234">
        <f t="shared" si="29"/>
        <v>0.71886388888888886</v>
      </c>
      <c r="W67" s="98">
        <f t="shared" si="29"/>
        <v>0.74664166666666676</v>
      </c>
      <c r="X67" s="234">
        <f t="shared" si="29"/>
        <v>0.79525277777777792</v>
      </c>
      <c r="Y67" s="98">
        <f t="shared" si="29"/>
        <v>0.8230305555555556</v>
      </c>
      <c r="Z67" s="90"/>
      <c r="AA67" s="90"/>
      <c r="AB67" s="533"/>
      <c r="AC67" s="1673"/>
      <c r="AD67" s="530"/>
      <c r="AE67" s="532"/>
      <c r="AF67" s="529"/>
      <c r="AG67" s="1672"/>
      <c r="AH67" s="640"/>
      <c r="AI67" s="640"/>
    </row>
    <row r="68" spans="1:35">
      <c r="A68" s="2006"/>
      <c r="B68" s="609" t="s">
        <v>348</v>
      </c>
      <c r="C68" s="1264" t="s">
        <v>5</v>
      </c>
      <c r="D68" s="1627" t="s">
        <v>1681</v>
      </c>
      <c r="E68" s="1627" t="s">
        <v>28</v>
      </c>
      <c r="F68" s="299">
        <v>0.55000000000000004</v>
      </c>
      <c r="G68" s="28">
        <f t="shared" si="24"/>
        <v>4.4600000000000009</v>
      </c>
      <c r="H68" s="584" t="s">
        <v>680</v>
      </c>
      <c r="I68" s="584" t="s">
        <v>681</v>
      </c>
      <c r="J68" s="1629">
        <v>15</v>
      </c>
      <c r="K68" s="37">
        <f t="shared" si="18"/>
        <v>1.5277777777777779E-3</v>
      </c>
      <c r="L68" s="37">
        <f t="shared" si="20"/>
        <v>8.5861111111111121E-3</v>
      </c>
      <c r="M68" s="98">
        <f t="shared" ref="M68:Y68" si="30">M67+$K68</f>
        <v>0.33150277777777781</v>
      </c>
      <c r="N68" s="234">
        <f t="shared" si="30"/>
        <v>0.38705833333333339</v>
      </c>
      <c r="O68" s="98">
        <f t="shared" si="30"/>
        <v>0.40789166666666671</v>
      </c>
      <c r="P68" s="234">
        <f t="shared" si="30"/>
        <v>0.45997500000000002</v>
      </c>
      <c r="Q68" s="98">
        <f t="shared" si="30"/>
        <v>0.50164166666666676</v>
      </c>
      <c r="R68" s="234">
        <f t="shared" si="30"/>
        <v>0.5467805555555556</v>
      </c>
      <c r="S68" s="98">
        <f t="shared" si="30"/>
        <v>0.5780305555555556</v>
      </c>
      <c r="T68" s="234">
        <f t="shared" si="30"/>
        <v>0.63011388888888897</v>
      </c>
      <c r="U68" s="98">
        <f t="shared" si="30"/>
        <v>0.65789166666666676</v>
      </c>
      <c r="V68" s="234">
        <f t="shared" si="30"/>
        <v>0.72039166666666665</v>
      </c>
      <c r="W68" s="98">
        <f t="shared" si="30"/>
        <v>0.74816944444444455</v>
      </c>
      <c r="X68" s="234">
        <f t="shared" si="30"/>
        <v>0.79678055555555571</v>
      </c>
      <c r="Y68" s="98">
        <f t="shared" si="30"/>
        <v>0.82455833333333339</v>
      </c>
      <c r="Z68" s="90"/>
      <c r="AA68" s="90"/>
      <c r="AB68" s="533"/>
      <c r="AC68" s="1673"/>
      <c r="AD68" s="530"/>
      <c r="AE68" s="532"/>
      <c r="AF68" s="529"/>
      <c r="AG68" s="1673"/>
      <c r="AH68" s="640"/>
      <c r="AI68" s="640"/>
    </row>
    <row r="69" spans="1:35" ht="17.25" customHeight="1">
      <c r="A69" s="2006"/>
      <c r="B69" s="609" t="s">
        <v>354</v>
      </c>
      <c r="C69" s="1264" t="s">
        <v>5</v>
      </c>
      <c r="D69" s="1627" t="s">
        <v>1681</v>
      </c>
      <c r="E69" s="1627" t="s">
        <v>29</v>
      </c>
      <c r="F69" s="299">
        <v>0.34</v>
      </c>
      <c r="G69" s="28">
        <f t="shared" si="24"/>
        <v>4.8000000000000007</v>
      </c>
      <c r="H69" s="584" t="s">
        <v>802</v>
      </c>
      <c r="I69" s="584" t="s">
        <v>803</v>
      </c>
      <c r="J69" s="1629">
        <v>30</v>
      </c>
      <c r="K69" s="37">
        <f t="shared" si="18"/>
        <v>4.7222222222222224E-4</v>
      </c>
      <c r="L69" s="37">
        <f t="shared" si="20"/>
        <v>9.0583333333333349E-3</v>
      </c>
      <c r="M69" s="98">
        <f t="shared" ref="M69:Y69" si="31">M68+$K69</f>
        <v>0.33197500000000002</v>
      </c>
      <c r="N69" s="234">
        <f t="shared" si="31"/>
        <v>0.3875305555555556</v>
      </c>
      <c r="O69" s="98">
        <f t="shared" si="31"/>
        <v>0.40836388888888892</v>
      </c>
      <c r="P69" s="234">
        <f t="shared" si="31"/>
        <v>0.46044722222222223</v>
      </c>
      <c r="Q69" s="98">
        <f t="shared" si="31"/>
        <v>0.50211388888888897</v>
      </c>
      <c r="R69" s="234">
        <f t="shared" si="31"/>
        <v>0.54725277777777781</v>
      </c>
      <c r="S69" s="98">
        <f t="shared" si="31"/>
        <v>0.57850277777777781</v>
      </c>
      <c r="T69" s="234">
        <f t="shared" si="31"/>
        <v>0.63058611111111118</v>
      </c>
      <c r="U69" s="98">
        <f t="shared" si="31"/>
        <v>0.65836388888888897</v>
      </c>
      <c r="V69" s="234">
        <f t="shared" si="31"/>
        <v>0.72086388888888886</v>
      </c>
      <c r="W69" s="98">
        <f t="shared" si="31"/>
        <v>0.74864166666666676</v>
      </c>
      <c r="X69" s="234">
        <f t="shared" si="31"/>
        <v>0.79725277777777792</v>
      </c>
      <c r="Y69" s="98">
        <f t="shared" si="31"/>
        <v>0.8250305555555556</v>
      </c>
      <c r="Z69" s="90"/>
      <c r="AA69" s="90"/>
      <c r="AB69" s="533"/>
      <c r="AC69" s="1673"/>
      <c r="AD69" s="530"/>
      <c r="AE69" s="532"/>
      <c r="AF69" s="529"/>
      <c r="AG69" s="1673"/>
      <c r="AH69" s="640"/>
      <c r="AI69" s="640"/>
    </row>
    <row r="70" spans="1:35">
      <c r="A70" s="2006"/>
      <c r="B70" s="1360" t="s">
        <v>355</v>
      </c>
      <c r="C70" s="1264" t="s">
        <v>5</v>
      </c>
      <c r="D70" s="1627" t="s">
        <v>1683</v>
      </c>
      <c r="E70" s="1627" t="s">
        <v>30</v>
      </c>
      <c r="F70" s="299">
        <v>0.57999999999999996</v>
      </c>
      <c r="G70" s="28">
        <f t="shared" si="24"/>
        <v>5.3800000000000008</v>
      </c>
      <c r="H70" s="584" t="s">
        <v>624</v>
      </c>
      <c r="I70" s="584" t="s">
        <v>625</v>
      </c>
      <c r="J70" s="1629">
        <v>25</v>
      </c>
      <c r="K70" s="37">
        <f t="shared" si="18"/>
        <v>9.6666666666666656E-4</v>
      </c>
      <c r="L70" s="37">
        <f t="shared" si="20"/>
        <v>1.0025000000000001E-2</v>
      </c>
      <c r="M70" s="98">
        <f t="shared" ref="M70:Y70" si="32">M69+$K70</f>
        <v>0.33294166666666669</v>
      </c>
      <c r="N70" s="234">
        <f t="shared" si="32"/>
        <v>0.38849722222222227</v>
      </c>
      <c r="O70" s="98">
        <f t="shared" si="32"/>
        <v>0.40933055555555559</v>
      </c>
      <c r="P70" s="234">
        <f t="shared" si="32"/>
        <v>0.4614138888888889</v>
      </c>
      <c r="Q70" s="98">
        <f t="shared" si="32"/>
        <v>0.50308055555555564</v>
      </c>
      <c r="R70" s="234">
        <f t="shared" si="32"/>
        <v>0.54821944444444448</v>
      </c>
      <c r="S70" s="98">
        <f t="shared" si="32"/>
        <v>0.57946944444444448</v>
      </c>
      <c r="T70" s="234">
        <f t="shared" si="32"/>
        <v>0.63155277777777785</v>
      </c>
      <c r="U70" s="98">
        <f t="shared" si="32"/>
        <v>0.65933055555555564</v>
      </c>
      <c r="V70" s="234">
        <f t="shared" si="32"/>
        <v>0.72183055555555553</v>
      </c>
      <c r="W70" s="98">
        <f t="shared" si="32"/>
        <v>0.74960833333333343</v>
      </c>
      <c r="X70" s="234">
        <f t="shared" si="32"/>
        <v>0.79821944444444459</v>
      </c>
      <c r="Y70" s="98">
        <f t="shared" si="32"/>
        <v>0.82599722222222227</v>
      </c>
      <c r="Z70" s="90"/>
      <c r="AA70" s="90"/>
      <c r="AB70" s="533"/>
      <c r="AC70" s="1672"/>
      <c r="AD70" s="530"/>
      <c r="AE70" s="532"/>
      <c r="AF70" s="529"/>
      <c r="AG70" s="1672"/>
      <c r="AH70" s="640"/>
      <c r="AI70" s="640"/>
    </row>
    <row r="71" spans="1:35">
      <c r="A71" s="2006"/>
      <c r="B71" s="1360" t="s">
        <v>113</v>
      </c>
      <c r="C71" s="1264" t="s">
        <v>5</v>
      </c>
      <c r="D71" s="1627" t="s">
        <v>1683</v>
      </c>
      <c r="E71" s="1627" t="s">
        <v>31</v>
      </c>
      <c r="F71" s="299">
        <v>0.38</v>
      </c>
      <c r="G71" s="28">
        <f t="shared" si="24"/>
        <v>5.7600000000000007</v>
      </c>
      <c r="H71" s="584" t="s">
        <v>622</v>
      </c>
      <c r="I71" s="584" t="s">
        <v>623</v>
      </c>
      <c r="J71" s="1629">
        <v>25</v>
      </c>
      <c r="K71" s="37">
        <f t="shared" si="18"/>
        <v>6.333333333333333E-4</v>
      </c>
      <c r="L71" s="37">
        <f t="shared" si="20"/>
        <v>1.0658333333333334E-2</v>
      </c>
      <c r="M71" s="98">
        <f t="shared" ref="M71:Y71" si="33">M70+$K71</f>
        <v>0.33357500000000001</v>
      </c>
      <c r="N71" s="234">
        <f t="shared" si="33"/>
        <v>0.38913055555555559</v>
      </c>
      <c r="O71" s="98">
        <f t="shared" si="33"/>
        <v>0.40996388888888891</v>
      </c>
      <c r="P71" s="234">
        <f t="shared" si="33"/>
        <v>0.46204722222222222</v>
      </c>
      <c r="Q71" s="98">
        <f t="shared" si="33"/>
        <v>0.50371388888888902</v>
      </c>
      <c r="R71" s="234">
        <f t="shared" si="33"/>
        <v>0.54885277777777786</v>
      </c>
      <c r="S71" s="98">
        <f t="shared" si="33"/>
        <v>0.58010277777777786</v>
      </c>
      <c r="T71" s="234">
        <f t="shared" si="33"/>
        <v>0.63218611111111123</v>
      </c>
      <c r="U71" s="98">
        <f t="shared" si="33"/>
        <v>0.65996388888888902</v>
      </c>
      <c r="V71" s="234">
        <f t="shared" si="33"/>
        <v>0.72246388888888891</v>
      </c>
      <c r="W71" s="98">
        <f t="shared" si="33"/>
        <v>0.75024166666666681</v>
      </c>
      <c r="X71" s="234">
        <f t="shared" si="33"/>
        <v>0.79885277777777797</v>
      </c>
      <c r="Y71" s="98">
        <f t="shared" si="33"/>
        <v>0.82663055555555565</v>
      </c>
      <c r="Z71" s="90"/>
      <c r="AA71" s="90"/>
      <c r="AB71" s="533"/>
      <c r="AC71" s="1672"/>
      <c r="AD71" s="530"/>
      <c r="AE71" s="532"/>
      <c r="AF71" s="529"/>
      <c r="AG71" s="1672"/>
      <c r="AH71" s="640"/>
      <c r="AI71" s="640"/>
    </row>
    <row r="72" spans="1:35" ht="18" customHeight="1">
      <c r="A72" s="2005" t="s">
        <v>363</v>
      </c>
      <c r="B72" s="1662" t="s">
        <v>132</v>
      </c>
      <c r="C72" s="1264" t="s">
        <v>5</v>
      </c>
      <c r="D72" s="1627" t="s">
        <v>1681</v>
      </c>
      <c r="E72" s="1627" t="s">
        <v>32</v>
      </c>
      <c r="F72" s="28">
        <v>2.08</v>
      </c>
      <c r="G72" s="28">
        <f t="shared" si="24"/>
        <v>7.8400000000000007</v>
      </c>
      <c r="H72" s="581" t="s">
        <v>1731</v>
      </c>
      <c r="I72" s="581" t="s">
        <v>1732</v>
      </c>
      <c r="J72" s="1629">
        <v>25</v>
      </c>
      <c r="K72" s="37">
        <f t="shared" si="18"/>
        <v>3.4666666666666665E-3</v>
      </c>
      <c r="L72" s="37">
        <f t="shared" si="20"/>
        <v>1.4125E-2</v>
      </c>
      <c r="M72" s="98">
        <f t="shared" ref="M72:Y72" si="34">M71+$K72</f>
        <v>0.33704166666666668</v>
      </c>
      <c r="N72" s="234">
        <f t="shared" si="34"/>
        <v>0.39259722222222226</v>
      </c>
      <c r="O72" s="98">
        <f t="shared" si="34"/>
        <v>0.41343055555555558</v>
      </c>
      <c r="P72" s="234">
        <f t="shared" si="34"/>
        <v>0.46551388888888889</v>
      </c>
      <c r="Q72" s="98">
        <f t="shared" si="34"/>
        <v>0.50718055555555563</v>
      </c>
      <c r="R72" s="234">
        <f t="shared" si="34"/>
        <v>0.55231944444444447</v>
      </c>
      <c r="S72" s="98">
        <f t="shared" si="34"/>
        <v>0.58356944444444447</v>
      </c>
      <c r="T72" s="234">
        <f t="shared" si="34"/>
        <v>0.63565277777777784</v>
      </c>
      <c r="U72" s="98">
        <f t="shared" si="34"/>
        <v>0.66343055555555563</v>
      </c>
      <c r="V72" s="234">
        <f t="shared" si="34"/>
        <v>0.72593055555555552</v>
      </c>
      <c r="W72" s="98">
        <f t="shared" si="34"/>
        <v>0.75370833333333342</v>
      </c>
      <c r="X72" s="234">
        <f t="shared" si="34"/>
        <v>0.80231944444444458</v>
      </c>
      <c r="Y72" s="98">
        <f t="shared" si="34"/>
        <v>0.83009722222222226</v>
      </c>
      <c r="Z72" s="90"/>
      <c r="AA72" s="90"/>
      <c r="AB72" s="90"/>
      <c r="AC72" s="90"/>
      <c r="AD72" s="90"/>
      <c r="AE72" s="90"/>
      <c r="AF72" s="90"/>
      <c r="AG72" s="63"/>
      <c r="AH72" s="318"/>
      <c r="AI72" s="63"/>
    </row>
    <row r="73" spans="1:35">
      <c r="A73" s="2005"/>
      <c r="B73" s="1662" t="s">
        <v>360</v>
      </c>
      <c r="C73" s="1264" t="s">
        <v>5</v>
      </c>
      <c r="D73" s="1627" t="s">
        <v>1681</v>
      </c>
      <c r="E73" s="1627" t="s">
        <v>148</v>
      </c>
      <c r="F73" s="145">
        <v>1.05</v>
      </c>
      <c r="G73" s="28">
        <f t="shared" si="24"/>
        <v>8.89</v>
      </c>
      <c r="H73" s="607" t="s">
        <v>1740</v>
      </c>
      <c r="I73" s="607" t="s">
        <v>1741</v>
      </c>
      <c r="J73" s="1629">
        <v>25</v>
      </c>
      <c r="K73" s="37">
        <f t="shared" si="18"/>
        <v>1.75E-3</v>
      </c>
      <c r="L73" s="37">
        <f t="shared" si="20"/>
        <v>1.5875E-2</v>
      </c>
      <c r="M73" s="98">
        <f t="shared" ref="M73:Y73" si="35">M72+$K73</f>
        <v>0.33879166666666666</v>
      </c>
      <c r="N73" s="234">
        <f t="shared" si="35"/>
        <v>0.39434722222222224</v>
      </c>
      <c r="O73" s="98">
        <f t="shared" si="35"/>
        <v>0.41518055555555555</v>
      </c>
      <c r="P73" s="234">
        <f t="shared" si="35"/>
        <v>0.46726388888888887</v>
      </c>
      <c r="Q73" s="98">
        <f t="shared" si="35"/>
        <v>0.50893055555555566</v>
      </c>
      <c r="R73" s="234">
        <f t="shared" si="35"/>
        <v>0.5540694444444445</v>
      </c>
      <c r="S73" s="98">
        <f t="shared" si="35"/>
        <v>0.5853194444444445</v>
      </c>
      <c r="T73" s="234">
        <f t="shared" si="35"/>
        <v>0.63740277777777787</v>
      </c>
      <c r="U73" s="98">
        <f t="shared" si="35"/>
        <v>0.66518055555555566</v>
      </c>
      <c r="V73" s="234">
        <f t="shared" si="35"/>
        <v>0.72768055555555555</v>
      </c>
      <c r="W73" s="98">
        <f t="shared" si="35"/>
        <v>0.75545833333333345</v>
      </c>
      <c r="X73" s="234">
        <f t="shared" si="35"/>
        <v>0.80406944444444461</v>
      </c>
      <c r="Y73" s="98">
        <f t="shared" si="35"/>
        <v>0.83184722222222229</v>
      </c>
      <c r="Z73" s="90"/>
      <c r="AA73" s="90"/>
      <c r="AB73" s="90"/>
      <c r="AC73" s="90"/>
      <c r="AD73" s="90"/>
      <c r="AE73" s="90"/>
      <c r="AF73" s="90"/>
      <c r="AG73" s="15"/>
      <c r="AH73" s="289"/>
      <c r="AI73" s="15"/>
    </row>
    <row r="74" spans="1:35">
      <c r="A74" s="2005"/>
      <c r="B74" s="1662" t="s">
        <v>134</v>
      </c>
      <c r="C74" s="1264" t="s">
        <v>5</v>
      </c>
      <c r="D74" s="1627" t="s">
        <v>1681</v>
      </c>
      <c r="E74" s="1627" t="s">
        <v>149</v>
      </c>
      <c r="F74" s="28">
        <v>0.4</v>
      </c>
      <c r="G74" s="28">
        <f t="shared" si="24"/>
        <v>9.2900000000000009</v>
      </c>
      <c r="H74" s="609" t="s">
        <v>1742</v>
      </c>
      <c r="I74" s="609" t="s">
        <v>1743</v>
      </c>
      <c r="J74" s="1629">
        <v>25</v>
      </c>
      <c r="K74" s="37">
        <f t="shared" si="18"/>
        <v>6.6666666666666664E-4</v>
      </c>
      <c r="L74" s="37">
        <f t="shared" si="20"/>
        <v>1.6541666666666666E-2</v>
      </c>
      <c r="M74" s="98">
        <f t="shared" ref="M74:Y74" si="36">M73+$K74</f>
        <v>0.33945833333333331</v>
      </c>
      <c r="N74" s="234">
        <f t="shared" si="36"/>
        <v>0.39501388888888889</v>
      </c>
      <c r="O74" s="98">
        <f t="shared" si="36"/>
        <v>0.4158472222222222</v>
      </c>
      <c r="P74" s="234">
        <f t="shared" si="36"/>
        <v>0.46793055555555552</v>
      </c>
      <c r="Q74" s="98">
        <f t="shared" si="36"/>
        <v>0.50959722222222237</v>
      </c>
      <c r="R74" s="234">
        <f t="shared" si="36"/>
        <v>0.55473611111111121</v>
      </c>
      <c r="S74" s="98">
        <f t="shared" si="36"/>
        <v>0.58598611111111121</v>
      </c>
      <c r="T74" s="234">
        <f t="shared" si="36"/>
        <v>0.63806944444444458</v>
      </c>
      <c r="U74" s="98">
        <f t="shared" si="36"/>
        <v>0.66584722222222237</v>
      </c>
      <c r="V74" s="234">
        <f t="shared" si="36"/>
        <v>0.72834722222222226</v>
      </c>
      <c r="W74" s="98">
        <f t="shared" si="36"/>
        <v>0.75612500000000016</v>
      </c>
      <c r="X74" s="234">
        <f t="shared" si="36"/>
        <v>0.80473611111111132</v>
      </c>
      <c r="Y74" s="98">
        <f t="shared" si="36"/>
        <v>0.832513888888889</v>
      </c>
      <c r="Z74" s="90"/>
      <c r="AA74" s="90"/>
      <c r="AB74" s="90"/>
      <c r="AC74" s="90"/>
      <c r="AD74" s="90"/>
      <c r="AE74" s="90"/>
      <c r="AF74" s="90"/>
      <c r="AG74" s="15"/>
      <c r="AH74" s="289"/>
      <c r="AI74" s="15"/>
    </row>
    <row r="75" spans="1:35">
      <c r="A75" s="2005"/>
      <c r="B75" s="1662" t="s">
        <v>1738</v>
      </c>
      <c r="C75" s="1264" t="s">
        <v>5</v>
      </c>
      <c r="D75" s="1627" t="s">
        <v>1681</v>
      </c>
      <c r="E75" s="1627" t="s">
        <v>150</v>
      </c>
      <c r="F75" s="28">
        <v>0.94</v>
      </c>
      <c r="G75" s="28">
        <f t="shared" si="24"/>
        <v>10.23</v>
      </c>
      <c r="H75" s="607" t="s">
        <v>1744</v>
      </c>
      <c r="I75" s="607" t="s">
        <v>1745</v>
      </c>
      <c r="J75" s="1629">
        <v>25</v>
      </c>
      <c r="K75" s="37">
        <f t="shared" si="18"/>
        <v>1.5666666666666665E-3</v>
      </c>
      <c r="L75" s="37">
        <f t="shared" si="20"/>
        <v>1.8108333333333334E-2</v>
      </c>
      <c r="M75" s="98">
        <f t="shared" ref="M75:Y75" si="37">M74+$K75</f>
        <v>0.34102499999999997</v>
      </c>
      <c r="N75" s="234">
        <f t="shared" si="37"/>
        <v>0.39658055555555555</v>
      </c>
      <c r="O75" s="98">
        <f t="shared" si="37"/>
        <v>0.41741388888888886</v>
      </c>
      <c r="P75" s="234">
        <f t="shared" si="37"/>
        <v>0.46949722222222218</v>
      </c>
      <c r="Q75" s="98">
        <f t="shared" si="37"/>
        <v>0.51116388888888908</v>
      </c>
      <c r="R75" s="234">
        <f t="shared" si="37"/>
        <v>0.55630277777777792</v>
      </c>
      <c r="S75" s="98">
        <f t="shared" si="37"/>
        <v>0.58755277777777792</v>
      </c>
      <c r="T75" s="234">
        <f t="shared" si="37"/>
        <v>0.63963611111111129</v>
      </c>
      <c r="U75" s="98">
        <f t="shared" si="37"/>
        <v>0.66741388888888908</v>
      </c>
      <c r="V75" s="234">
        <f t="shared" si="37"/>
        <v>0.72991388888888897</v>
      </c>
      <c r="W75" s="98">
        <f t="shared" si="37"/>
        <v>0.75769166666666687</v>
      </c>
      <c r="X75" s="234">
        <f t="shared" si="37"/>
        <v>0.80630277777777803</v>
      </c>
      <c r="Y75" s="98">
        <f t="shared" si="37"/>
        <v>0.83408055555555571</v>
      </c>
      <c r="Z75" s="90"/>
      <c r="AA75" s="90"/>
      <c r="AB75" s="90"/>
      <c r="AC75" s="90"/>
      <c r="AD75" s="90"/>
      <c r="AE75" s="90"/>
      <c r="AF75" s="90"/>
      <c r="AG75" s="15"/>
      <c r="AH75" s="289"/>
      <c r="AI75" s="15"/>
    </row>
    <row r="76" spans="1:35">
      <c r="A76" s="2005"/>
      <c r="B76" s="1665" t="s">
        <v>135</v>
      </c>
      <c r="C76" s="1266" t="s">
        <v>4</v>
      </c>
      <c r="D76" s="1627" t="s">
        <v>1681</v>
      </c>
      <c r="E76" s="1627" t="s">
        <v>151</v>
      </c>
      <c r="F76" s="28">
        <v>1.53</v>
      </c>
      <c r="G76" s="28">
        <f t="shared" si="24"/>
        <v>11.76</v>
      </c>
      <c r="H76" s="581" t="s">
        <v>1720</v>
      </c>
      <c r="I76" s="581" t="s">
        <v>1721</v>
      </c>
      <c r="J76" s="1629">
        <v>25</v>
      </c>
      <c r="K76" s="37">
        <f t="shared" si="18"/>
        <v>2.5500000000000002E-3</v>
      </c>
      <c r="L76" s="37">
        <f t="shared" si="20"/>
        <v>2.0658333333333334E-2</v>
      </c>
      <c r="M76" s="98">
        <f t="shared" ref="M76:Y76" si="38">M75+$K76</f>
        <v>0.34357499999999996</v>
      </c>
      <c r="N76" s="234">
        <f t="shared" si="38"/>
        <v>0.39913055555555554</v>
      </c>
      <c r="O76" s="98">
        <f t="shared" si="38"/>
        <v>0.41996388888888886</v>
      </c>
      <c r="P76" s="234">
        <f t="shared" si="38"/>
        <v>0.47204722222222217</v>
      </c>
      <c r="Q76" s="98">
        <f t="shared" si="38"/>
        <v>0.51371388888888914</v>
      </c>
      <c r="R76" s="234">
        <f t="shared" si="38"/>
        <v>0.55885277777777798</v>
      </c>
      <c r="S76" s="98">
        <f t="shared" si="38"/>
        <v>0.59010277777777798</v>
      </c>
      <c r="T76" s="234">
        <f t="shared" si="38"/>
        <v>0.64218611111111135</v>
      </c>
      <c r="U76" s="98">
        <f t="shared" si="38"/>
        <v>0.66996388888888914</v>
      </c>
      <c r="V76" s="234">
        <f t="shared" si="38"/>
        <v>0.73246388888888903</v>
      </c>
      <c r="W76" s="98">
        <f t="shared" si="38"/>
        <v>0.76024166666666693</v>
      </c>
      <c r="X76" s="234">
        <f t="shared" si="38"/>
        <v>0.80885277777777809</v>
      </c>
      <c r="Y76" s="98">
        <f t="shared" si="38"/>
        <v>0.83663055555555577</v>
      </c>
      <c r="Z76" s="90"/>
      <c r="AA76" s="90"/>
      <c r="AB76" s="90"/>
      <c r="AC76" s="90"/>
      <c r="AD76" s="90"/>
      <c r="AE76" s="90"/>
      <c r="AF76" s="90"/>
      <c r="AG76" s="15"/>
      <c r="AH76" s="289"/>
      <c r="AI76" s="15"/>
    </row>
    <row r="77" spans="1:35">
      <c r="A77" s="2005"/>
      <c r="B77" s="1662" t="s">
        <v>1739</v>
      </c>
      <c r="C77" s="1264" t="s">
        <v>5</v>
      </c>
      <c r="D77" s="1627" t="s">
        <v>1681</v>
      </c>
      <c r="E77" s="1627" t="s">
        <v>152</v>
      </c>
      <c r="F77" s="28">
        <v>0.5</v>
      </c>
      <c r="G77" s="28">
        <f t="shared" si="24"/>
        <v>12.26</v>
      </c>
      <c r="H77" s="581" t="s">
        <v>1722</v>
      </c>
      <c r="I77" s="581" t="s">
        <v>1723</v>
      </c>
      <c r="J77" s="1629">
        <v>25</v>
      </c>
      <c r="K77" s="37">
        <f t="shared" si="18"/>
        <v>8.3333333333333339E-4</v>
      </c>
      <c r="L77" s="37">
        <f t="shared" si="20"/>
        <v>2.1491666666666666E-2</v>
      </c>
      <c r="M77" s="98">
        <f t="shared" ref="M77:Y77" si="39">M76+$K77</f>
        <v>0.34440833333333332</v>
      </c>
      <c r="N77" s="234">
        <f t="shared" si="39"/>
        <v>0.3999638888888889</v>
      </c>
      <c r="O77" s="98">
        <f t="shared" si="39"/>
        <v>0.42079722222222221</v>
      </c>
      <c r="P77" s="234">
        <f t="shared" si="39"/>
        <v>0.47288055555555553</v>
      </c>
      <c r="Q77" s="98">
        <f t="shared" si="39"/>
        <v>0.51454722222222249</v>
      </c>
      <c r="R77" s="234">
        <f t="shared" si="39"/>
        <v>0.55968611111111133</v>
      </c>
      <c r="S77" s="98">
        <f t="shared" si="39"/>
        <v>0.59093611111111133</v>
      </c>
      <c r="T77" s="234">
        <f t="shared" si="39"/>
        <v>0.6430194444444447</v>
      </c>
      <c r="U77" s="98">
        <f t="shared" si="39"/>
        <v>0.67079722222222249</v>
      </c>
      <c r="V77" s="234">
        <f t="shared" si="39"/>
        <v>0.73329722222222238</v>
      </c>
      <c r="W77" s="98">
        <f t="shared" si="39"/>
        <v>0.76107500000000028</v>
      </c>
      <c r="X77" s="234">
        <f t="shared" si="39"/>
        <v>0.80968611111111144</v>
      </c>
      <c r="Y77" s="98">
        <f t="shared" si="39"/>
        <v>0.83746388888888912</v>
      </c>
      <c r="Z77" s="90"/>
      <c r="AA77" s="90"/>
      <c r="AB77" s="90"/>
      <c r="AC77" s="90"/>
      <c r="AD77" s="90"/>
      <c r="AE77" s="90"/>
      <c r="AF77" s="90"/>
      <c r="AG77" s="15"/>
      <c r="AH77" s="289"/>
      <c r="AI77" s="15"/>
    </row>
    <row r="78" spans="1:35">
      <c r="A78" s="2005"/>
      <c r="B78" s="1662" t="s">
        <v>136</v>
      </c>
      <c r="C78" s="1423" t="s">
        <v>5</v>
      </c>
      <c r="D78" s="1627" t="s">
        <v>1681</v>
      </c>
      <c r="E78" s="1627" t="s">
        <v>153</v>
      </c>
      <c r="F78" s="28">
        <v>0.5</v>
      </c>
      <c r="G78" s="28">
        <f t="shared" si="24"/>
        <v>12.76</v>
      </c>
      <c r="H78" s="609" t="s">
        <v>1748</v>
      </c>
      <c r="I78" s="609" t="s">
        <v>1749</v>
      </c>
      <c r="J78" s="1629">
        <v>30</v>
      </c>
      <c r="K78" s="37">
        <f t="shared" si="18"/>
        <v>6.9444444444444447E-4</v>
      </c>
      <c r="L78" s="37">
        <f t="shared" si="20"/>
        <v>2.2186111111111111E-2</v>
      </c>
      <c r="M78" s="98">
        <f t="shared" ref="M78:Y78" si="40">M77+$K78</f>
        <v>0.34510277777777776</v>
      </c>
      <c r="N78" s="234">
        <f t="shared" si="40"/>
        <v>0.40065833333333334</v>
      </c>
      <c r="O78" s="98">
        <f t="shared" si="40"/>
        <v>0.42149166666666665</v>
      </c>
      <c r="P78" s="234">
        <f t="shared" si="40"/>
        <v>0.47357499999999997</v>
      </c>
      <c r="Q78" s="98">
        <f t="shared" si="40"/>
        <v>0.51524166666666693</v>
      </c>
      <c r="R78" s="234">
        <f t="shared" si="40"/>
        <v>0.56038055555555577</v>
      </c>
      <c r="S78" s="98">
        <f t="shared" si="40"/>
        <v>0.59163055555555577</v>
      </c>
      <c r="T78" s="234">
        <f t="shared" si="40"/>
        <v>0.64371388888888914</v>
      </c>
      <c r="U78" s="98">
        <f t="shared" si="40"/>
        <v>0.67149166666666693</v>
      </c>
      <c r="V78" s="234">
        <f t="shared" si="40"/>
        <v>0.73399166666666682</v>
      </c>
      <c r="W78" s="98">
        <f t="shared" si="40"/>
        <v>0.76176944444444472</v>
      </c>
      <c r="X78" s="234">
        <f t="shared" si="40"/>
        <v>0.81038055555555588</v>
      </c>
      <c r="Y78" s="98">
        <f t="shared" si="40"/>
        <v>0.83815833333333356</v>
      </c>
      <c r="Z78" s="90"/>
      <c r="AA78" s="90"/>
      <c r="AB78" s="90"/>
      <c r="AC78" s="90"/>
      <c r="AD78" s="90"/>
      <c r="AE78" s="90"/>
      <c r="AF78" s="90"/>
      <c r="AG78" s="15"/>
      <c r="AH78" s="289"/>
      <c r="AI78" s="15"/>
    </row>
    <row r="79" spans="1:35">
      <c r="A79" s="2005"/>
      <c r="B79" s="1662" t="s">
        <v>358</v>
      </c>
      <c r="C79" s="1423" t="s">
        <v>5</v>
      </c>
      <c r="D79" s="1627" t="s">
        <v>1681</v>
      </c>
      <c r="E79" s="1627" t="s">
        <v>154</v>
      </c>
      <c r="F79" s="28">
        <v>0.5</v>
      </c>
      <c r="G79" s="28">
        <f t="shared" si="24"/>
        <v>13.26</v>
      </c>
      <c r="H79" s="873" t="s">
        <v>1751</v>
      </c>
      <c r="I79" s="873" t="s">
        <v>1751</v>
      </c>
      <c r="J79" s="1629">
        <v>30</v>
      </c>
      <c r="K79" s="37">
        <f t="shared" si="18"/>
        <v>6.9444444444444447E-4</v>
      </c>
      <c r="L79" s="37">
        <f t="shared" si="20"/>
        <v>2.2880555555555557E-2</v>
      </c>
      <c r="M79" s="98">
        <f t="shared" ref="M79:Y79" si="41">M78+$K79</f>
        <v>0.3457972222222222</v>
      </c>
      <c r="N79" s="234">
        <f t="shared" si="41"/>
        <v>0.40135277777777778</v>
      </c>
      <c r="O79" s="98">
        <f t="shared" si="41"/>
        <v>0.4221861111111111</v>
      </c>
      <c r="P79" s="234">
        <f t="shared" si="41"/>
        <v>0.47426944444444441</v>
      </c>
      <c r="Q79" s="98">
        <f t="shared" si="41"/>
        <v>0.51593611111111137</v>
      </c>
      <c r="R79" s="234">
        <f t="shared" si="41"/>
        <v>0.56107500000000021</v>
      </c>
      <c r="S79" s="98">
        <f t="shared" si="41"/>
        <v>0.59232500000000021</v>
      </c>
      <c r="T79" s="234">
        <f t="shared" si="41"/>
        <v>0.64440833333333358</v>
      </c>
      <c r="U79" s="98">
        <f t="shared" si="41"/>
        <v>0.67218611111111137</v>
      </c>
      <c r="V79" s="234">
        <f t="shared" si="41"/>
        <v>0.73468611111111126</v>
      </c>
      <c r="W79" s="98">
        <f t="shared" si="41"/>
        <v>0.76246388888888916</v>
      </c>
      <c r="X79" s="234">
        <f t="shared" si="41"/>
        <v>0.81107500000000032</v>
      </c>
      <c r="Y79" s="98">
        <f t="shared" si="41"/>
        <v>0.838852777777778</v>
      </c>
      <c r="Z79" s="90"/>
      <c r="AA79" s="90"/>
      <c r="AB79" s="90"/>
      <c r="AC79" s="90"/>
      <c r="AD79" s="90"/>
      <c r="AE79" s="90"/>
      <c r="AF79" s="90"/>
      <c r="AG79" s="15"/>
      <c r="AH79" s="289"/>
      <c r="AI79" s="15"/>
    </row>
    <row r="80" spans="1:35">
      <c r="A80" s="2005"/>
      <c r="B80" s="1662" t="s">
        <v>137</v>
      </c>
      <c r="C80" s="1423" t="s">
        <v>5</v>
      </c>
      <c r="D80" s="1627" t="s">
        <v>1681</v>
      </c>
      <c r="E80" s="1627" t="s">
        <v>155</v>
      </c>
      <c r="F80" s="28">
        <v>0.13</v>
      </c>
      <c r="G80" s="28">
        <f t="shared" si="24"/>
        <v>13.39</v>
      </c>
      <c r="H80" s="609" t="s">
        <v>1752</v>
      </c>
      <c r="I80" s="609" t="s">
        <v>1753</v>
      </c>
      <c r="J80" s="1629">
        <v>25</v>
      </c>
      <c r="K80" s="37">
        <f t="shared" si="18"/>
        <v>2.1666666666666666E-4</v>
      </c>
      <c r="L80" s="37">
        <f t="shared" si="20"/>
        <v>2.3097222222222224E-2</v>
      </c>
      <c r="M80" s="98">
        <f t="shared" ref="M80:Y80" si="42">M79+$K80</f>
        <v>0.34601388888888884</v>
      </c>
      <c r="N80" s="234">
        <f t="shared" si="42"/>
        <v>0.40156944444444442</v>
      </c>
      <c r="O80" s="98">
        <f t="shared" si="42"/>
        <v>0.42240277777777774</v>
      </c>
      <c r="P80" s="234">
        <f t="shared" si="42"/>
        <v>0.47448611111111105</v>
      </c>
      <c r="Q80" s="98">
        <f t="shared" si="42"/>
        <v>0.51615277777777802</v>
      </c>
      <c r="R80" s="234">
        <f t="shared" si="42"/>
        <v>0.56129166666666686</v>
      </c>
      <c r="S80" s="98">
        <f t="shared" si="42"/>
        <v>0.59254166666666686</v>
      </c>
      <c r="T80" s="234">
        <f t="shared" si="42"/>
        <v>0.64462500000000023</v>
      </c>
      <c r="U80" s="98">
        <f t="shared" si="42"/>
        <v>0.67240277777777802</v>
      </c>
      <c r="V80" s="234">
        <f t="shared" si="42"/>
        <v>0.7349027777777779</v>
      </c>
      <c r="W80" s="98">
        <f t="shared" si="42"/>
        <v>0.76268055555555581</v>
      </c>
      <c r="X80" s="234">
        <f t="shared" si="42"/>
        <v>0.81129166666666697</v>
      </c>
      <c r="Y80" s="98">
        <f t="shared" si="42"/>
        <v>0.83906944444444465</v>
      </c>
      <c r="Z80" s="90"/>
      <c r="AA80" s="90"/>
      <c r="AB80" s="90"/>
      <c r="AC80" s="90"/>
      <c r="AD80" s="90"/>
      <c r="AE80" s="90"/>
      <c r="AF80" s="90"/>
      <c r="AG80" s="15"/>
      <c r="AH80" s="289"/>
      <c r="AI80" s="15"/>
    </row>
    <row r="81" spans="1:35">
      <c r="A81" s="2005"/>
      <c r="B81" s="1662" t="s">
        <v>138</v>
      </c>
      <c r="C81" s="1423" t="s">
        <v>5</v>
      </c>
      <c r="D81" s="1627" t="s">
        <v>1681</v>
      </c>
      <c r="E81" s="1627" t="s">
        <v>156</v>
      </c>
      <c r="F81" s="28">
        <v>0.37</v>
      </c>
      <c r="G81" s="28">
        <f t="shared" si="24"/>
        <v>13.76</v>
      </c>
      <c r="H81" s="609" t="s">
        <v>1754</v>
      </c>
      <c r="I81" s="607" t="s">
        <v>1755</v>
      </c>
      <c r="J81" s="1629">
        <v>25</v>
      </c>
      <c r="K81" s="37">
        <f t="shared" si="18"/>
        <v>6.1666666666666673E-4</v>
      </c>
      <c r="L81" s="37">
        <f t="shared" si="20"/>
        <v>2.3713888888888892E-2</v>
      </c>
      <c r="M81" s="98">
        <f t="shared" ref="M81:Y81" si="43">M80+$K81</f>
        <v>0.3466305555555555</v>
      </c>
      <c r="N81" s="234">
        <f t="shared" si="43"/>
        <v>0.40218611111111108</v>
      </c>
      <c r="O81" s="98">
        <f t="shared" si="43"/>
        <v>0.42301944444444439</v>
      </c>
      <c r="P81" s="234">
        <f t="shared" si="43"/>
        <v>0.47510277777777771</v>
      </c>
      <c r="Q81" s="98">
        <f t="shared" si="43"/>
        <v>0.51676944444444473</v>
      </c>
      <c r="R81" s="234">
        <f t="shared" si="43"/>
        <v>0.56190833333333357</v>
      </c>
      <c r="S81" s="98">
        <f t="shared" si="43"/>
        <v>0.59315833333333357</v>
      </c>
      <c r="T81" s="234">
        <f t="shared" si="43"/>
        <v>0.64524166666666694</v>
      </c>
      <c r="U81" s="98">
        <f t="shared" si="43"/>
        <v>0.67301944444444473</v>
      </c>
      <c r="V81" s="234">
        <f t="shared" si="43"/>
        <v>0.73551944444444461</v>
      </c>
      <c r="W81" s="98">
        <f t="shared" si="43"/>
        <v>0.76329722222222252</v>
      </c>
      <c r="X81" s="234">
        <f t="shared" si="43"/>
        <v>0.81190833333333368</v>
      </c>
      <c r="Y81" s="98">
        <f t="shared" si="43"/>
        <v>0.83968611111111136</v>
      </c>
      <c r="Z81" s="90"/>
      <c r="AA81" s="90"/>
      <c r="AB81" s="90"/>
      <c r="AC81" s="90"/>
      <c r="AD81" s="90"/>
      <c r="AE81" s="90"/>
      <c r="AF81" s="90"/>
      <c r="AG81" s="15"/>
      <c r="AH81" s="289"/>
      <c r="AI81" s="15"/>
    </row>
    <row r="82" spans="1:35">
      <c r="A82" s="2005"/>
      <c r="B82" s="1662" t="s">
        <v>139</v>
      </c>
      <c r="C82" s="1423" t="s">
        <v>5</v>
      </c>
      <c r="D82" s="1627" t="s">
        <v>1681</v>
      </c>
      <c r="E82" s="1627" t="s">
        <v>157</v>
      </c>
      <c r="F82" s="28">
        <v>0.78</v>
      </c>
      <c r="G82" s="28">
        <f t="shared" si="24"/>
        <v>14.54</v>
      </c>
      <c r="H82" s="607" t="s">
        <v>1756</v>
      </c>
      <c r="I82" s="609" t="s">
        <v>1757</v>
      </c>
      <c r="J82" s="1629">
        <v>25</v>
      </c>
      <c r="K82" s="37">
        <f t="shared" si="18"/>
        <v>1.3000000000000002E-3</v>
      </c>
      <c r="L82" s="37">
        <f t="shared" si="20"/>
        <v>2.5013888888888891E-2</v>
      </c>
      <c r="M82" s="98">
        <f t="shared" ref="M82:Y82" si="44">M81+$K82</f>
        <v>0.34793055555555552</v>
      </c>
      <c r="N82" s="234">
        <f t="shared" si="44"/>
        <v>0.4034861111111111</v>
      </c>
      <c r="O82" s="98">
        <f t="shared" si="44"/>
        <v>0.42431944444444442</v>
      </c>
      <c r="P82" s="234">
        <f t="shared" si="44"/>
        <v>0.47640277777777773</v>
      </c>
      <c r="Q82" s="98">
        <f t="shared" si="44"/>
        <v>0.51806944444444469</v>
      </c>
      <c r="R82" s="234">
        <f t="shared" si="44"/>
        <v>0.56320833333333353</v>
      </c>
      <c r="S82" s="98">
        <f t="shared" si="44"/>
        <v>0.59445833333333353</v>
      </c>
      <c r="T82" s="234">
        <f t="shared" si="44"/>
        <v>0.6465416666666669</v>
      </c>
      <c r="U82" s="98">
        <f t="shared" si="44"/>
        <v>0.67431944444444469</v>
      </c>
      <c r="V82" s="234">
        <f t="shared" si="44"/>
        <v>0.73681944444444458</v>
      </c>
      <c r="W82" s="98">
        <f t="shared" si="44"/>
        <v>0.76459722222222248</v>
      </c>
      <c r="X82" s="234">
        <f t="shared" si="44"/>
        <v>0.81320833333333364</v>
      </c>
      <c r="Y82" s="98">
        <f t="shared" si="44"/>
        <v>0.84098611111111132</v>
      </c>
      <c r="Z82" s="90"/>
      <c r="AA82" s="90"/>
      <c r="AB82" s="90"/>
      <c r="AC82" s="90"/>
      <c r="AD82" s="90"/>
      <c r="AE82" s="90"/>
      <c r="AF82" s="90"/>
      <c r="AG82" s="15"/>
      <c r="AH82" s="289"/>
      <c r="AI82" s="15"/>
    </row>
    <row r="83" spans="1:35">
      <c r="A83" s="2005"/>
      <c r="B83" s="1662" t="s">
        <v>140</v>
      </c>
      <c r="C83" s="1423" t="s">
        <v>5</v>
      </c>
      <c r="D83" s="1627" t="s">
        <v>1681</v>
      </c>
      <c r="E83" s="1627" t="s">
        <v>102</v>
      </c>
      <c r="F83" s="28">
        <v>0.38</v>
      </c>
      <c r="G83" s="28">
        <f t="shared" si="24"/>
        <v>14.92</v>
      </c>
      <c r="H83" s="609" t="s">
        <v>1758</v>
      </c>
      <c r="I83" s="607" t="s">
        <v>629</v>
      </c>
      <c r="J83" s="1629">
        <v>25</v>
      </c>
      <c r="K83" s="37">
        <f t="shared" si="18"/>
        <v>6.333333333333333E-4</v>
      </c>
      <c r="L83" s="37">
        <f t="shared" si="20"/>
        <v>2.5647222222222224E-2</v>
      </c>
      <c r="M83" s="98">
        <f t="shared" ref="M83:Y83" si="45">M82+$K83</f>
        <v>0.34856388888888884</v>
      </c>
      <c r="N83" s="234">
        <f t="shared" si="45"/>
        <v>0.40411944444444442</v>
      </c>
      <c r="O83" s="98">
        <f t="shared" si="45"/>
        <v>0.42495277777777773</v>
      </c>
      <c r="P83" s="234">
        <f t="shared" si="45"/>
        <v>0.47703611111111105</v>
      </c>
      <c r="Q83" s="98">
        <f t="shared" si="45"/>
        <v>0.51870277777777807</v>
      </c>
      <c r="R83" s="234">
        <f t="shared" si="45"/>
        <v>0.56384166666666691</v>
      </c>
      <c r="S83" s="98">
        <f t="shared" si="45"/>
        <v>0.59509166666666691</v>
      </c>
      <c r="T83" s="234">
        <f t="shared" si="45"/>
        <v>0.64717500000000028</v>
      </c>
      <c r="U83" s="98">
        <f t="shared" si="45"/>
        <v>0.67495277777777807</v>
      </c>
      <c r="V83" s="234">
        <f t="shared" si="45"/>
        <v>0.73745277777777796</v>
      </c>
      <c r="W83" s="98">
        <f t="shared" si="45"/>
        <v>0.76523055555555586</v>
      </c>
      <c r="X83" s="234">
        <f t="shared" si="45"/>
        <v>0.81384166666666702</v>
      </c>
      <c r="Y83" s="98">
        <f t="shared" si="45"/>
        <v>0.8416194444444447</v>
      </c>
      <c r="Z83" s="90"/>
      <c r="AA83" s="90"/>
      <c r="AB83" s="90"/>
      <c r="AC83" s="90"/>
      <c r="AD83" s="90"/>
      <c r="AE83" s="90"/>
      <c r="AF83" s="90"/>
      <c r="AG83" s="15"/>
      <c r="AH83" s="289"/>
      <c r="AI83" s="15"/>
    </row>
    <row r="84" spans="1:35">
      <c r="A84" s="2005"/>
      <c r="B84" s="1662" t="s">
        <v>141</v>
      </c>
      <c r="C84" s="1423" t="s">
        <v>5</v>
      </c>
      <c r="D84" s="1627" t="s">
        <v>1681</v>
      </c>
      <c r="E84" s="1627" t="s">
        <v>158</v>
      </c>
      <c r="F84" s="1629">
        <v>0.7</v>
      </c>
      <c r="G84" s="28">
        <f t="shared" si="24"/>
        <v>15.62</v>
      </c>
      <c r="H84" s="607" t="s">
        <v>1759</v>
      </c>
      <c r="I84" s="609" t="s">
        <v>1760</v>
      </c>
      <c r="J84" s="1629">
        <v>25</v>
      </c>
      <c r="K84" s="37">
        <f t="shared" si="18"/>
        <v>1.1666666666666665E-3</v>
      </c>
      <c r="L84" s="37">
        <f t="shared" si="20"/>
        <v>2.6813888888888891E-2</v>
      </c>
      <c r="M84" s="98">
        <f t="shared" ref="M84:Y84" si="46">M83+$K84</f>
        <v>0.34973055555555549</v>
      </c>
      <c r="N84" s="234">
        <f t="shared" si="46"/>
        <v>0.40528611111111107</v>
      </c>
      <c r="O84" s="98">
        <f t="shared" si="46"/>
        <v>0.42611944444444438</v>
      </c>
      <c r="P84" s="234">
        <f t="shared" si="46"/>
        <v>0.4782027777777777</v>
      </c>
      <c r="Q84" s="98">
        <f t="shared" si="46"/>
        <v>0.51986944444444472</v>
      </c>
      <c r="R84" s="234">
        <f t="shared" si="46"/>
        <v>0.56500833333333356</v>
      </c>
      <c r="S84" s="98">
        <f t="shared" si="46"/>
        <v>0.59625833333333356</v>
      </c>
      <c r="T84" s="234">
        <f t="shared" si="46"/>
        <v>0.64834166666666693</v>
      </c>
      <c r="U84" s="98">
        <f t="shared" si="46"/>
        <v>0.67611944444444472</v>
      </c>
      <c r="V84" s="234">
        <f t="shared" si="46"/>
        <v>0.73861944444444461</v>
      </c>
      <c r="W84" s="98">
        <f t="shared" si="46"/>
        <v>0.76639722222222251</v>
      </c>
      <c r="X84" s="234">
        <f t="shared" si="46"/>
        <v>0.81500833333333367</v>
      </c>
      <c r="Y84" s="98">
        <f t="shared" si="46"/>
        <v>0.84278611111111135</v>
      </c>
      <c r="Z84" s="90"/>
      <c r="AA84" s="90"/>
      <c r="AB84" s="90"/>
      <c r="AC84" s="90"/>
      <c r="AD84" s="90"/>
      <c r="AE84" s="90"/>
      <c r="AF84" s="90"/>
      <c r="AG84" s="15"/>
      <c r="AH84" s="289"/>
      <c r="AI84" s="15"/>
    </row>
    <row r="85" spans="1:35">
      <c r="A85" s="2005"/>
      <c r="B85" s="1662" t="s">
        <v>142</v>
      </c>
      <c r="C85" s="1423" t="s">
        <v>5</v>
      </c>
      <c r="D85" s="1627" t="s">
        <v>1681</v>
      </c>
      <c r="E85" s="1627" t="s">
        <v>159</v>
      </c>
      <c r="F85" s="1629">
        <v>1.22</v>
      </c>
      <c r="G85" s="28">
        <f t="shared" si="24"/>
        <v>16.84</v>
      </c>
      <c r="H85" s="609" t="s">
        <v>1761</v>
      </c>
      <c r="I85" s="607" t="s">
        <v>1762</v>
      </c>
      <c r="J85" s="1629">
        <v>25</v>
      </c>
      <c r="K85" s="37">
        <f t="shared" si="18"/>
        <v>2.0333333333333332E-3</v>
      </c>
      <c r="L85" s="37">
        <f t="shared" si="20"/>
        <v>2.8847222222222225E-2</v>
      </c>
      <c r="M85" s="98">
        <f t="shared" ref="M85:Y85" si="47">M84+$K85</f>
        <v>0.35176388888888882</v>
      </c>
      <c r="N85" s="234">
        <f t="shared" si="47"/>
        <v>0.4073194444444444</v>
      </c>
      <c r="O85" s="98">
        <f t="shared" si="47"/>
        <v>0.42815277777777772</v>
      </c>
      <c r="P85" s="234">
        <f t="shared" si="47"/>
        <v>0.48023611111111103</v>
      </c>
      <c r="Q85" s="98">
        <f t="shared" si="47"/>
        <v>0.52190277777777805</v>
      </c>
      <c r="R85" s="234">
        <f t="shared" si="47"/>
        <v>0.56704166666666689</v>
      </c>
      <c r="S85" s="98">
        <f t="shared" si="47"/>
        <v>0.59829166666666689</v>
      </c>
      <c r="T85" s="234">
        <f t="shared" si="47"/>
        <v>0.65037500000000026</v>
      </c>
      <c r="U85" s="98">
        <f t="shared" si="47"/>
        <v>0.67815277777777805</v>
      </c>
      <c r="V85" s="234">
        <f t="shared" si="47"/>
        <v>0.74065277777777794</v>
      </c>
      <c r="W85" s="98">
        <f t="shared" si="47"/>
        <v>0.76843055555555584</v>
      </c>
      <c r="X85" s="234">
        <f t="shared" si="47"/>
        <v>0.817041666666667</v>
      </c>
      <c r="Y85" s="98">
        <f t="shared" si="47"/>
        <v>0.84481944444444468</v>
      </c>
      <c r="Z85" s="90"/>
      <c r="AA85" s="90"/>
      <c r="AB85" s="90"/>
      <c r="AC85" s="90"/>
      <c r="AD85" s="90"/>
      <c r="AE85" s="90"/>
      <c r="AF85" s="90"/>
      <c r="AG85" s="15"/>
      <c r="AH85" s="289"/>
      <c r="AI85" s="15"/>
    </row>
    <row r="86" spans="1:35">
      <c r="A86" s="2005"/>
      <c r="B86" s="1662" t="s">
        <v>143</v>
      </c>
      <c r="C86" s="1423" t="s">
        <v>5</v>
      </c>
      <c r="D86" s="1627" t="s">
        <v>1681</v>
      </c>
      <c r="E86" s="1627" t="s">
        <v>160</v>
      </c>
      <c r="F86" s="1629">
        <v>0.41</v>
      </c>
      <c r="G86" s="28">
        <f t="shared" si="24"/>
        <v>17.25</v>
      </c>
      <c r="H86" s="609" t="s">
        <v>1763</v>
      </c>
      <c r="I86" s="609" t="s">
        <v>1764</v>
      </c>
      <c r="J86" s="1629">
        <v>25</v>
      </c>
      <c r="K86" s="37">
        <f t="shared" si="18"/>
        <v>6.8333333333333321E-4</v>
      </c>
      <c r="L86" s="37">
        <f t="shared" si="20"/>
        <v>2.953055555555556E-2</v>
      </c>
      <c r="M86" s="98">
        <f t="shared" ref="M86:Y86" si="48">M85+$K86</f>
        <v>0.35244722222222213</v>
      </c>
      <c r="N86" s="234">
        <f t="shared" si="48"/>
        <v>0.40800277777777771</v>
      </c>
      <c r="O86" s="98">
        <f t="shared" si="48"/>
        <v>0.42883611111111103</v>
      </c>
      <c r="P86" s="234">
        <f t="shared" si="48"/>
        <v>0.48091944444444434</v>
      </c>
      <c r="Q86" s="98">
        <f t="shared" si="48"/>
        <v>0.52258611111111142</v>
      </c>
      <c r="R86" s="234">
        <f t="shared" si="48"/>
        <v>0.56772500000000026</v>
      </c>
      <c r="S86" s="98">
        <f t="shared" si="48"/>
        <v>0.59897500000000026</v>
      </c>
      <c r="T86" s="234">
        <f t="shared" si="48"/>
        <v>0.65105833333333363</v>
      </c>
      <c r="U86" s="98">
        <f t="shared" si="48"/>
        <v>0.67883611111111142</v>
      </c>
      <c r="V86" s="234">
        <f t="shared" si="48"/>
        <v>0.74133611111111131</v>
      </c>
      <c r="W86" s="98">
        <f t="shared" si="48"/>
        <v>0.76911388888888921</v>
      </c>
      <c r="X86" s="234">
        <f t="shared" si="48"/>
        <v>0.81772500000000037</v>
      </c>
      <c r="Y86" s="98">
        <f t="shared" si="48"/>
        <v>0.84550277777777805</v>
      </c>
      <c r="Z86" s="90"/>
      <c r="AA86" s="90"/>
      <c r="AB86" s="90"/>
      <c r="AC86" s="90"/>
      <c r="AD86" s="90"/>
      <c r="AE86" s="90"/>
      <c r="AF86" s="90"/>
      <c r="AG86" s="15"/>
      <c r="AH86" s="289"/>
      <c r="AI86" s="15"/>
    </row>
    <row r="87" spans="1:35">
      <c r="A87" s="2005"/>
      <c r="B87" s="1662" t="s">
        <v>144</v>
      </c>
      <c r="C87" s="1423" t="s">
        <v>5</v>
      </c>
      <c r="D87" s="1627" t="s">
        <v>1681</v>
      </c>
      <c r="E87" s="1627" t="s">
        <v>161</v>
      </c>
      <c r="F87" s="1629">
        <v>0.46</v>
      </c>
      <c r="G87" s="28">
        <f t="shared" si="24"/>
        <v>17.71</v>
      </c>
      <c r="H87" s="607" t="s">
        <v>708</v>
      </c>
      <c r="I87" s="607" t="s">
        <v>1765</v>
      </c>
      <c r="J87" s="1629">
        <v>25</v>
      </c>
      <c r="K87" s="37">
        <f t="shared" si="18"/>
        <v>7.6666666666666669E-4</v>
      </c>
      <c r="L87" s="37">
        <f t="shared" si="20"/>
        <v>3.0297222222222225E-2</v>
      </c>
      <c r="M87" s="98">
        <f t="shared" ref="M87:Y87" si="49">M86+$K87</f>
        <v>0.35321388888888883</v>
      </c>
      <c r="N87" s="234">
        <f t="shared" si="49"/>
        <v>0.40876944444444441</v>
      </c>
      <c r="O87" s="98">
        <f t="shared" si="49"/>
        <v>0.42960277777777772</v>
      </c>
      <c r="P87" s="234">
        <f t="shared" si="49"/>
        <v>0.48168611111111104</v>
      </c>
      <c r="Q87" s="98">
        <f t="shared" si="49"/>
        <v>0.52335277777777811</v>
      </c>
      <c r="R87" s="234">
        <f t="shared" si="49"/>
        <v>0.56849166666666695</v>
      </c>
      <c r="S87" s="98">
        <f t="shared" si="49"/>
        <v>0.59974166666666695</v>
      </c>
      <c r="T87" s="234">
        <f t="shared" si="49"/>
        <v>0.65182500000000032</v>
      </c>
      <c r="U87" s="98">
        <f t="shared" si="49"/>
        <v>0.67960277777777811</v>
      </c>
      <c r="V87" s="234">
        <f t="shared" si="49"/>
        <v>0.742102777777778</v>
      </c>
      <c r="W87" s="98">
        <f t="shared" si="49"/>
        <v>0.7698805555555559</v>
      </c>
      <c r="X87" s="234">
        <f t="shared" si="49"/>
        <v>0.81849166666666706</v>
      </c>
      <c r="Y87" s="98">
        <f t="shared" si="49"/>
        <v>0.84626944444444474</v>
      </c>
      <c r="Z87" s="90"/>
      <c r="AA87" s="90"/>
      <c r="AB87" s="90"/>
      <c r="AC87" s="90"/>
      <c r="AD87" s="90"/>
      <c r="AE87" s="90"/>
      <c r="AF87" s="90"/>
      <c r="AG87" s="15"/>
      <c r="AH87" s="289"/>
      <c r="AI87" s="15"/>
    </row>
    <row r="88" spans="1:35">
      <c r="A88" s="2005"/>
      <c r="B88" s="1662" t="s">
        <v>145</v>
      </c>
      <c r="C88" s="1423" t="s">
        <v>5</v>
      </c>
      <c r="D88" s="1627" t="s">
        <v>1681</v>
      </c>
      <c r="E88" s="1627" t="s">
        <v>183</v>
      </c>
      <c r="F88" s="1629">
        <v>0.4</v>
      </c>
      <c r="G88" s="28">
        <f t="shared" si="24"/>
        <v>18.11</v>
      </c>
      <c r="H88" s="609" t="s">
        <v>1766</v>
      </c>
      <c r="I88" s="609" t="s">
        <v>1767</v>
      </c>
      <c r="J88" s="1629">
        <v>25</v>
      </c>
      <c r="K88" s="37">
        <f t="shared" si="18"/>
        <v>6.6666666666666664E-4</v>
      </c>
      <c r="L88" s="37">
        <f t="shared" si="20"/>
        <v>3.0963888888888891E-2</v>
      </c>
      <c r="M88" s="98">
        <f t="shared" ref="M88:Y88" si="50">M87+$K88</f>
        <v>0.35388055555555548</v>
      </c>
      <c r="N88" s="234">
        <f t="shared" si="50"/>
        <v>0.40943611111111106</v>
      </c>
      <c r="O88" s="98">
        <f t="shared" si="50"/>
        <v>0.43026944444444437</v>
      </c>
      <c r="P88" s="234">
        <f t="shared" si="50"/>
        <v>0.48235277777777769</v>
      </c>
      <c r="Q88" s="98">
        <f t="shared" si="50"/>
        <v>0.52401944444444482</v>
      </c>
      <c r="R88" s="234">
        <f t="shared" si="50"/>
        <v>0.56915833333333365</v>
      </c>
      <c r="S88" s="98">
        <f t="shared" si="50"/>
        <v>0.60040833333333365</v>
      </c>
      <c r="T88" s="234">
        <f t="shared" si="50"/>
        <v>0.65249166666666703</v>
      </c>
      <c r="U88" s="98">
        <f t="shared" si="50"/>
        <v>0.68026944444444482</v>
      </c>
      <c r="V88" s="234">
        <f t="shared" si="50"/>
        <v>0.7427694444444447</v>
      </c>
      <c r="W88" s="98">
        <f t="shared" si="50"/>
        <v>0.77054722222222261</v>
      </c>
      <c r="X88" s="234">
        <f t="shared" si="50"/>
        <v>0.81915833333333377</v>
      </c>
      <c r="Y88" s="98">
        <f t="shared" si="50"/>
        <v>0.84693611111111144</v>
      </c>
      <c r="Z88" s="90"/>
      <c r="AA88" s="90"/>
      <c r="AB88" s="90"/>
      <c r="AC88" s="90"/>
      <c r="AD88" s="90"/>
      <c r="AE88" s="90"/>
      <c r="AF88" s="90"/>
      <c r="AG88" s="15"/>
      <c r="AH88" s="289"/>
      <c r="AI88" s="15"/>
    </row>
    <row r="89" spans="1:35">
      <c r="A89" s="2005"/>
      <c r="B89" s="1660" t="s">
        <v>357</v>
      </c>
      <c r="C89" s="1423" t="s">
        <v>5</v>
      </c>
      <c r="D89" s="1625" t="s">
        <v>1683</v>
      </c>
      <c r="E89" s="1627" t="s">
        <v>184</v>
      </c>
      <c r="F89" s="1629">
        <v>0.3</v>
      </c>
      <c r="G89" s="28">
        <f t="shared" si="24"/>
        <v>18.41</v>
      </c>
      <c r="H89" s="581" t="s">
        <v>1697</v>
      </c>
      <c r="I89" s="581" t="s">
        <v>1737</v>
      </c>
      <c r="J89" s="1629">
        <v>25</v>
      </c>
      <c r="K89" s="37">
        <f t="shared" si="18"/>
        <v>5.0000000000000001E-4</v>
      </c>
      <c r="L89" s="37">
        <f t="shared" si="20"/>
        <v>3.1463888888888888E-2</v>
      </c>
      <c r="M89" s="98">
        <f t="shared" ref="M89:Y89" si="51">M88+$K89</f>
        <v>0.35438055555555548</v>
      </c>
      <c r="N89" s="234">
        <f t="shared" si="51"/>
        <v>0.40993611111111106</v>
      </c>
      <c r="O89" s="98">
        <f t="shared" si="51"/>
        <v>0.43076944444444437</v>
      </c>
      <c r="P89" s="234">
        <f t="shared" si="51"/>
        <v>0.48285277777777769</v>
      </c>
      <c r="Q89" s="98">
        <f t="shared" si="51"/>
        <v>0.52451944444444476</v>
      </c>
      <c r="R89" s="234">
        <f t="shared" si="51"/>
        <v>0.5696583333333336</v>
      </c>
      <c r="S89" s="98">
        <f t="shared" si="51"/>
        <v>0.6009083333333336</v>
      </c>
      <c r="T89" s="234">
        <f t="shared" si="51"/>
        <v>0.65299166666666697</v>
      </c>
      <c r="U89" s="98">
        <f t="shared" si="51"/>
        <v>0.68076944444444476</v>
      </c>
      <c r="V89" s="234">
        <f t="shared" si="51"/>
        <v>0.74326944444444465</v>
      </c>
      <c r="W89" s="98">
        <f t="shared" si="51"/>
        <v>0.77104722222222255</v>
      </c>
      <c r="X89" s="234">
        <f t="shared" si="51"/>
        <v>0.81965833333333371</v>
      </c>
      <c r="Y89" s="98">
        <f t="shared" si="51"/>
        <v>0.84743611111111139</v>
      </c>
      <c r="Z89" s="90"/>
      <c r="AA89" s="90"/>
      <c r="AB89" s="90"/>
      <c r="AC89" s="90"/>
      <c r="AD89" s="90"/>
      <c r="AE89" s="90"/>
      <c r="AF89" s="90"/>
      <c r="AG89" s="15"/>
      <c r="AH89" s="289"/>
      <c r="AI89" s="15"/>
    </row>
    <row r="90" spans="1:35">
      <c r="A90" s="2005"/>
      <c r="B90" s="1660" t="s">
        <v>356</v>
      </c>
      <c r="C90" s="1423" t="s">
        <v>5</v>
      </c>
      <c r="D90" s="1625" t="s">
        <v>1683</v>
      </c>
      <c r="E90" s="1627" t="s">
        <v>185</v>
      </c>
      <c r="F90" s="1629">
        <v>1.2</v>
      </c>
      <c r="G90" s="28">
        <f t="shared" si="24"/>
        <v>19.61</v>
      </c>
      <c r="H90" s="581" t="s">
        <v>1697</v>
      </c>
      <c r="I90" s="581" t="s">
        <v>1737</v>
      </c>
      <c r="J90" s="1629">
        <v>25</v>
      </c>
      <c r="K90" s="37">
        <f t="shared" si="18"/>
        <v>2E-3</v>
      </c>
      <c r="L90" s="37">
        <f t="shared" si="20"/>
        <v>3.346388888888889E-2</v>
      </c>
      <c r="M90" s="98">
        <f t="shared" ref="M90:Y91" si="52">M89+$K90</f>
        <v>0.35638055555555548</v>
      </c>
      <c r="N90" s="234">
        <f t="shared" si="52"/>
        <v>0.41193611111111106</v>
      </c>
      <c r="O90" s="98">
        <f t="shared" si="52"/>
        <v>0.43276944444444437</v>
      </c>
      <c r="P90" s="234">
        <f t="shared" si="52"/>
        <v>0.48485277777777769</v>
      </c>
      <c r="Q90" s="98">
        <f t="shared" si="52"/>
        <v>0.52651944444444476</v>
      </c>
      <c r="R90" s="234">
        <f t="shared" si="52"/>
        <v>0.5716583333333336</v>
      </c>
      <c r="S90" s="98">
        <f t="shared" si="52"/>
        <v>0.6029083333333336</v>
      </c>
      <c r="T90" s="234">
        <f t="shared" si="52"/>
        <v>0.65499166666666697</v>
      </c>
      <c r="U90" s="98">
        <f t="shared" si="52"/>
        <v>0.68276944444444476</v>
      </c>
      <c r="V90" s="234">
        <f t="shared" si="52"/>
        <v>0.74526944444444465</v>
      </c>
      <c r="W90" s="98">
        <f t="shared" si="52"/>
        <v>0.77304722222222255</v>
      </c>
      <c r="X90" s="234">
        <f t="shared" si="52"/>
        <v>0.82165833333333371</v>
      </c>
      <c r="Y90" s="98">
        <f t="shared" si="52"/>
        <v>0.84943611111111139</v>
      </c>
      <c r="Z90" s="90"/>
      <c r="AA90" s="90"/>
      <c r="AB90" s="90"/>
      <c r="AC90" s="90"/>
      <c r="AD90" s="90"/>
      <c r="AE90" s="90"/>
      <c r="AF90" s="90"/>
      <c r="AG90" s="15"/>
      <c r="AH90" s="15"/>
      <c r="AI90" s="15"/>
    </row>
    <row r="91" spans="1:35" ht="21">
      <c r="A91" s="1661" t="s">
        <v>362</v>
      </c>
      <c r="B91" s="1359" t="s">
        <v>220</v>
      </c>
      <c r="C91" s="1423" t="s">
        <v>5</v>
      </c>
      <c r="D91" s="1625" t="s">
        <v>1683</v>
      </c>
      <c r="E91" s="1627" t="s">
        <v>186</v>
      </c>
      <c r="F91" s="1629">
        <v>1.7</v>
      </c>
      <c r="G91" s="28">
        <f t="shared" si="24"/>
        <v>21.31</v>
      </c>
      <c r="H91" s="719" t="s">
        <v>793</v>
      </c>
      <c r="I91" s="719" t="s">
        <v>1086</v>
      </c>
      <c r="J91" s="1629">
        <v>25</v>
      </c>
      <c r="K91" s="37">
        <f t="shared" si="18"/>
        <v>2.8333333333333335E-3</v>
      </c>
      <c r="L91" s="37">
        <f t="shared" si="20"/>
        <v>3.6297222222222224E-2</v>
      </c>
      <c r="M91" s="98">
        <f t="shared" si="52"/>
        <v>0.35921388888888883</v>
      </c>
      <c r="N91" s="234">
        <f t="shared" si="52"/>
        <v>0.41476944444444441</v>
      </c>
      <c r="O91" s="98">
        <f t="shared" si="52"/>
        <v>0.43560277777777773</v>
      </c>
      <c r="P91" s="234">
        <f t="shared" si="52"/>
        <v>0.48768611111111104</v>
      </c>
      <c r="Q91" s="98">
        <f t="shared" si="52"/>
        <v>0.52935277777777812</v>
      </c>
      <c r="R91" s="234">
        <f t="shared" si="52"/>
        <v>0.57449166666666696</v>
      </c>
      <c r="S91" s="98">
        <f t="shared" si="52"/>
        <v>0.60574166666666696</v>
      </c>
      <c r="T91" s="234">
        <f t="shared" si="52"/>
        <v>0.65782500000000033</v>
      </c>
      <c r="U91" s="98">
        <f t="shared" si="52"/>
        <v>0.68560277777777812</v>
      </c>
      <c r="V91" s="234">
        <f t="shared" si="52"/>
        <v>0.74810277777777801</v>
      </c>
      <c r="W91" s="98">
        <f t="shared" si="52"/>
        <v>0.77588055555555591</v>
      </c>
      <c r="X91" s="234">
        <f t="shared" si="52"/>
        <v>0.82449166666666707</v>
      </c>
      <c r="Y91" s="98">
        <f t="shared" si="52"/>
        <v>0.85226944444444475</v>
      </c>
      <c r="Z91" s="90"/>
      <c r="AA91" s="90"/>
      <c r="AB91" s="90"/>
      <c r="AC91" s="90"/>
      <c r="AD91" s="90"/>
      <c r="AE91" s="90"/>
      <c r="AF91" s="90"/>
      <c r="AG91" s="15"/>
      <c r="AH91" s="15"/>
      <c r="AI91" s="15"/>
    </row>
    <row r="92" spans="1:35">
      <c r="A92" s="15"/>
      <c r="B92" s="17"/>
      <c r="W92" s="11"/>
      <c r="X92" s="15"/>
      <c r="Y92" s="15"/>
      <c r="Z92" s="15"/>
      <c r="AA92" s="15"/>
      <c r="AB92" s="15"/>
      <c r="AC92" s="15"/>
      <c r="AD92" s="15"/>
    </row>
    <row r="93" spans="1:35">
      <c r="A93" s="15"/>
      <c r="B93" s="17"/>
      <c r="Y93" s="15"/>
      <c r="Z93" s="15"/>
      <c r="AA93" s="15"/>
      <c r="AB93" s="15"/>
      <c r="AC93" s="15"/>
      <c r="AD93" s="15"/>
    </row>
    <row r="94" spans="1:35">
      <c r="A94" s="15"/>
      <c r="B94" s="17"/>
      <c r="Y94" s="15"/>
      <c r="Z94" s="15"/>
      <c r="AA94" s="15"/>
      <c r="AB94" s="15"/>
      <c r="AC94" s="15"/>
      <c r="AD94" s="15"/>
    </row>
    <row r="95" spans="1:35" ht="17.25" thickBot="1">
      <c r="A95" s="15"/>
      <c r="B95" s="1348"/>
      <c r="C95" s="1315"/>
      <c r="D95" s="1315"/>
      <c r="E95" s="1315"/>
      <c r="F95" s="1315"/>
      <c r="G95" s="1315"/>
      <c r="Y95" s="15"/>
      <c r="Z95" s="15"/>
      <c r="AA95" s="15"/>
      <c r="AB95" s="15"/>
      <c r="AC95" s="15"/>
      <c r="AD95" s="15"/>
    </row>
    <row r="96" spans="1:35">
      <c r="A96" s="15"/>
      <c r="B96" s="1350" t="s">
        <v>1264</v>
      </c>
      <c r="C96" s="1351"/>
      <c r="D96" s="1351">
        <f>G91+G38</f>
        <v>42.91</v>
      </c>
      <c r="E96" s="1351"/>
      <c r="F96" s="1351"/>
      <c r="G96" s="1351"/>
      <c r="H96" s="1352"/>
      <c r="J96" s="1316"/>
      <c r="K96" s="1318"/>
      <c r="L96" s="1318" t="s">
        <v>1580</v>
      </c>
      <c r="M96" s="1318"/>
      <c r="N96" s="1318" t="s">
        <v>1581</v>
      </c>
      <c r="O96" s="1318"/>
      <c r="P96" s="1318" t="s">
        <v>1582</v>
      </c>
      <c r="Q96" s="1352"/>
      <c r="Y96" s="15"/>
      <c r="Z96" s="15"/>
      <c r="AA96" s="15"/>
      <c r="AB96" s="15"/>
      <c r="AC96" s="15"/>
      <c r="AD96" s="15"/>
    </row>
    <row r="97" spans="1:30">
      <c r="A97" s="15"/>
      <c r="B97" s="1353"/>
      <c r="C97" s="852"/>
      <c r="D97" s="852"/>
      <c r="E97" s="852"/>
      <c r="F97" s="852"/>
      <c r="G97" s="852"/>
      <c r="H97" s="1334"/>
      <c r="J97" s="1050"/>
      <c r="K97" s="1355" t="s">
        <v>1583</v>
      </c>
      <c r="L97" s="346"/>
      <c r="M97" s="346"/>
      <c r="N97" s="346"/>
      <c r="O97" s="346"/>
      <c r="P97" s="346"/>
      <c r="Q97" s="1334"/>
      <c r="Y97" s="15"/>
      <c r="Z97" s="15"/>
      <c r="AA97" s="15"/>
      <c r="AB97" s="15"/>
      <c r="AC97" s="15"/>
      <c r="AD97" s="15"/>
    </row>
    <row r="98" spans="1:30">
      <c r="A98" s="15"/>
      <c r="B98" s="1353" t="s">
        <v>1279</v>
      </c>
      <c r="C98" s="852"/>
      <c r="D98" s="852">
        <v>13</v>
      </c>
      <c r="E98" s="852"/>
      <c r="F98" s="852"/>
      <c r="G98" s="852"/>
      <c r="H98" s="1334"/>
      <c r="J98" s="1050"/>
      <c r="K98" s="346" t="s">
        <v>1584</v>
      </c>
      <c r="L98" s="346"/>
      <c r="M98" s="346"/>
      <c r="N98" s="346"/>
      <c r="O98" s="1356">
        <f>(5.76+1.12)+6.32+1.4+1.4</f>
        <v>16</v>
      </c>
      <c r="P98" s="346"/>
      <c r="Q98" s="1334"/>
      <c r="Y98" s="15"/>
      <c r="Z98" s="15"/>
      <c r="AA98" s="15"/>
      <c r="AB98" s="15"/>
      <c r="AC98" s="15"/>
      <c r="AD98" s="15"/>
    </row>
    <row r="99" spans="1:30">
      <c r="A99" s="15"/>
      <c r="B99" s="1353"/>
      <c r="C99" s="852"/>
      <c r="D99" s="852"/>
      <c r="E99" s="852"/>
      <c r="F99" s="852"/>
      <c r="G99" s="346"/>
      <c r="H99" s="1334"/>
      <c r="J99" s="1050"/>
      <c r="K99" s="1355" t="s">
        <v>1585</v>
      </c>
      <c r="L99" s="346"/>
      <c r="M99" s="346"/>
      <c r="N99" s="346"/>
      <c r="O99" s="346">
        <f>O98*13</f>
        <v>208</v>
      </c>
      <c r="P99" s="346"/>
      <c r="Q99" s="1334"/>
      <c r="Y99" s="15"/>
      <c r="Z99" s="15"/>
      <c r="AA99" s="15"/>
      <c r="AB99" s="15"/>
      <c r="AC99" s="15"/>
      <c r="AD99" s="15"/>
    </row>
    <row r="100" spans="1:30">
      <c r="A100" s="15"/>
      <c r="B100" s="1353" t="s">
        <v>1338</v>
      </c>
      <c r="C100" s="852"/>
      <c r="D100" s="852">
        <f>D98*D96</f>
        <v>557.82999999999993</v>
      </c>
      <c r="E100" s="852"/>
      <c r="F100" s="852"/>
      <c r="G100" s="346"/>
      <c r="H100" s="1334"/>
      <c r="J100" s="1050"/>
      <c r="K100" s="1355" t="s">
        <v>1586</v>
      </c>
      <c r="L100" s="346"/>
      <c r="M100" s="346"/>
      <c r="N100" s="346"/>
      <c r="O100" s="1356">
        <f>(42.91-O98)*13</f>
        <v>349.82999999999993</v>
      </c>
      <c r="P100" s="346"/>
      <c r="Q100" s="1334"/>
      <c r="Y100" s="15"/>
      <c r="Z100" s="15"/>
      <c r="AA100" s="15"/>
      <c r="AB100" s="15"/>
      <c r="AC100" s="15"/>
      <c r="AD100" s="15"/>
    </row>
    <row r="101" spans="1:30">
      <c r="A101" s="15"/>
      <c r="B101" s="1353"/>
      <c r="C101" s="852"/>
      <c r="D101" s="852"/>
      <c r="E101" s="852"/>
      <c r="F101" s="852"/>
      <c r="G101" s="346"/>
      <c r="H101" s="1334"/>
      <c r="J101" s="1050"/>
      <c r="K101" s="346"/>
      <c r="L101" s="346"/>
      <c r="M101" s="346"/>
      <c r="N101" s="346"/>
      <c r="O101" s="346"/>
      <c r="P101" s="346"/>
      <c r="Q101" s="1334"/>
    </row>
    <row r="102" spans="1:30" ht="17.25" thickBot="1">
      <c r="A102" s="15"/>
      <c r="B102" s="1354"/>
      <c r="C102" s="1326"/>
      <c r="D102" s="1326"/>
      <c r="E102" s="1326"/>
      <c r="F102" s="1326"/>
      <c r="G102" s="1336"/>
      <c r="H102" s="1337"/>
      <c r="J102" s="1357"/>
      <c r="K102" s="1336"/>
      <c r="L102" s="1336"/>
      <c r="M102" s="1336"/>
      <c r="N102" s="1336"/>
      <c r="O102" s="1358"/>
      <c r="P102" s="1336"/>
      <c r="Q102" s="1337"/>
    </row>
    <row r="103" spans="1:30">
      <c r="A103" s="15"/>
      <c r="B103" s="17"/>
      <c r="J103" s="1259" t="s">
        <v>1589</v>
      </c>
      <c r="K103" s="1259">
        <v>255</v>
      </c>
      <c r="L103" s="1259"/>
      <c r="M103" s="1259"/>
    </row>
    <row r="104" spans="1:30">
      <c r="A104" s="15"/>
      <c r="B104" s="17"/>
      <c r="J104" s="1259"/>
      <c r="K104" s="1259"/>
      <c r="L104" s="1259"/>
      <c r="M104" s="1259"/>
    </row>
    <row r="105" spans="1:30">
      <c r="A105" s="15"/>
      <c r="B105" s="17"/>
      <c r="J105" s="1259" t="s">
        <v>1587</v>
      </c>
      <c r="K105" s="1259"/>
      <c r="L105" s="1259"/>
      <c r="M105" s="1259"/>
    </row>
    <row r="106" spans="1:30">
      <c r="A106" s="15"/>
      <c r="B106" s="17"/>
      <c r="J106" s="1259"/>
      <c r="K106" s="1259"/>
      <c r="L106" s="1259"/>
      <c r="M106" s="1259"/>
    </row>
    <row r="107" spans="1:30">
      <c r="A107" s="15"/>
      <c r="B107" s="17"/>
      <c r="J107" s="1259" t="s">
        <v>362</v>
      </c>
      <c r="K107" s="1259"/>
      <c r="L107" s="12">
        <f>O99*K103</f>
        <v>53040</v>
      </c>
      <c r="M107" s="1259"/>
    </row>
    <row r="108" spans="1:30">
      <c r="A108" s="15"/>
      <c r="B108" s="17"/>
      <c r="J108" s="1259"/>
      <c r="K108" s="1259"/>
      <c r="L108" s="1259"/>
      <c r="M108" s="1259"/>
    </row>
    <row r="109" spans="1:30">
      <c r="A109" s="15"/>
      <c r="B109" s="17"/>
      <c r="J109" s="1259" t="s">
        <v>346</v>
      </c>
      <c r="K109" s="1259"/>
      <c r="L109" s="1259">
        <f>O100*K103</f>
        <v>89206.64999999998</v>
      </c>
      <c r="M109" s="1259"/>
    </row>
    <row r="110" spans="1:30">
      <c r="A110" s="15"/>
      <c r="B110" s="17"/>
    </row>
    <row r="111" spans="1:30" ht="17.25" thickBot="1">
      <c r="A111" s="15"/>
      <c r="B111" s="17"/>
    </row>
    <row r="112" spans="1:30">
      <c r="A112" s="15"/>
      <c r="B112" s="17"/>
      <c r="I112" s="1316"/>
      <c r="J112" s="1318" t="s">
        <v>1590</v>
      </c>
      <c r="K112" s="1318"/>
      <c r="L112" s="1364">
        <f>L109+'GM MILANÓWEK A    SN'!L107</f>
        <v>119076.74999999997</v>
      </c>
      <c r="M112" s="1318"/>
      <c r="N112" s="1352"/>
    </row>
    <row r="113" spans="1:14" ht="17.25" thickBot="1">
      <c r="A113" s="15"/>
      <c r="B113" s="17"/>
      <c r="I113" s="1357"/>
      <c r="J113" s="1336" t="s">
        <v>1591</v>
      </c>
      <c r="K113" s="1336"/>
      <c r="L113" s="1358">
        <f>L107+'GM MILANÓWEK A    SN'!L105</f>
        <v>70800</v>
      </c>
      <c r="M113" s="1336"/>
      <c r="N113" s="1337"/>
    </row>
    <row r="114" spans="1:14">
      <c r="A114" s="15"/>
      <c r="B114" s="17"/>
      <c r="I114" s="11" t="s">
        <v>1592</v>
      </c>
      <c r="L114" s="1349">
        <f>SUM(L112:L113)</f>
        <v>189876.74999999997</v>
      </c>
    </row>
    <row r="115" spans="1:14">
      <c r="A115" s="15"/>
      <c r="B115" s="17"/>
    </row>
    <row r="116" spans="1:14">
      <c r="A116" s="15"/>
      <c r="B116" s="17"/>
    </row>
    <row r="117" spans="1:14">
      <c r="A117" s="15"/>
      <c r="B117" s="17"/>
    </row>
    <row r="118" spans="1:14">
      <c r="A118" s="15"/>
      <c r="B118" s="17"/>
    </row>
    <row r="119" spans="1:14">
      <c r="A119" s="15"/>
      <c r="B119" s="17"/>
    </row>
    <row r="120" spans="1:14">
      <c r="B120" s="17"/>
    </row>
  </sheetData>
  <mergeCells count="24">
    <mergeCell ref="D56:D57"/>
    <mergeCell ref="H57:I57"/>
    <mergeCell ref="E56:K56"/>
    <mergeCell ref="A58:A71"/>
    <mergeCell ref="A72:A90"/>
    <mergeCell ref="A56:A57"/>
    <mergeCell ref="B56:B57"/>
    <mergeCell ref="C56:C57"/>
    <mergeCell ref="H5:I5"/>
    <mergeCell ref="D4:D5"/>
    <mergeCell ref="D3:Y3"/>
    <mergeCell ref="E4:L4"/>
    <mergeCell ref="D55:Y55"/>
    <mergeCell ref="W48:Z48"/>
    <mergeCell ref="B1:B2"/>
    <mergeCell ref="A3:C3"/>
    <mergeCell ref="B53:B54"/>
    <mergeCell ref="A55:C55"/>
    <mergeCell ref="A7:A26"/>
    <mergeCell ref="A27:A38"/>
    <mergeCell ref="B51:B52"/>
    <mergeCell ref="A4:A5"/>
    <mergeCell ref="B4:B5"/>
    <mergeCell ref="C4:C5"/>
  </mergeCells>
  <pageMargins left="0.43307086614173229" right="0.23622047244094491" top="0.74803149606299213" bottom="0.74803149606299213" header="0.31496062992125984" footer="0.31496062992125984"/>
  <pageSetup paperSize="8" scale="70" fitToHeight="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Z120"/>
  <sheetViews>
    <sheetView topLeftCell="A25" zoomScale="90" zoomScaleNormal="90" workbookViewId="0">
      <selection activeCell="I73" sqref="H73:I73"/>
    </sheetView>
  </sheetViews>
  <sheetFormatPr defaultRowHeight="16.5"/>
  <cols>
    <col min="1" max="1" width="6.140625" style="1" customWidth="1"/>
    <col min="2" max="2" width="49.7109375" style="12" customWidth="1"/>
    <col min="3" max="3" width="7.42578125" style="13" customWidth="1"/>
    <col min="4" max="4" width="14.28515625" style="13" customWidth="1"/>
    <col min="5" max="5" width="7.42578125" style="11" customWidth="1"/>
    <col min="6" max="6" width="7.85546875" style="11" customWidth="1"/>
    <col min="7" max="7" width="7.85546875" style="11" bestFit="1" customWidth="1"/>
    <col min="8" max="8" width="14.28515625" style="11" customWidth="1"/>
    <col min="9" max="9" width="14.140625" style="11" customWidth="1"/>
    <col min="10" max="10" width="7.85546875" style="11" bestFit="1" customWidth="1"/>
    <col min="11" max="11" width="10.140625" style="11" customWidth="1"/>
    <col min="12" max="12" width="7.85546875" style="11" customWidth="1"/>
    <col min="13" max="13" width="7.5703125" style="11" customWidth="1"/>
    <col min="14" max="14" width="7.7109375" style="11" customWidth="1"/>
    <col min="15" max="15" width="7.28515625" style="11" customWidth="1"/>
    <col min="16" max="22" width="7.42578125" style="11" customWidth="1"/>
    <col min="23" max="24" width="7.42578125" style="1" customWidth="1"/>
    <col min="25" max="25" width="18.5703125" style="1" customWidth="1"/>
    <col min="26" max="26" width="14.28515625" style="1" bestFit="1" customWidth="1"/>
    <col min="27" max="27" width="12" style="1" customWidth="1"/>
    <col min="28" max="31" width="7.42578125" style="1" customWidth="1"/>
    <col min="32" max="32" width="16.85546875" style="1" customWidth="1"/>
    <col min="33" max="37" width="7.42578125" style="1" customWidth="1"/>
    <col min="38" max="38" width="13.140625" style="1" customWidth="1"/>
    <col min="39" max="42" width="7.42578125" style="1" customWidth="1"/>
    <col min="43" max="43" width="10.85546875" style="1" customWidth="1"/>
    <col min="44" max="47" width="7.42578125" style="1" customWidth="1"/>
    <col min="48" max="48" width="6.85546875" style="1" customWidth="1"/>
    <col min="49" max="49" width="9.140625" style="1"/>
    <col min="50" max="50" width="99" style="1" customWidth="1"/>
    <col min="51" max="16384" width="9.140625" style="1"/>
  </cols>
  <sheetData>
    <row r="1" spans="1:52" ht="36.75" customHeight="1">
      <c r="A1" s="15"/>
      <c r="B1" s="1952" t="s">
        <v>319</v>
      </c>
      <c r="C1" s="226"/>
      <c r="D1" s="38" t="s">
        <v>368</v>
      </c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1"/>
      <c r="R1" s="21"/>
      <c r="S1" s="21"/>
      <c r="T1" s="310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</row>
    <row r="2" spans="1:52" ht="36.75" customHeight="1">
      <c r="A2" s="15"/>
      <c r="B2" s="1952"/>
      <c r="C2" s="226"/>
      <c r="D2" s="38" t="s">
        <v>320</v>
      </c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1"/>
      <c r="R2" s="21"/>
      <c r="S2" s="21"/>
      <c r="T2" s="310"/>
      <c r="U2" s="1996"/>
      <c r="V2" s="2014"/>
      <c r="W2" s="2014"/>
      <c r="X2" s="1254"/>
      <c r="Y2" s="1254"/>
      <c r="Z2" s="1254"/>
      <c r="AA2" s="15"/>
      <c r="AB2" s="15"/>
      <c r="AC2" s="15"/>
      <c r="AD2" s="1254"/>
      <c r="AE2" s="21"/>
      <c r="AF2" s="340"/>
      <c r="AG2" s="340"/>
      <c r="AH2" s="340"/>
      <c r="AI2" s="340"/>
      <c r="AJ2" s="340"/>
      <c r="AK2" s="340"/>
      <c r="AL2" s="2015"/>
      <c r="AM2" s="2016"/>
      <c r="AN2" s="2016"/>
      <c r="AO2" s="340"/>
      <c r="AP2" s="21"/>
      <c r="AQ2" s="21"/>
      <c r="AR2" s="21"/>
      <c r="AS2" s="21"/>
      <c r="AT2" s="21"/>
      <c r="AU2" s="21"/>
      <c r="AV2" s="21"/>
      <c r="AW2" s="15"/>
    </row>
    <row r="3" spans="1:52" ht="25.5">
      <c r="A3" s="1998" t="s">
        <v>17</v>
      </c>
      <c r="B3" s="1998"/>
      <c r="C3" s="1998"/>
      <c r="D3" s="1959" t="s">
        <v>1424</v>
      </c>
      <c r="E3" s="1960"/>
      <c r="F3" s="1960"/>
      <c r="G3" s="1960"/>
      <c r="H3" s="1960"/>
      <c r="I3" s="1960"/>
      <c r="J3" s="1960"/>
      <c r="K3" s="1960"/>
      <c r="L3" s="1960"/>
      <c r="M3" s="1960"/>
      <c r="N3" s="1960"/>
      <c r="O3" s="1960"/>
      <c r="P3" s="1960"/>
      <c r="Q3" s="1960"/>
      <c r="R3" s="1960"/>
      <c r="S3" s="1960"/>
      <c r="T3" s="1960"/>
      <c r="U3" s="1960"/>
      <c r="V3" s="1961"/>
      <c r="W3" s="338"/>
      <c r="X3" s="301"/>
      <c r="Y3" s="1258"/>
      <c r="Z3" s="1258"/>
      <c r="AA3" s="1258"/>
      <c r="AB3" s="15"/>
      <c r="AC3" s="15"/>
      <c r="AD3" s="15"/>
      <c r="AE3" s="1254"/>
      <c r="AF3" s="1254"/>
      <c r="AG3" s="1254"/>
      <c r="AH3" s="21"/>
      <c r="AI3" s="340"/>
      <c r="AJ3" s="340"/>
      <c r="AK3" s="340"/>
      <c r="AL3" s="340"/>
      <c r="AM3" s="340"/>
      <c r="AN3" s="340"/>
      <c r="AO3" s="341"/>
      <c r="AP3" s="340"/>
      <c r="AQ3" s="340"/>
      <c r="AR3" s="340"/>
      <c r="AS3" s="21"/>
      <c r="AT3" s="21"/>
      <c r="AU3" s="21"/>
      <c r="AV3" s="21"/>
      <c r="AW3" s="21"/>
      <c r="AX3" s="15"/>
      <c r="AY3" s="15"/>
      <c r="AZ3" s="15"/>
    </row>
    <row r="4" spans="1:52" ht="18" customHeight="1">
      <c r="A4" s="1954"/>
      <c r="B4" s="1953" t="s">
        <v>1</v>
      </c>
      <c r="C4" s="1955" t="s">
        <v>2</v>
      </c>
      <c r="D4" s="2017" t="s">
        <v>1682</v>
      </c>
      <c r="E4" s="1991" t="s">
        <v>16</v>
      </c>
      <c r="F4" s="1992"/>
      <c r="G4" s="1992"/>
      <c r="H4" s="1992"/>
      <c r="I4" s="1992"/>
      <c r="J4" s="1992"/>
      <c r="K4" s="1992"/>
      <c r="L4" s="1993"/>
      <c r="M4" s="1629">
        <v>1</v>
      </c>
      <c r="N4" s="327">
        <v>2</v>
      </c>
      <c r="O4" s="1629">
        <v>1</v>
      </c>
      <c r="P4" s="327">
        <v>2</v>
      </c>
      <c r="Q4" s="1629">
        <v>1</v>
      </c>
      <c r="R4" s="327">
        <v>2</v>
      </c>
      <c r="S4" s="1629">
        <v>1</v>
      </c>
      <c r="T4" s="327">
        <v>2</v>
      </c>
      <c r="U4" s="1624">
        <v>1</v>
      </c>
      <c r="V4" s="334">
        <v>2</v>
      </c>
      <c r="W4" s="333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15"/>
      <c r="AT4" s="15"/>
      <c r="AU4" s="15"/>
      <c r="AV4" s="15"/>
      <c r="AW4" s="15"/>
    </row>
    <row r="5" spans="1:52" ht="18" customHeight="1">
      <c r="A5" s="1954"/>
      <c r="B5" s="1953"/>
      <c r="C5" s="1955"/>
      <c r="D5" s="2018"/>
      <c r="E5" s="1504" t="s">
        <v>0</v>
      </c>
      <c r="F5" s="1243" t="s">
        <v>48</v>
      </c>
      <c r="G5" s="1243"/>
      <c r="H5" s="1994" t="s">
        <v>552</v>
      </c>
      <c r="I5" s="1995"/>
      <c r="J5" s="1243" t="s">
        <v>8</v>
      </c>
      <c r="K5" s="1243" t="s">
        <v>9</v>
      </c>
      <c r="L5" s="1626" t="s">
        <v>10</v>
      </c>
      <c r="M5" s="1629">
        <v>1</v>
      </c>
      <c r="N5" s="327">
        <v>2</v>
      </c>
      <c r="O5" s="1629">
        <v>3</v>
      </c>
      <c r="P5" s="327">
        <v>4</v>
      </c>
      <c r="Q5" s="1629">
        <v>5</v>
      </c>
      <c r="R5" s="327">
        <v>6</v>
      </c>
      <c r="S5" s="1629">
        <v>7</v>
      </c>
      <c r="T5" s="327">
        <v>8</v>
      </c>
      <c r="U5" s="1624">
        <v>9</v>
      </c>
      <c r="V5" s="334">
        <v>10</v>
      </c>
      <c r="W5" s="63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15"/>
      <c r="AT5" s="15"/>
      <c r="AU5" s="15"/>
      <c r="AV5" s="15"/>
      <c r="AW5" s="15"/>
    </row>
    <row r="6" spans="1:52" ht="15" customHeight="1">
      <c r="A6" s="470" t="s">
        <v>362</v>
      </c>
      <c r="B6" s="7" t="s">
        <v>347</v>
      </c>
      <c r="C6" s="1422" t="s">
        <v>5</v>
      </c>
      <c r="D6" s="3" t="s">
        <v>1683</v>
      </c>
      <c r="E6" s="3" t="s">
        <v>18</v>
      </c>
      <c r="F6" s="1262">
        <v>0</v>
      </c>
      <c r="G6" s="1262"/>
      <c r="H6" s="719" t="s">
        <v>793</v>
      </c>
      <c r="I6" s="719" t="s">
        <v>1086</v>
      </c>
      <c r="J6" s="1262"/>
      <c r="K6" s="1262"/>
      <c r="L6" s="5">
        <v>0</v>
      </c>
      <c r="M6" s="34">
        <v>0.31944444444444448</v>
      </c>
      <c r="N6" s="234">
        <v>0.37152777777777773</v>
      </c>
      <c r="O6" s="34">
        <v>0.41319444444444442</v>
      </c>
      <c r="P6" s="234">
        <v>0.46180555555555558</v>
      </c>
      <c r="Q6" s="34">
        <v>0.49652777777777773</v>
      </c>
      <c r="R6" s="234">
        <v>0.54513888888888895</v>
      </c>
      <c r="S6" s="34">
        <v>0.57986111111111105</v>
      </c>
      <c r="T6" s="234">
        <v>0.62152777777777779</v>
      </c>
      <c r="U6" s="112">
        <v>0.67013888888888884</v>
      </c>
      <c r="V6" s="337">
        <v>0.71180555555555547</v>
      </c>
      <c r="W6" s="323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15"/>
      <c r="AT6" s="15"/>
      <c r="AU6" s="15"/>
      <c r="AV6" s="15"/>
      <c r="AW6" s="15"/>
    </row>
    <row r="7" spans="1:52">
      <c r="A7" s="2003" t="s">
        <v>369</v>
      </c>
      <c r="B7" s="1660" t="s">
        <v>321</v>
      </c>
      <c r="C7" s="1423" t="s">
        <v>4</v>
      </c>
      <c r="D7" s="1625" t="s">
        <v>1683</v>
      </c>
      <c r="E7" s="1253" t="s">
        <v>19</v>
      </c>
      <c r="F7" s="27">
        <v>1.7</v>
      </c>
      <c r="G7" s="8">
        <f>F7</f>
        <v>1.7</v>
      </c>
      <c r="H7" s="792" t="s">
        <v>1770</v>
      </c>
      <c r="I7" s="1671" t="s">
        <v>1770</v>
      </c>
      <c r="J7" s="1247">
        <v>30</v>
      </c>
      <c r="K7" s="9">
        <f t="shared" ref="K7:K38" si="0">(F7/J7)/24</f>
        <v>2.3611111111111111E-3</v>
      </c>
      <c r="L7" s="9">
        <f>L6+K7</f>
        <v>2.3611111111111111E-3</v>
      </c>
      <c r="M7" s="98">
        <f t="shared" ref="M7:M38" si="1">M6+$K7</f>
        <v>0.32180555555555557</v>
      </c>
      <c r="N7" s="234">
        <f t="shared" ref="N7:N38" si="2">N6+$K7</f>
        <v>0.37388888888888883</v>
      </c>
      <c r="O7" s="98">
        <f t="shared" ref="O7:O38" si="3">O6+$K7</f>
        <v>0.41555555555555551</v>
      </c>
      <c r="P7" s="234">
        <f t="shared" ref="P7:P38" si="4">P6+$K7</f>
        <v>0.46416666666666667</v>
      </c>
      <c r="Q7" s="98">
        <f t="shared" ref="Q7:Q38" si="5">Q6+$K7</f>
        <v>0.49888888888888883</v>
      </c>
      <c r="R7" s="234">
        <f t="shared" ref="R7:R38" si="6">R6+$K7</f>
        <v>0.5475000000000001</v>
      </c>
      <c r="S7" s="98">
        <f t="shared" ref="S7:S38" si="7">S6+$K7</f>
        <v>0.5822222222222222</v>
      </c>
      <c r="T7" s="234">
        <f t="shared" ref="T7:T38" si="8">T6+$K7</f>
        <v>0.62388888888888894</v>
      </c>
      <c r="U7" s="98">
        <f t="shared" ref="U7:U38" si="9">U6+$K7</f>
        <v>0.67249999999999999</v>
      </c>
      <c r="V7" s="234">
        <f t="shared" ref="V7:V38" si="10">V6+$K7</f>
        <v>0.71416666666666662</v>
      </c>
      <c r="W7" s="90"/>
      <c r="X7" s="15"/>
      <c r="Y7" s="15"/>
      <c r="Z7" s="232"/>
      <c r="AA7" s="15"/>
      <c r="AB7" s="15"/>
      <c r="AC7" s="15"/>
      <c r="AD7" s="15"/>
      <c r="AE7" s="15"/>
      <c r="AF7" s="15"/>
      <c r="AG7" s="15"/>
      <c r="AH7" s="15"/>
      <c r="AI7" s="63"/>
      <c r="AJ7" s="63"/>
      <c r="AK7" s="342"/>
      <c r="AL7" s="63"/>
      <c r="AM7" s="63"/>
      <c r="AN7" s="63"/>
      <c r="AO7" s="63"/>
      <c r="AP7" s="63"/>
      <c r="AQ7" s="63"/>
      <c r="AR7" s="63"/>
      <c r="AS7" s="15"/>
      <c r="AT7" s="15"/>
      <c r="AU7" s="15"/>
      <c r="AV7" s="15"/>
      <c r="AW7" s="15"/>
    </row>
    <row r="8" spans="1:52">
      <c r="A8" s="1997"/>
      <c r="B8" s="1667" t="s">
        <v>322</v>
      </c>
      <c r="C8" s="1423" t="s">
        <v>4</v>
      </c>
      <c r="D8" s="1625" t="s">
        <v>1681</v>
      </c>
      <c r="E8" s="1253" t="s">
        <v>20</v>
      </c>
      <c r="F8" s="27">
        <v>1.1200000000000001</v>
      </c>
      <c r="G8" s="8">
        <f>F7+F8</f>
        <v>2.8200000000000003</v>
      </c>
      <c r="H8" s="581" t="s">
        <v>1729</v>
      </c>
      <c r="I8" s="581" t="s">
        <v>1730</v>
      </c>
      <c r="J8" s="1247">
        <v>30</v>
      </c>
      <c r="K8" s="9">
        <f t="shared" si="0"/>
        <v>1.5555555555555557E-3</v>
      </c>
      <c r="L8" s="9">
        <f t="shared" ref="L8:L38" si="11">L7+K8</f>
        <v>3.9166666666666673E-3</v>
      </c>
      <c r="M8" s="98">
        <f t="shared" si="1"/>
        <v>0.3233611111111111</v>
      </c>
      <c r="N8" s="234">
        <f t="shared" si="2"/>
        <v>0.37544444444444436</v>
      </c>
      <c r="O8" s="98">
        <f t="shared" si="3"/>
        <v>0.41711111111111104</v>
      </c>
      <c r="P8" s="234">
        <f t="shared" si="4"/>
        <v>0.4657222222222222</v>
      </c>
      <c r="Q8" s="98">
        <f t="shared" si="5"/>
        <v>0.50044444444444436</v>
      </c>
      <c r="R8" s="234">
        <f t="shared" si="6"/>
        <v>0.54905555555555563</v>
      </c>
      <c r="S8" s="98">
        <f t="shared" si="7"/>
        <v>0.58377777777777773</v>
      </c>
      <c r="T8" s="234">
        <f t="shared" si="8"/>
        <v>0.62544444444444447</v>
      </c>
      <c r="U8" s="98">
        <f t="shared" si="9"/>
        <v>0.67405555555555552</v>
      </c>
      <c r="V8" s="234">
        <f t="shared" si="10"/>
        <v>0.71572222222222215</v>
      </c>
      <c r="W8" s="90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15"/>
      <c r="AT8" s="15"/>
      <c r="AU8" s="15"/>
      <c r="AV8" s="15"/>
      <c r="AW8" s="15"/>
    </row>
    <row r="9" spans="1:52">
      <c r="A9" s="1997"/>
      <c r="B9" s="1660" t="s">
        <v>323</v>
      </c>
      <c r="C9" s="1264" t="s">
        <v>4</v>
      </c>
      <c r="D9" s="1627" t="s">
        <v>1683</v>
      </c>
      <c r="E9" s="1253" t="s">
        <v>21</v>
      </c>
      <c r="F9" s="27">
        <v>1.04</v>
      </c>
      <c r="G9" s="28">
        <f>G8+F9</f>
        <v>3.8600000000000003</v>
      </c>
      <c r="H9" s="792" t="s">
        <v>1770</v>
      </c>
      <c r="I9" s="1671" t="s">
        <v>1770</v>
      </c>
      <c r="J9" s="1251">
        <v>30</v>
      </c>
      <c r="K9" s="37">
        <f t="shared" si="0"/>
        <v>1.4444444444444444E-3</v>
      </c>
      <c r="L9" s="37">
        <f t="shared" si="11"/>
        <v>5.3611111111111116E-3</v>
      </c>
      <c r="M9" s="98">
        <f t="shared" si="1"/>
        <v>0.32480555555555557</v>
      </c>
      <c r="N9" s="234">
        <f t="shared" si="2"/>
        <v>0.37688888888888883</v>
      </c>
      <c r="O9" s="98">
        <f t="shared" si="3"/>
        <v>0.41855555555555551</v>
      </c>
      <c r="P9" s="234">
        <f t="shared" si="4"/>
        <v>0.46716666666666667</v>
      </c>
      <c r="Q9" s="98">
        <f t="shared" si="5"/>
        <v>0.50188888888888883</v>
      </c>
      <c r="R9" s="234">
        <f t="shared" si="6"/>
        <v>0.5505000000000001</v>
      </c>
      <c r="S9" s="98">
        <f t="shared" si="7"/>
        <v>0.5852222222222222</v>
      </c>
      <c r="T9" s="234">
        <f t="shared" si="8"/>
        <v>0.62688888888888894</v>
      </c>
      <c r="U9" s="98">
        <f t="shared" si="9"/>
        <v>0.67549999999999999</v>
      </c>
      <c r="V9" s="234">
        <f t="shared" si="10"/>
        <v>0.71716666666666662</v>
      </c>
      <c r="W9" s="90"/>
      <c r="X9" s="271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343"/>
      <c r="AJ9" s="63"/>
      <c r="AK9" s="63"/>
      <c r="AL9" s="63"/>
      <c r="AM9" s="63"/>
      <c r="AN9" s="63"/>
      <c r="AO9" s="63"/>
      <c r="AP9" s="63"/>
      <c r="AQ9" s="63"/>
      <c r="AR9" s="63"/>
      <c r="AS9" s="15"/>
      <c r="AT9" s="15"/>
      <c r="AU9" s="15"/>
      <c r="AV9" s="15"/>
      <c r="AW9" s="15"/>
    </row>
    <row r="10" spans="1:52">
      <c r="A10" s="1997"/>
      <c r="B10" s="1662" t="s">
        <v>324</v>
      </c>
      <c r="C10" s="1264" t="s">
        <v>4</v>
      </c>
      <c r="D10" s="1627" t="s">
        <v>1681</v>
      </c>
      <c r="E10" s="1253" t="s">
        <v>22</v>
      </c>
      <c r="F10" s="27">
        <v>0.3</v>
      </c>
      <c r="G10" s="28">
        <f>G9+F10</f>
        <v>4.16</v>
      </c>
      <c r="H10" s="581" t="s">
        <v>1698</v>
      </c>
      <c r="I10" s="581" t="s">
        <v>1699</v>
      </c>
      <c r="J10" s="1251">
        <v>30</v>
      </c>
      <c r="K10" s="37">
        <f t="shared" si="0"/>
        <v>4.1666666666666669E-4</v>
      </c>
      <c r="L10" s="37">
        <f t="shared" si="11"/>
        <v>5.7777777777777784E-3</v>
      </c>
      <c r="M10" s="98">
        <f t="shared" si="1"/>
        <v>0.32522222222222225</v>
      </c>
      <c r="N10" s="234">
        <f t="shared" si="2"/>
        <v>0.37730555555555551</v>
      </c>
      <c r="O10" s="98">
        <f t="shared" si="3"/>
        <v>0.41897222222222219</v>
      </c>
      <c r="P10" s="234">
        <f t="shared" si="4"/>
        <v>0.46758333333333335</v>
      </c>
      <c r="Q10" s="98">
        <f t="shared" si="5"/>
        <v>0.50230555555555545</v>
      </c>
      <c r="R10" s="234">
        <f t="shared" si="6"/>
        <v>0.55091666666666672</v>
      </c>
      <c r="S10" s="98">
        <f t="shared" si="7"/>
        <v>0.58563888888888882</v>
      </c>
      <c r="T10" s="234">
        <f t="shared" si="8"/>
        <v>0.62730555555555556</v>
      </c>
      <c r="U10" s="98">
        <f t="shared" si="9"/>
        <v>0.67591666666666661</v>
      </c>
      <c r="V10" s="234">
        <f t="shared" si="10"/>
        <v>0.71758333333333324</v>
      </c>
      <c r="W10" s="90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I10" s="63"/>
      <c r="AJ10" s="63"/>
      <c r="AK10" s="63"/>
      <c r="AL10" s="63"/>
      <c r="AM10" s="63"/>
      <c r="AN10" s="63"/>
      <c r="AO10" s="63"/>
      <c r="AP10" s="63"/>
      <c r="AQ10" s="63"/>
      <c r="AR10" s="63"/>
    </row>
    <row r="11" spans="1:52">
      <c r="A11" s="1997"/>
      <c r="B11" s="1662" t="s">
        <v>325</v>
      </c>
      <c r="C11" s="1264" t="s">
        <v>4</v>
      </c>
      <c r="D11" s="1627" t="s">
        <v>1681</v>
      </c>
      <c r="E11" s="1253" t="s">
        <v>23</v>
      </c>
      <c r="F11" s="27">
        <v>0.4</v>
      </c>
      <c r="G11" s="28">
        <f t="shared" ref="G11:G38" si="12">G10+F11</f>
        <v>4.5600000000000005</v>
      </c>
      <c r="H11" s="581" t="s">
        <v>1700</v>
      </c>
      <c r="I11" s="581" t="s">
        <v>1701</v>
      </c>
      <c r="J11" s="1251">
        <v>30</v>
      </c>
      <c r="K11" s="37">
        <f t="shared" si="0"/>
        <v>5.5555555555555556E-4</v>
      </c>
      <c r="L11" s="37">
        <f t="shared" si="11"/>
        <v>6.333333333333334E-3</v>
      </c>
      <c r="M11" s="98">
        <f t="shared" si="1"/>
        <v>0.32577777777777778</v>
      </c>
      <c r="N11" s="234">
        <f t="shared" si="2"/>
        <v>0.37786111111111104</v>
      </c>
      <c r="O11" s="98">
        <f t="shared" si="3"/>
        <v>0.41952777777777772</v>
      </c>
      <c r="P11" s="234">
        <f t="shared" si="4"/>
        <v>0.46813888888888888</v>
      </c>
      <c r="Q11" s="98">
        <f t="shared" si="5"/>
        <v>0.50286111111111098</v>
      </c>
      <c r="R11" s="234">
        <f t="shared" si="6"/>
        <v>0.55147222222222225</v>
      </c>
      <c r="S11" s="98">
        <f t="shared" si="7"/>
        <v>0.58619444444444435</v>
      </c>
      <c r="T11" s="234">
        <f t="shared" si="8"/>
        <v>0.62786111111111109</v>
      </c>
      <c r="U11" s="98">
        <f t="shared" si="9"/>
        <v>0.67647222222222214</v>
      </c>
      <c r="V11" s="234">
        <f t="shared" si="10"/>
        <v>0.71813888888888877</v>
      </c>
      <c r="W11" s="90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I11" s="63"/>
      <c r="AJ11" s="63"/>
      <c r="AK11" s="63"/>
      <c r="AL11" s="63"/>
      <c r="AM11" s="63"/>
      <c r="AN11" s="63"/>
      <c r="AO11" s="63"/>
      <c r="AP11" s="63"/>
      <c r="AQ11" s="63"/>
      <c r="AR11" s="63"/>
    </row>
    <row r="12" spans="1:52">
      <c r="A12" s="1997"/>
      <c r="B12" s="1662" t="s">
        <v>326</v>
      </c>
      <c r="C12" s="1264" t="s">
        <v>4</v>
      </c>
      <c r="D12" s="1627" t="s">
        <v>1681</v>
      </c>
      <c r="E12" s="1253" t="s">
        <v>24</v>
      </c>
      <c r="F12" s="27">
        <v>0.46</v>
      </c>
      <c r="G12" s="28">
        <f t="shared" si="12"/>
        <v>5.0200000000000005</v>
      </c>
      <c r="H12" s="581" t="s">
        <v>1702</v>
      </c>
      <c r="I12" s="581" t="s">
        <v>1703</v>
      </c>
      <c r="J12" s="1251">
        <v>30</v>
      </c>
      <c r="K12" s="37">
        <f t="shared" si="0"/>
        <v>6.3888888888888893E-4</v>
      </c>
      <c r="L12" s="37">
        <f t="shared" si="11"/>
        <v>6.9722222222222234E-3</v>
      </c>
      <c r="M12" s="98">
        <f t="shared" si="1"/>
        <v>0.32641666666666669</v>
      </c>
      <c r="N12" s="234">
        <f t="shared" si="2"/>
        <v>0.37849999999999995</v>
      </c>
      <c r="O12" s="98">
        <f t="shared" si="3"/>
        <v>0.42016666666666663</v>
      </c>
      <c r="P12" s="234">
        <f t="shared" si="4"/>
        <v>0.46877777777777779</v>
      </c>
      <c r="Q12" s="98">
        <f t="shared" si="5"/>
        <v>0.50349999999999984</v>
      </c>
      <c r="R12" s="234">
        <f t="shared" si="6"/>
        <v>0.55211111111111111</v>
      </c>
      <c r="S12" s="98">
        <f t="shared" si="7"/>
        <v>0.58683333333333321</v>
      </c>
      <c r="T12" s="234">
        <f t="shared" si="8"/>
        <v>0.62849999999999995</v>
      </c>
      <c r="U12" s="98">
        <f t="shared" si="9"/>
        <v>0.677111111111111</v>
      </c>
      <c r="V12" s="234">
        <f t="shared" si="10"/>
        <v>0.71877777777777763</v>
      </c>
      <c r="W12" s="90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I12" s="63"/>
      <c r="AJ12" s="63"/>
      <c r="AK12" s="63"/>
      <c r="AL12" s="63"/>
      <c r="AM12" s="63"/>
      <c r="AN12" s="63"/>
      <c r="AO12" s="63"/>
      <c r="AP12" s="63"/>
      <c r="AQ12" s="63"/>
      <c r="AR12" s="63"/>
    </row>
    <row r="13" spans="1:52">
      <c r="A13" s="1997"/>
      <c r="B13" s="1662" t="s">
        <v>327</v>
      </c>
      <c r="C13" s="1264" t="s">
        <v>4</v>
      </c>
      <c r="D13" s="1627" t="s">
        <v>1681</v>
      </c>
      <c r="E13" s="1253" t="s">
        <v>25</v>
      </c>
      <c r="F13" s="27">
        <v>0.41</v>
      </c>
      <c r="G13" s="28">
        <f t="shared" si="12"/>
        <v>5.4300000000000006</v>
      </c>
      <c r="H13" s="581" t="s">
        <v>1704</v>
      </c>
      <c r="I13" s="581" t="s">
        <v>1705</v>
      </c>
      <c r="J13" s="1251">
        <v>30</v>
      </c>
      <c r="K13" s="37">
        <f t="shared" si="0"/>
        <v>5.6944444444444436E-4</v>
      </c>
      <c r="L13" s="37">
        <f t="shared" si="11"/>
        <v>7.5416666666666679E-3</v>
      </c>
      <c r="M13" s="98">
        <f t="shared" si="1"/>
        <v>0.32698611111111114</v>
      </c>
      <c r="N13" s="234">
        <f t="shared" si="2"/>
        <v>0.3790694444444444</v>
      </c>
      <c r="O13" s="98">
        <f t="shared" si="3"/>
        <v>0.42073611111111109</v>
      </c>
      <c r="P13" s="234">
        <f t="shared" si="4"/>
        <v>0.46934722222222225</v>
      </c>
      <c r="Q13" s="98">
        <f t="shared" si="5"/>
        <v>0.50406944444444424</v>
      </c>
      <c r="R13" s="234">
        <f t="shared" si="6"/>
        <v>0.55268055555555551</v>
      </c>
      <c r="S13" s="98">
        <f t="shared" si="7"/>
        <v>0.58740277777777761</v>
      </c>
      <c r="T13" s="234">
        <f t="shared" si="8"/>
        <v>0.62906944444444435</v>
      </c>
      <c r="U13" s="98">
        <f t="shared" si="9"/>
        <v>0.6776805555555554</v>
      </c>
      <c r="V13" s="234">
        <f t="shared" si="10"/>
        <v>0.71934722222222203</v>
      </c>
      <c r="W13" s="90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I13" s="63"/>
      <c r="AJ13" s="63"/>
      <c r="AK13" s="63"/>
      <c r="AL13" s="63"/>
      <c r="AM13" s="63"/>
      <c r="AN13" s="63"/>
      <c r="AO13" s="63"/>
      <c r="AP13" s="63"/>
      <c r="AQ13" s="63"/>
      <c r="AR13" s="63"/>
    </row>
    <row r="14" spans="1:52">
      <c r="A14" s="1997"/>
      <c r="B14" s="1662" t="s">
        <v>328</v>
      </c>
      <c r="C14" s="1264" t="s">
        <v>4</v>
      </c>
      <c r="D14" s="1627" t="s">
        <v>1681</v>
      </c>
      <c r="E14" s="1253" t="s">
        <v>26</v>
      </c>
      <c r="F14" s="27">
        <v>1.22</v>
      </c>
      <c r="G14" s="28">
        <f t="shared" si="12"/>
        <v>6.65</v>
      </c>
      <c r="H14" s="581" t="s">
        <v>1706</v>
      </c>
      <c r="I14" s="581" t="s">
        <v>1707</v>
      </c>
      <c r="J14" s="1251">
        <v>30</v>
      </c>
      <c r="K14" s="37">
        <f t="shared" si="0"/>
        <v>1.6944444444444444E-3</v>
      </c>
      <c r="L14" s="37">
        <f t="shared" si="11"/>
        <v>9.2361111111111116E-3</v>
      </c>
      <c r="M14" s="98">
        <f t="shared" si="1"/>
        <v>0.32868055555555559</v>
      </c>
      <c r="N14" s="234">
        <f t="shared" si="2"/>
        <v>0.38076388888888885</v>
      </c>
      <c r="O14" s="98">
        <f t="shared" si="3"/>
        <v>0.42243055555555553</v>
      </c>
      <c r="P14" s="234">
        <f t="shared" si="4"/>
        <v>0.47104166666666669</v>
      </c>
      <c r="Q14" s="98">
        <f t="shared" si="5"/>
        <v>0.50576388888888868</v>
      </c>
      <c r="R14" s="234">
        <f t="shared" si="6"/>
        <v>0.55437499999999995</v>
      </c>
      <c r="S14" s="98">
        <f t="shared" si="7"/>
        <v>0.58909722222222205</v>
      </c>
      <c r="T14" s="234">
        <f t="shared" si="8"/>
        <v>0.63076388888888879</v>
      </c>
      <c r="U14" s="98">
        <f t="shared" si="9"/>
        <v>0.67937499999999984</v>
      </c>
      <c r="V14" s="234">
        <f t="shared" si="10"/>
        <v>0.72104166666666647</v>
      </c>
      <c r="W14" s="90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I14" s="63"/>
      <c r="AJ14" s="63"/>
      <c r="AK14" s="63"/>
      <c r="AL14" s="63"/>
      <c r="AM14" s="63"/>
      <c r="AN14" s="63"/>
      <c r="AO14" s="63"/>
      <c r="AP14" s="63"/>
      <c r="AQ14" s="63"/>
      <c r="AR14" s="63"/>
    </row>
    <row r="15" spans="1:52">
      <c r="A15" s="1997"/>
      <c r="B15" s="1662" t="s">
        <v>329</v>
      </c>
      <c r="C15" s="1264" t="s">
        <v>4</v>
      </c>
      <c r="D15" s="1627" t="s">
        <v>1681</v>
      </c>
      <c r="E15" s="1253" t="s">
        <v>27</v>
      </c>
      <c r="F15" s="27">
        <v>0.7</v>
      </c>
      <c r="G15" s="28">
        <f t="shared" si="12"/>
        <v>7.3500000000000005</v>
      </c>
      <c r="H15" s="581" t="s">
        <v>1708</v>
      </c>
      <c r="I15" s="581" t="s">
        <v>1709</v>
      </c>
      <c r="J15" s="1251">
        <v>30</v>
      </c>
      <c r="K15" s="37">
        <f t="shared" si="0"/>
        <v>9.7222222222222209E-4</v>
      </c>
      <c r="L15" s="37">
        <f t="shared" si="11"/>
        <v>1.0208333333333333E-2</v>
      </c>
      <c r="M15" s="98">
        <f t="shared" si="1"/>
        <v>0.32965277777777779</v>
      </c>
      <c r="N15" s="234">
        <f t="shared" si="2"/>
        <v>0.38173611111111105</v>
      </c>
      <c r="O15" s="98">
        <f t="shared" si="3"/>
        <v>0.42340277777777774</v>
      </c>
      <c r="P15" s="234">
        <f t="shared" si="4"/>
        <v>0.4720138888888889</v>
      </c>
      <c r="Q15" s="98">
        <f t="shared" si="5"/>
        <v>0.50673611111111094</v>
      </c>
      <c r="R15" s="234">
        <f t="shared" si="6"/>
        <v>0.55534722222222221</v>
      </c>
      <c r="S15" s="98">
        <f t="shared" si="7"/>
        <v>0.59006944444444431</v>
      </c>
      <c r="T15" s="234">
        <f t="shared" si="8"/>
        <v>0.63173611111111105</v>
      </c>
      <c r="U15" s="98">
        <f t="shared" si="9"/>
        <v>0.6803472222222221</v>
      </c>
      <c r="V15" s="234">
        <f t="shared" si="10"/>
        <v>0.72201388888888873</v>
      </c>
      <c r="W15" s="90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I15" s="63"/>
      <c r="AJ15" s="63"/>
      <c r="AK15" s="63"/>
      <c r="AL15" s="63"/>
      <c r="AM15" s="63"/>
      <c r="AN15" s="63"/>
      <c r="AO15" s="63"/>
      <c r="AP15" s="63"/>
      <c r="AQ15" s="63"/>
      <c r="AR15" s="63"/>
    </row>
    <row r="16" spans="1:52">
      <c r="A16" s="1997"/>
      <c r="B16" s="1662" t="s">
        <v>330</v>
      </c>
      <c r="C16" s="1264" t="s">
        <v>4</v>
      </c>
      <c r="D16" s="1627" t="s">
        <v>1681</v>
      </c>
      <c r="E16" s="1253" t="s">
        <v>28</v>
      </c>
      <c r="F16" s="27">
        <v>0.38</v>
      </c>
      <c r="G16" s="28">
        <f t="shared" si="12"/>
        <v>7.73</v>
      </c>
      <c r="H16" s="581" t="s">
        <v>1710</v>
      </c>
      <c r="I16" s="581" t="s">
        <v>1711</v>
      </c>
      <c r="J16" s="1251">
        <v>30</v>
      </c>
      <c r="K16" s="37">
        <f t="shared" si="0"/>
        <v>5.2777777777777773E-4</v>
      </c>
      <c r="L16" s="37">
        <f t="shared" si="11"/>
        <v>1.0736111111111111E-2</v>
      </c>
      <c r="M16" s="98">
        <f t="shared" si="1"/>
        <v>0.33018055555555559</v>
      </c>
      <c r="N16" s="234">
        <f t="shared" si="2"/>
        <v>0.38226388888888885</v>
      </c>
      <c r="O16" s="98">
        <f t="shared" si="3"/>
        <v>0.42393055555555553</v>
      </c>
      <c r="P16" s="234">
        <f t="shared" si="4"/>
        <v>0.47254166666666669</v>
      </c>
      <c r="Q16" s="98">
        <f t="shared" si="5"/>
        <v>0.50726388888888874</v>
      </c>
      <c r="R16" s="234">
        <f t="shared" si="6"/>
        <v>0.55587500000000001</v>
      </c>
      <c r="S16" s="98">
        <f t="shared" si="7"/>
        <v>0.59059722222222211</v>
      </c>
      <c r="T16" s="234">
        <f t="shared" si="8"/>
        <v>0.63226388888888885</v>
      </c>
      <c r="U16" s="98">
        <f t="shared" si="9"/>
        <v>0.6808749999999999</v>
      </c>
      <c r="V16" s="234">
        <f t="shared" si="10"/>
        <v>0.72254166666666653</v>
      </c>
      <c r="W16" s="90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I16" s="63"/>
      <c r="AJ16" s="63"/>
      <c r="AK16" s="63"/>
      <c r="AL16" s="63"/>
      <c r="AM16" s="63"/>
      <c r="AN16" s="63"/>
      <c r="AO16" s="63"/>
      <c r="AP16" s="63"/>
      <c r="AQ16" s="63"/>
      <c r="AR16" s="63"/>
    </row>
    <row r="17" spans="1:44">
      <c r="A17" s="1997"/>
      <c r="B17" s="1662" t="s">
        <v>331</v>
      </c>
      <c r="C17" s="1264" t="s">
        <v>4</v>
      </c>
      <c r="D17" s="1627" t="s">
        <v>1681</v>
      </c>
      <c r="E17" s="1253" t="s">
        <v>29</v>
      </c>
      <c r="F17" s="27">
        <v>0.78</v>
      </c>
      <c r="G17" s="28">
        <f t="shared" si="12"/>
        <v>8.51</v>
      </c>
      <c r="H17" s="581" t="s">
        <v>1712</v>
      </c>
      <c r="I17" s="581" t="s">
        <v>1713</v>
      </c>
      <c r="J17" s="1251">
        <v>30</v>
      </c>
      <c r="K17" s="37">
        <f t="shared" si="0"/>
        <v>1.0833333333333335E-3</v>
      </c>
      <c r="L17" s="37">
        <f t="shared" si="11"/>
        <v>1.1819444444444445E-2</v>
      </c>
      <c r="M17" s="98">
        <f t="shared" si="1"/>
        <v>0.33126388888888891</v>
      </c>
      <c r="N17" s="234">
        <f t="shared" si="2"/>
        <v>0.38334722222222217</v>
      </c>
      <c r="O17" s="98">
        <f t="shared" si="3"/>
        <v>0.42501388888888886</v>
      </c>
      <c r="P17" s="234">
        <f t="shared" si="4"/>
        <v>0.47362500000000002</v>
      </c>
      <c r="Q17" s="98">
        <f t="shared" si="5"/>
        <v>0.50834722222222206</v>
      </c>
      <c r="R17" s="234">
        <f t="shared" si="6"/>
        <v>0.55695833333333333</v>
      </c>
      <c r="S17" s="98">
        <f t="shared" si="7"/>
        <v>0.59168055555555543</v>
      </c>
      <c r="T17" s="234">
        <f t="shared" si="8"/>
        <v>0.63334722222222217</v>
      </c>
      <c r="U17" s="98">
        <f t="shared" si="9"/>
        <v>0.68195833333333322</v>
      </c>
      <c r="V17" s="234">
        <f t="shared" si="10"/>
        <v>0.72362499999999985</v>
      </c>
      <c r="W17" s="90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I17" s="63"/>
      <c r="AJ17" s="63"/>
      <c r="AK17" s="63"/>
      <c r="AL17" s="63"/>
      <c r="AM17" s="63"/>
      <c r="AN17" s="63"/>
      <c r="AO17" s="63"/>
      <c r="AP17" s="63"/>
      <c r="AQ17" s="63"/>
      <c r="AR17" s="63"/>
    </row>
    <row r="18" spans="1:44">
      <c r="A18" s="1997"/>
      <c r="B18" s="1662" t="s">
        <v>332</v>
      </c>
      <c r="C18" s="1264" t="s">
        <v>4</v>
      </c>
      <c r="D18" s="1627" t="s">
        <v>1681</v>
      </c>
      <c r="E18" s="1253" t="s">
        <v>30</v>
      </c>
      <c r="F18" s="27">
        <v>0.37</v>
      </c>
      <c r="G18" s="28">
        <f t="shared" si="12"/>
        <v>8.879999999999999</v>
      </c>
      <c r="H18" s="581" t="s">
        <v>1714</v>
      </c>
      <c r="I18" s="581" t="s">
        <v>1715</v>
      </c>
      <c r="J18" s="1251">
        <v>30</v>
      </c>
      <c r="K18" s="37">
        <f t="shared" si="0"/>
        <v>5.1388888888888892E-4</v>
      </c>
      <c r="L18" s="37">
        <f t="shared" si="11"/>
        <v>1.2333333333333333E-2</v>
      </c>
      <c r="M18" s="98">
        <f t="shared" si="1"/>
        <v>0.33177777777777778</v>
      </c>
      <c r="N18" s="234">
        <f t="shared" si="2"/>
        <v>0.38386111111111104</v>
      </c>
      <c r="O18" s="98">
        <f t="shared" si="3"/>
        <v>0.42552777777777773</v>
      </c>
      <c r="P18" s="234">
        <f t="shared" si="4"/>
        <v>0.47413888888888889</v>
      </c>
      <c r="Q18" s="98">
        <f t="shared" si="5"/>
        <v>0.50886111111111099</v>
      </c>
      <c r="R18" s="234">
        <f t="shared" si="6"/>
        <v>0.55747222222222226</v>
      </c>
      <c r="S18" s="98">
        <f t="shared" si="7"/>
        <v>0.59219444444444436</v>
      </c>
      <c r="T18" s="234">
        <f t="shared" si="8"/>
        <v>0.6338611111111111</v>
      </c>
      <c r="U18" s="98">
        <f t="shared" si="9"/>
        <v>0.68247222222222215</v>
      </c>
      <c r="V18" s="234">
        <f t="shared" si="10"/>
        <v>0.72413888888888878</v>
      </c>
      <c r="W18" s="90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I18" s="63"/>
      <c r="AJ18" s="63"/>
      <c r="AK18" s="63"/>
      <c r="AL18" s="63"/>
      <c r="AM18" s="63"/>
      <c r="AN18" s="63"/>
      <c r="AO18" s="63"/>
      <c r="AP18" s="63"/>
      <c r="AQ18" s="63"/>
      <c r="AR18" s="63"/>
    </row>
    <row r="19" spans="1:44">
      <c r="A19" s="1997"/>
      <c r="B19" s="1662" t="s">
        <v>333</v>
      </c>
      <c r="C19" s="1264" t="s">
        <v>4</v>
      </c>
      <c r="D19" s="1627" t="s">
        <v>1681</v>
      </c>
      <c r="E19" s="1253" t="s">
        <v>31</v>
      </c>
      <c r="F19" s="27">
        <v>0.13</v>
      </c>
      <c r="G19" s="28">
        <f t="shared" si="12"/>
        <v>9.01</v>
      </c>
      <c r="H19" s="581" t="s">
        <v>1716</v>
      </c>
      <c r="I19" s="581" t="s">
        <v>1717</v>
      </c>
      <c r="J19" s="1251">
        <v>30</v>
      </c>
      <c r="K19" s="37">
        <f t="shared" si="0"/>
        <v>1.8055555555555555E-4</v>
      </c>
      <c r="L19" s="37">
        <f t="shared" si="11"/>
        <v>1.2513888888888889E-2</v>
      </c>
      <c r="M19" s="98">
        <f t="shared" si="1"/>
        <v>0.33195833333333336</v>
      </c>
      <c r="N19" s="234">
        <f t="shared" si="2"/>
        <v>0.38404166666666661</v>
      </c>
      <c r="O19" s="98">
        <f t="shared" si="3"/>
        <v>0.4257083333333333</v>
      </c>
      <c r="P19" s="234">
        <f t="shared" si="4"/>
        <v>0.47431944444444446</v>
      </c>
      <c r="Q19" s="98">
        <f t="shared" si="5"/>
        <v>0.5090416666666665</v>
      </c>
      <c r="R19" s="234">
        <f t="shared" si="6"/>
        <v>0.55765277777777778</v>
      </c>
      <c r="S19" s="98">
        <f t="shared" si="7"/>
        <v>0.59237499999999987</v>
      </c>
      <c r="T19" s="234">
        <f t="shared" si="8"/>
        <v>0.63404166666666661</v>
      </c>
      <c r="U19" s="98">
        <f t="shared" si="9"/>
        <v>0.68265277777777766</v>
      </c>
      <c r="V19" s="234">
        <f t="shared" si="10"/>
        <v>0.72431944444444429</v>
      </c>
      <c r="W19" s="90"/>
      <c r="X19" s="271"/>
      <c r="Y19" s="15"/>
      <c r="Z19" s="15"/>
      <c r="AA19" s="15"/>
      <c r="AB19" s="15"/>
      <c r="AC19" s="15"/>
      <c r="AD19" s="15"/>
      <c r="AE19" s="15"/>
      <c r="AF19" s="15"/>
      <c r="AG19" s="15"/>
      <c r="AI19" s="343"/>
      <c r="AJ19" s="63"/>
      <c r="AK19" s="63"/>
      <c r="AL19" s="63"/>
      <c r="AM19" s="63"/>
      <c r="AN19" s="63"/>
      <c r="AO19" s="63"/>
      <c r="AP19" s="63"/>
      <c r="AQ19" s="63"/>
      <c r="AR19" s="63"/>
    </row>
    <row r="20" spans="1:44">
      <c r="A20" s="1997"/>
      <c r="B20" s="1662" t="s">
        <v>334</v>
      </c>
      <c r="C20" s="1264" t="s">
        <v>4</v>
      </c>
      <c r="D20" s="1627" t="s">
        <v>1681</v>
      </c>
      <c r="E20" s="1253" t="s">
        <v>32</v>
      </c>
      <c r="F20" s="27">
        <v>0.5</v>
      </c>
      <c r="G20" s="28">
        <f t="shared" si="12"/>
        <v>9.51</v>
      </c>
      <c r="H20" s="581" t="s">
        <v>1718</v>
      </c>
      <c r="I20" s="581" t="s">
        <v>1719</v>
      </c>
      <c r="J20" s="1251">
        <v>30</v>
      </c>
      <c r="K20" s="37">
        <f t="shared" si="0"/>
        <v>6.9444444444444447E-4</v>
      </c>
      <c r="L20" s="37">
        <f t="shared" si="11"/>
        <v>1.3208333333333332E-2</v>
      </c>
      <c r="M20" s="98">
        <f t="shared" si="1"/>
        <v>0.3326527777777778</v>
      </c>
      <c r="N20" s="234">
        <f t="shared" si="2"/>
        <v>0.38473611111111106</v>
      </c>
      <c r="O20" s="98">
        <f t="shared" si="3"/>
        <v>0.42640277777777774</v>
      </c>
      <c r="P20" s="234">
        <f t="shared" si="4"/>
        <v>0.4750138888888889</v>
      </c>
      <c r="Q20" s="98">
        <f t="shared" si="5"/>
        <v>0.50973611111111095</v>
      </c>
      <c r="R20" s="234">
        <f t="shared" si="6"/>
        <v>0.55834722222222222</v>
      </c>
      <c r="S20" s="98">
        <f t="shared" si="7"/>
        <v>0.59306944444444432</v>
      </c>
      <c r="T20" s="234">
        <f t="shared" si="8"/>
        <v>0.63473611111111106</v>
      </c>
      <c r="U20" s="98">
        <f t="shared" si="9"/>
        <v>0.68334722222222211</v>
      </c>
      <c r="V20" s="234">
        <f t="shared" si="10"/>
        <v>0.72501388888888874</v>
      </c>
      <c r="W20" s="90"/>
      <c r="X20" s="15"/>
      <c r="Y20" s="15"/>
      <c r="Z20" s="15"/>
      <c r="AA20" s="15"/>
      <c r="AB20" s="15"/>
      <c r="AC20" s="15"/>
      <c r="AD20" s="63"/>
      <c r="AE20" s="63"/>
      <c r="AF20" s="63"/>
      <c r="AG20" s="15"/>
      <c r="AI20" s="63"/>
      <c r="AJ20" s="63"/>
      <c r="AK20" s="63"/>
      <c r="AL20" s="63"/>
      <c r="AM20" s="63"/>
      <c r="AN20" s="63"/>
      <c r="AO20" s="63"/>
      <c r="AP20" s="63"/>
      <c r="AQ20" s="63"/>
      <c r="AR20" s="63"/>
    </row>
    <row r="21" spans="1:44">
      <c r="A21" s="1997"/>
      <c r="B21" s="1662" t="s">
        <v>335</v>
      </c>
      <c r="C21" s="1264" t="s">
        <v>4</v>
      </c>
      <c r="D21" s="1627" t="s">
        <v>1681</v>
      </c>
      <c r="E21" s="1253" t="s">
        <v>148</v>
      </c>
      <c r="F21" s="27">
        <v>0.91</v>
      </c>
      <c r="G21" s="28">
        <f t="shared" si="12"/>
        <v>10.42</v>
      </c>
      <c r="H21" s="581" t="s">
        <v>1720</v>
      </c>
      <c r="I21" s="581" t="s">
        <v>1721</v>
      </c>
      <c r="J21" s="1251">
        <v>30</v>
      </c>
      <c r="K21" s="37">
        <f t="shared" si="0"/>
        <v>1.2638888888888888E-3</v>
      </c>
      <c r="L21" s="37">
        <f t="shared" si="11"/>
        <v>1.4472222222222221E-2</v>
      </c>
      <c r="M21" s="98">
        <f t="shared" si="1"/>
        <v>0.33391666666666669</v>
      </c>
      <c r="N21" s="234">
        <f t="shared" si="2"/>
        <v>0.38599999999999995</v>
      </c>
      <c r="O21" s="98">
        <f t="shared" si="3"/>
        <v>0.42766666666666664</v>
      </c>
      <c r="P21" s="234">
        <f t="shared" si="4"/>
        <v>0.4762777777777778</v>
      </c>
      <c r="Q21" s="98">
        <f t="shared" si="5"/>
        <v>0.51099999999999979</v>
      </c>
      <c r="R21" s="234">
        <f t="shared" si="6"/>
        <v>0.55961111111111106</v>
      </c>
      <c r="S21" s="98">
        <f t="shared" si="7"/>
        <v>0.59433333333333316</v>
      </c>
      <c r="T21" s="234">
        <f t="shared" si="8"/>
        <v>0.6359999999999999</v>
      </c>
      <c r="U21" s="98">
        <f t="shared" si="9"/>
        <v>0.68461111111111095</v>
      </c>
      <c r="V21" s="234">
        <f t="shared" si="10"/>
        <v>0.72627777777777758</v>
      </c>
      <c r="W21" s="90"/>
      <c r="X21" s="15"/>
      <c r="Y21" s="15"/>
      <c r="Z21" s="15"/>
      <c r="AA21" s="15"/>
      <c r="AB21" s="233"/>
      <c r="AC21" s="15"/>
      <c r="AD21" s="279"/>
      <c r="AE21" s="63"/>
      <c r="AF21" s="63"/>
      <c r="AG21" s="15"/>
      <c r="AI21" s="63"/>
      <c r="AJ21" s="63"/>
      <c r="AK21" s="63"/>
      <c r="AL21" s="63"/>
      <c r="AM21" s="279"/>
      <c r="AN21" s="63"/>
      <c r="AO21" s="279"/>
      <c r="AP21" s="63"/>
      <c r="AQ21" s="63"/>
      <c r="AR21" s="63"/>
    </row>
    <row r="22" spans="1:44">
      <c r="A22" s="1997"/>
      <c r="B22" s="1664" t="s">
        <v>1734</v>
      </c>
      <c r="C22" s="1264" t="s">
        <v>5</v>
      </c>
      <c r="D22" s="1627" t="s">
        <v>1681</v>
      </c>
      <c r="E22" s="1253" t="s">
        <v>149</v>
      </c>
      <c r="F22" s="27">
        <v>0.5</v>
      </c>
      <c r="G22" s="28">
        <f t="shared" si="12"/>
        <v>10.92</v>
      </c>
      <c r="H22" s="581" t="s">
        <v>1722</v>
      </c>
      <c r="I22" s="581" t="s">
        <v>1723</v>
      </c>
      <c r="J22" s="1251">
        <v>20</v>
      </c>
      <c r="K22" s="37">
        <f t="shared" si="0"/>
        <v>1.0416666666666667E-3</v>
      </c>
      <c r="L22" s="37">
        <f t="shared" si="11"/>
        <v>1.5513888888888888E-2</v>
      </c>
      <c r="M22" s="98">
        <f t="shared" si="1"/>
        <v>0.33495833333333336</v>
      </c>
      <c r="N22" s="234">
        <f t="shared" si="2"/>
        <v>0.38704166666666662</v>
      </c>
      <c r="O22" s="98">
        <f t="shared" si="3"/>
        <v>0.4287083333333333</v>
      </c>
      <c r="P22" s="234">
        <f t="shared" si="4"/>
        <v>0.47731944444444446</v>
      </c>
      <c r="Q22" s="98">
        <f t="shared" si="5"/>
        <v>0.51204166666666651</v>
      </c>
      <c r="R22" s="234">
        <f t="shared" si="6"/>
        <v>0.56065277777777778</v>
      </c>
      <c r="S22" s="98">
        <f t="shared" si="7"/>
        <v>0.59537499999999988</v>
      </c>
      <c r="T22" s="234">
        <f t="shared" si="8"/>
        <v>0.63704166666666662</v>
      </c>
      <c r="U22" s="98">
        <f t="shared" si="9"/>
        <v>0.68565277777777767</v>
      </c>
      <c r="V22" s="234">
        <f t="shared" si="10"/>
        <v>0.7273194444444443</v>
      </c>
      <c r="W22" s="90"/>
      <c r="X22" s="15"/>
      <c r="Y22" s="15"/>
      <c r="Z22" s="15"/>
      <c r="AA22" s="15"/>
      <c r="AB22" s="15"/>
      <c r="AC22" s="15"/>
      <c r="AD22" s="63"/>
      <c r="AE22" s="63"/>
      <c r="AF22" s="63"/>
      <c r="AG22" s="15"/>
      <c r="AI22" s="63"/>
      <c r="AJ22" s="63"/>
      <c r="AK22" s="63"/>
      <c r="AL22" s="63"/>
      <c r="AM22" s="63"/>
      <c r="AN22" s="63"/>
      <c r="AO22" s="63"/>
      <c r="AP22" s="63"/>
      <c r="AQ22" s="63"/>
      <c r="AR22" s="63"/>
    </row>
    <row r="23" spans="1:44" ht="18" customHeight="1">
      <c r="A23" s="1997"/>
      <c r="B23" s="1664" t="s">
        <v>1735</v>
      </c>
      <c r="C23" s="1264" t="s">
        <v>4</v>
      </c>
      <c r="D23" s="1627" t="s">
        <v>1681</v>
      </c>
      <c r="E23" s="1253" t="s">
        <v>150</v>
      </c>
      <c r="F23" s="27">
        <v>1.1200000000000001</v>
      </c>
      <c r="G23" s="28">
        <f t="shared" si="12"/>
        <v>12.04</v>
      </c>
      <c r="H23" s="581" t="s">
        <v>1724</v>
      </c>
      <c r="I23" s="581" t="s">
        <v>1725</v>
      </c>
      <c r="J23" s="1251">
        <v>15</v>
      </c>
      <c r="K23" s="37">
        <f t="shared" si="0"/>
        <v>3.1111111111111114E-3</v>
      </c>
      <c r="L23" s="37">
        <f t="shared" si="11"/>
        <v>1.8624999999999999E-2</v>
      </c>
      <c r="M23" s="98">
        <f t="shared" si="1"/>
        <v>0.33806944444444448</v>
      </c>
      <c r="N23" s="234">
        <f t="shared" si="2"/>
        <v>0.39015277777777774</v>
      </c>
      <c r="O23" s="98">
        <f t="shared" si="3"/>
        <v>0.43181944444444442</v>
      </c>
      <c r="P23" s="234">
        <f t="shared" si="4"/>
        <v>0.48043055555555558</v>
      </c>
      <c r="Q23" s="98">
        <f t="shared" si="5"/>
        <v>0.51515277777777757</v>
      </c>
      <c r="R23" s="234">
        <f t="shared" si="6"/>
        <v>0.56376388888888884</v>
      </c>
      <c r="S23" s="98">
        <f t="shared" si="7"/>
        <v>0.59848611111111094</v>
      </c>
      <c r="T23" s="234">
        <f t="shared" si="8"/>
        <v>0.64015277777777768</v>
      </c>
      <c r="U23" s="98">
        <f t="shared" si="9"/>
        <v>0.68876388888888873</v>
      </c>
      <c r="V23" s="234">
        <f t="shared" si="10"/>
        <v>0.73043055555555536</v>
      </c>
      <c r="W23" s="90"/>
      <c r="X23" s="15"/>
      <c r="Y23" s="15"/>
      <c r="Z23" s="15"/>
      <c r="AA23" s="15"/>
      <c r="AB23" s="233"/>
      <c r="AC23" s="15"/>
      <c r="AD23" s="279"/>
      <c r="AE23" s="63"/>
      <c r="AF23" s="63"/>
      <c r="AG23" s="15"/>
      <c r="AH23" s="15"/>
      <c r="AI23" s="63"/>
      <c r="AJ23" s="63"/>
      <c r="AK23" s="63"/>
      <c r="AL23" s="63"/>
      <c r="AM23" s="279"/>
      <c r="AN23" s="63"/>
      <c r="AO23" s="279"/>
      <c r="AP23" s="63"/>
      <c r="AQ23" s="63"/>
      <c r="AR23" s="63"/>
    </row>
    <row r="24" spans="1:44">
      <c r="A24" s="1997"/>
      <c r="B24" s="1662" t="s">
        <v>361</v>
      </c>
      <c r="C24" s="1264" t="s">
        <v>4</v>
      </c>
      <c r="D24" s="1627" t="s">
        <v>1681</v>
      </c>
      <c r="E24" s="1253" t="s">
        <v>151</v>
      </c>
      <c r="F24" s="27">
        <v>0.94</v>
      </c>
      <c r="G24" s="28">
        <f t="shared" si="12"/>
        <v>12.979999999999999</v>
      </c>
      <c r="H24" s="581" t="s">
        <v>1726</v>
      </c>
      <c r="I24" s="581" t="s">
        <v>1696</v>
      </c>
      <c r="J24" s="1251">
        <v>25</v>
      </c>
      <c r="K24" s="37">
        <f t="shared" si="0"/>
        <v>1.5666666666666665E-3</v>
      </c>
      <c r="L24" s="37">
        <f t="shared" si="11"/>
        <v>2.0191666666666667E-2</v>
      </c>
      <c r="M24" s="98">
        <f t="shared" si="1"/>
        <v>0.33963611111111114</v>
      </c>
      <c r="N24" s="234">
        <f t="shared" si="2"/>
        <v>0.3917194444444444</v>
      </c>
      <c r="O24" s="98">
        <f t="shared" si="3"/>
        <v>0.43338611111111108</v>
      </c>
      <c r="P24" s="234">
        <f t="shared" si="4"/>
        <v>0.48199722222222224</v>
      </c>
      <c r="Q24" s="98">
        <f t="shared" si="5"/>
        <v>0.51671944444444429</v>
      </c>
      <c r="R24" s="234">
        <f t="shared" si="6"/>
        <v>0.56533055555555556</v>
      </c>
      <c r="S24" s="98">
        <f t="shared" si="7"/>
        <v>0.60005277777777766</v>
      </c>
      <c r="T24" s="234">
        <f t="shared" si="8"/>
        <v>0.6417194444444444</v>
      </c>
      <c r="U24" s="98">
        <f t="shared" si="9"/>
        <v>0.69033055555555545</v>
      </c>
      <c r="V24" s="234">
        <f t="shared" si="10"/>
        <v>0.73199722222222208</v>
      </c>
      <c r="W24" s="90"/>
      <c r="X24" s="15"/>
      <c r="Y24" s="15"/>
      <c r="Z24" s="15"/>
      <c r="AA24" s="15"/>
      <c r="AB24" s="15"/>
      <c r="AC24" s="15"/>
      <c r="AD24" s="63"/>
      <c r="AE24" s="63"/>
      <c r="AF24" s="63"/>
      <c r="AG24" s="15"/>
      <c r="AH24" s="15"/>
      <c r="AI24" s="63"/>
      <c r="AJ24" s="63"/>
      <c r="AK24" s="63"/>
      <c r="AL24" s="63"/>
      <c r="AM24" s="63"/>
      <c r="AN24" s="63"/>
      <c r="AO24" s="63"/>
      <c r="AP24" s="63"/>
      <c r="AQ24" s="63"/>
      <c r="AR24" s="63"/>
    </row>
    <row r="25" spans="1:44">
      <c r="A25" s="1997"/>
      <c r="B25" s="1662" t="s">
        <v>133</v>
      </c>
      <c r="C25" s="1264" t="s">
        <v>4</v>
      </c>
      <c r="D25" s="1627" t="s">
        <v>1681</v>
      </c>
      <c r="E25" s="1253" t="s">
        <v>152</v>
      </c>
      <c r="F25" s="27">
        <v>0.4</v>
      </c>
      <c r="G25" s="28">
        <f t="shared" si="12"/>
        <v>13.379999999999999</v>
      </c>
      <c r="H25" s="581" t="s">
        <v>1727</v>
      </c>
      <c r="I25" s="581" t="s">
        <v>1728</v>
      </c>
      <c r="J25" s="1251">
        <v>25</v>
      </c>
      <c r="K25" s="37">
        <f t="shared" si="0"/>
        <v>6.6666666666666664E-4</v>
      </c>
      <c r="L25" s="37">
        <f t="shared" si="11"/>
        <v>2.0858333333333333E-2</v>
      </c>
      <c r="M25" s="98">
        <f t="shared" si="1"/>
        <v>0.34030277777777779</v>
      </c>
      <c r="N25" s="234">
        <f t="shared" si="2"/>
        <v>0.39238611111111105</v>
      </c>
      <c r="O25" s="98">
        <f t="shared" si="3"/>
        <v>0.43405277777777773</v>
      </c>
      <c r="P25" s="234">
        <f t="shared" si="4"/>
        <v>0.48266388888888889</v>
      </c>
      <c r="Q25" s="98">
        <f t="shared" si="5"/>
        <v>0.51738611111111099</v>
      </c>
      <c r="R25" s="234">
        <f t="shared" si="6"/>
        <v>0.56599722222222226</v>
      </c>
      <c r="S25" s="98">
        <f t="shared" si="7"/>
        <v>0.60071944444444436</v>
      </c>
      <c r="T25" s="234">
        <f t="shared" si="8"/>
        <v>0.6423861111111111</v>
      </c>
      <c r="U25" s="98">
        <f t="shared" si="9"/>
        <v>0.69099722222222215</v>
      </c>
      <c r="V25" s="234">
        <f t="shared" si="10"/>
        <v>0.73266388888888878</v>
      </c>
      <c r="W25" s="90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63"/>
      <c r="AJ25" s="63"/>
      <c r="AK25" s="63"/>
      <c r="AL25" s="63"/>
      <c r="AM25" s="63"/>
      <c r="AN25" s="63"/>
      <c r="AO25" s="63"/>
      <c r="AP25" s="63"/>
      <c r="AQ25" s="63"/>
      <c r="AR25" s="63"/>
    </row>
    <row r="26" spans="1:44">
      <c r="A26" s="1997"/>
      <c r="B26" s="1662" t="s">
        <v>132</v>
      </c>
      <c r="C26" s="1423" t="s">
        <v>5</v>
      </c>
      <c r="D26" s="1625" t="s">
        <v>1681</v>
      </c>
      <c r="E26" s="1253" t="s">
        <v>153</v>
      </c>
      <c r="F26" s="27">
        <v>1</v>
      </c>
      <c r="G26" s="28">
        <f t="shared" si="12"/>
        <v>14.379999999999999</v>
      </c>
      <c r="H26" s="581" t="s">
        <v>1731</v>
      </c>
      <c r="I26" s="581" t="s">
        <v>1732</v>
      </c>
      <c r="J26" s="1247">
        <v>30</v>
      </c>
      <c r="K26" s="9">
        <f t="shared" si="0"/>
        <v>1.3888888888888889E-3</v>
      </c>
      <c r="L26" s="9">
        <f t="shared" si="11"/>
        <v>2.224722222222222E-2</v>
      </c>
      <c r="M26" s="98">
        <f t="shared" si="1"/>
        <v>0.34169166666666667</v>
      </c>
      <c r="N26" s="234">
        <f t="shared" si="2"/>
        <v>0.39377499999999993</v>
      </c>
      <c r="O26" s="98">
        <f t="shared" si="3"/>
        <v>0.43544166666666662</v>
      </c>
      <c r="P26" s="234">
        <f t="shared" si="4"/>
        <v>0.48405277777777778</v>
      </c>
      <c r="Q26" s="98">
        <f t="shared" si="5"/>
        <v>0.51877499999999988</v>
      </c>
      <c r="R26" s="234">
        <f t="shared" si="6"/>
        <v>0.56738611111111115</v>
      </c>
      <c r="S26" s="98">
        <f t="shared" si="7"/>
        <v>0.60210833333333325</v>
      </c>
      <c r="T26" s="234">
        <f t="shared" si="8"/>
        <v>0.64377499999999999</v>
      </c>
      <c r="U26" s="98">
        <f t="shared" si="9"/>
        <v>0.69238611111111104</v>
      </c>
      <c r="V26" s="234">
        <f t="shared" si="10"/>
        <v>0.73405277777777767</v>
      </c>
      <c r="W26" s="90"/>
      <c r="X26" s="343"/>
      <c r="Y26" s="63"/>
      <c r="Z26" s="63"/>
      <c r="AA26" s="63"/>
      <c r="AB26" s="63"/>
      <c r="AC26" s="63"/>
      <c r="AD26" s="63"/>
      <c r="AE26" s="63"/>
      <c r="AF26" s="63"/>
      <c r="AG26" s="15"/>
      <c r="AH26" s="15"/>
      <c r="AI26" s="343"/>
      <c r="AJ26" s="63"/>
      <c r="AK26" s="63"/>
      <c r="AL26" s="63"/>
      <c r="AM26" s="63"/>
      <c r="AN26" s="63"/>
      <c r="AO26" s="63"/>
      <c r="AP26" s="63"/>
      <c r="AQ26" s="63"/>
      <c r="AR26" s="63"/>
    </row>
    <row r="27" spans="1:44">
      <c r="A27" s="2003" t="s">
        <v>350</v>
      </c>
      <c r="B27" s="1359" t="s">
        <v>113</v>
      </c>
      <c r="C27" s="1423" t="s">
        <v>4</v>
      </c>
      <c r="D27" s="1625" t="s">
        <v>1683</v>
      </c>
      <c r="E27" s="1253" t="s">
        <v>154</v>
      </c>
      <c r="F27" s="27">
        <v>2.08</v>
      </c>
      <c r="G27" s="28">
        <f t="shared" si="12"/>
        <v>16.46</v>
      </c>
      <c r="H27" s="584" t="s">
        <v>636</v>
      </c>
      <c r="I27" s="584" t="s">
        <v>637</v>
      </c>
      <c r="J27" s="1247">
        <v>30</v>
      </c>
      <c r="K27" s="9">
        <f t="shared" si="0"/>
        <v>2.8888888888888888E-3</v>
      </c>
      <c r="L27" s="9">
        <f t="shared" si="11"/>
        <v>2.5136111111111109E-2</v>
      </c>
      <c r="M27" s="98">
        <f t="shared" si="1"/>
        <v>0.34458055555555556</v>
      </c>
      <c r="N27" s="234">
        <f t="shared" si="2"/>
        <v>0.39666388888888882</v>
      </c>
      <c r="O27" s="98">
        <f t="shared" si="3"/>
        <v>0.4383305555555555</v>
      </c>
      <c r="P27" s="234">
        <f t="shared" si="4"/>
        <v>0.48694166666666666</v>
      </c>
      <c r="Q27" s="98">
        <f t="shared" si="5"/>
        <v>0.52166388888888882</v>
      </c>
      <c r="R27" s="234">
        <f t="shared" si="6"/>
        <v>0.57027500000000009</v>
      </c>
      <c r="S27" s="98">
        <f t="shared" si="7"/>
        <v>0.60499722222222219</v>
      </c>
      <c r="T27" s="234">
        <f t="shared" si="8"/>
        <v>0.64666388888888893</v>
      </c>
      <c r="U27" s="98">
        <f t="shared" si="9"/>
        <v>0.69527499999999998</v>
      </c>
      <c r="V27" s="234">
        <f t="shared" si="10"/>
        <v>0.73694166666666661</v>
      </c>
      <c r="W27" s="90"/>
      <c r="X27" s="63"/>
      <c r="Y27" s="63"/>
      <c r="Z27" s="63"/>
      <c r="AA27" s="63"/>
      <c r="AB27" s="63"/>
      <c r="AC27" s="63"/>
      <c r="AD27" s="63"/>
      <c r="AE27" s="63"/>
      <c r="AF27" s="63"/>
      <c r="AG27" s="15"/>
      <c r="AH27" s="15"/>
      <c r="AI27" s="63"/>
      <c r="AJ27" s="63"/>
      <c r="AK27" s="63"/>
      <c r="AL27" s="63"/>
      <c r="AM27" s="63"/>
      <c r="AN27" s="63"/>
      <c r="AO27" s="63"/>
      <c r="AP27" s="63"/>
      <c r="AQ27" s="63"/>
      <c r="AR27" s="63"/>
    </row>
    <row r="28" spans="1:44">
      <c r="A28" s="1951"/>
      <c r="B28" s="1359" t="s">
        <v>115</v>
      </c>
      <c r="C28" s="1423" t="s">
        <v>4</v>
      </c>
      <c r="D28" s="1625" t="s">
        <v>1683</v>
      </c>
      <c r="E28" s="1253" t="s">
        <v>155</v>
      </c>
      <c r="F28" s="27">
        <v>0.45</v>
      </c>
      <c r="G28" s="28">
        <f t="shared" si="12"/>
        <v>16.91</v>
      </c>
      <c r="H28" s="584" t="s">
        <v>638</v>
      </c>
      <c r="I28" s="584" t="s">
        <v>639</v>
      </c>
      <c r="J28" s="1247">
        <v>20</v>
      </c>
      <c r="K28" s="9">
        <f t="shared" si="0"/>
        <v>9.3749999999999997E-4</v>
      </c>
      <c r="L28" s="9">
        <f t="shared" si="11"/>
        <v>2.607361111111111E-2</v>
      </c>
      <c r="M28" s="98">
        <f t="shared" si="1"/>
        <v>0.34551805555555554</v>
      </c>
      <c r="N28" s="234">
        <f t="shared" si="2"/>
        <v>0.3976013888888888</v>
      </c>
      <c r="O28" s="98">
        <f t="shared" si="3"/>
        <v>0.43926805555555548</v>
      </c>
      <c r="P28" s="234">
        <f t="shared" si="4"/>
        <v>0.48787916666666664</v>
      </c>
      <c r="Q28" s="98">
        <f t="shared" si="5"/>
        <v>0.52260138888888885</v>
      </c>
      <c r="R28" s="234">
        <f t="shared" si="6"/>
        <v>0.57121250000000012</v>
      </c>
      <c r="S28" s="98">
        <f t="shared" si="7"/>
        <v>0.60593472222222222</v>
      </c>
      <c r="T28" s="234">
        <f t="shared" si="8"/>
        <v>0.64760138888888896</v>
      </c>
      <c r="U28" s="98">
        <f t="shared" si="9"/>
        <v>0.69621250000000001</v>
      </c>
      <c r="V28" s="234">
        <f t="shared" si="10"/>
        <v>0.73787916666666664</v>
      </c>
      <c r="W28" s="90"/>
      <c r="X28" s="63"/>
      <c r="Y28" s="63"/>
      <c r="Z28" s="63"/>
      <c r="AA28" s="63"/>
      <c r="AB28" s="63"/>
      <c r="AC28" s="63"/>
      <c r="AD28" s="63"/>
      <c r="AE28" s="63"/>
      <c r="AF28" s="63"/>
      <c r="AG28" s="15"/>
      <c r="AH28" s="15"/>
      <c r="AI28" s="63"/>
      <c r="AJ28" s="63"/>
      <c r="AK28" s="63"/>
      <c r="AL28" s="63"/>
      <c r="AM28" s="63"/>
      <c r="AN28" s="63"/>
      <c r="AO28" s="63"/>
      <c r="AP28" s="63"/>
      <c r="AQ28" s="63"/>
      <c r="AR28" s="63"/>
    </row>
    <row r="29" spans="1:44" ht="16.5" customHeight="1">
      <c r="A29" s="1951"/>
      <c r="B29" s="7" t="s">
        <v>354</v>
      </c>
      <c r="C29" s="1423" t="s">
        <v>4</v>
      </c>
      <c r="D29" s="1625" t="s">
        <v>1681</v>
      </c>
      <c r="E29" s="1253" t="s">
        <v>156</v>
      </c>
      <c r="F29" s="27">
        <v>0.64500000000000002</v>
      </c>
      <c r="G29" s="28">
        <f t="shared" si="12"/>
        <v>17.555</v>
      </c>
      <c r="H29" s="932" t="s">
        <v>656</v>
      </c>
      <c r="I29" s="932" t="s">
        <v>657</v>
      </c>
      <c r="J29" s="1247">
        <v>20</v>
      </c>
      <c r="K29" s="9">
        <f t="shared" si="0"/>
        <v>1.3437500000000001E-3</v>
      </c>
      <c r="L29" s="9">
        <f t="shared" si="11"/>
        <v>2.7417361111111111E-2</v>
      </c>
      <c r="M29" s="98">
        <f t="shared" si="1"/>
        <v>0.34686180555555551</v>
      </c>
      <c r="N29" s="234">
        <f t="shared" si="2"/>
        <v>0.39894513888888877</v>
      </c>
      <c r="O29" s="98">
        <f t="shared" si="3"/>
        <v>0.44061180555555546</v>
      </c>
      <c r="P29" s="234">
        <f t="shared" si="4"/>
        <v>0.48922291666666662</v>
      </c>
      <c r="Q29" s="98">
        <f t="shared" si="5"/>
        <v>0.52394513888888883</v>
      </c>
      <c r="R29" s="234">
        <f t="shared" si="6"/>
        <v>0.5725562500000001</v>
      </c>
      <c r="S29" s="98">
        <f t="shared" si="7"/>
        <v>0.6072784722222222</v>
      </c>
      <c r="T29" s="234">
        <f t="shared" si="8"/>
        <v>0.64894513888888894</v>
      </c>
      <c r="U29" s="98">
        <f t="shared" si="9"/>
        <v>0.69755624999999999</v>
      </c>
      <c r="V29" s="234">
        <f t="shared" si="10"/>
        <v>0.73922291666666662</v>
      </c>
      <c r="W29" s="90"/>
      <c r="X29" s="63"/>
      <c r="Y29" s="63"/>
      <c r="Z29" s="63"/>
      <c r="AA29" s="63"/>
      <c r="AB29" s="63"/>
      <c r="AC29" s="63"/>
      <c r="AD29" s="63"/>
      <c r="AE29" s="63"/>
      <c r="AF29" s="63"/>
      <c r="AG29" s="15"/>
      <c r="AH29" s="15"/>
      <c r="AI29" s="63"/>
      <c r="AJ29" s="63"/>
      <c r="AK29" s="63"/>
      <c r="AL29" s="63"/>
      <c r="AM29" s="63"/>
      <c r="AN29" s="63"/>
      <c r="AO29" s="63"/>
      <c r="AP29" s="63"/>
      <c r="AQ29" s="63"/>
      <c r="AR29" s="63"/>
    </row>
    <row r="30" spans="1:44">
      <c r="A30" s="1951"/>
      <c r="B30" s="7" t="s">
        <v>348</v>
      </c>
      <c r="C30" s="1423" t="s">
        <v>4</v>
      </c>
      <c r="D30" s="1625" t="s">
        <v>1681</v>
      </c>
      <c r="E30" s="1253" t="s">
        <v>157</v>
      </c>
      <c r="F30" s="27">
        <v>0.34</v>
      </c>
      <c r="G30" s="28">
        <f t="shared" si="12"/>
        <v>17.895</v>
      </c>
      <c r="H30" s="584" t="s">
        <v>658</v>
      </c>
      <c r="I30" s="584" t="s">
        <v>659</v>
      </c>
      <c r="J30" s="1247">
        <v>20</v>
      </c>
      <c r="K30" s="9">
        <f t="shared" si="0"/>
        <v>7.0833333333333338E-4</v>
      </c>
      <c r="L30" s="9">
        <f t="shared" si="11"/>
        <v>2.8125694444444446E-2</v>
      </c>
      <c r="M30" s="98">
        <f t="shared" si="1"/>
        <v>0.34757013888888882</v>
      </c>
      <c r="N30" s="234">
        <f t="shared" si="2"/>
        <v>0.39965347222222208</v>
      </c>
      <c r="O30" s="98">
        <f t="shared" si="3"/>
        <v>0.44132013888888877</v>
      </c>
      <c r="P30" s="234">
        <f t="shared" si="4"/>
        <v>0.48993124999999993</v>
      </c>
      <c r="Q30" s="98">
        <f t="shared" si="5"/>
        <v>0.52465347222222214</v>
      </c>
      <c r="R30" s="234">
        <f t="shared" si="6"/>
        <v>0.57326458333333341</v>
      </c>
      <c r="S30" s="98">
        <f t="shared" si="7"/>
        <v>0.60798680555555551</v>
      </c>
      <c r="T30" s="234">
        <f t="shared" si="8"/>
        <v>0.64965347222222225</v>
      </c>
      <c r="U30" s="98">
        <f t="shared" si="9"/>
        <v>0.6982645833333333</v>
      </c>
      <c r="V30" s="234">
        <f t="shared" si="10"/>
        <v>0.73993124999999993</v>
      </c>
      <c r="W30" s="90"/>
      <c r="X30" s="63"/>
      <c r="Y30" s="63"/>
      <c r="Z30" s="63"/>
      <c r="AA30" s="63"/>
      <c r="AB30" s="63"/>
      <c r="AC30" s="63"/>
      <c r="AD30" s="63"/>
      <c r="AE30" s="63"/>
      <c r="AF30" s="340"/>
      <c r="AG30" s="21"/>
      <c r="AH30" s="15"/>
      <c r="AI30" s="63"/>
      <c r="AJ30" s="63"/>
      <c r="AK30" s="63"/>
      <c r="AL30" s="63"/>
      <c r="AM30" s="63"/>
      <c r="AN30" s="63"/>
      <c r="AO30" s="63"/>
      <c r="AP30" s="63"/>
      <c r="AQ30" s="340"/>
      <c r="AR30" s="63"/>
    </row>
    <row r="31" spans="1:44">
      <c r="A31" s="1951"/>
      <c r="B31" s="7" t="s">
        <v>214</v>
      </c>
      <c r="C31" s="1423" t="s">
        <v>5</v>
      </c>
      <c r="D31" s="1625" t="s">
        <v>1684</v>
      </c>
      <c r="E31" s="1253" t="s">
        <v>102</v>
      </c>
      <c r="F31" s="27">
        <v>0.44</v>
      </c>
      <c r="G31" s="28">
        <f t="shared" si="12"/>
        <v>18.335000000000001</v>
      </c>
      <c r="H31" s="584" t="s">
        <v>660</v>
      </c>
      <c r="I31" s="584" t="s">
        <v>661</v>
      </c>
      <c r="J31" s="1247">
        <v>20</v>
      </c>
      <c r="K31" s="9">
        <f t="shared" si="0"/>
        <v>9.1666666666666665E-4</v>
      </c>
      <c r="L31" s="9">
        <f t="shared" si="11"/>
        <v>2.9042361111111113E-2</v>
      </c>
      <c r="M31" s="98">
        <f t="shared" si="1"/>
        <v>0.3484868055555555</v>
      </c>
      <c r="N31" s="234">
        <f t="shared" si="2"/>
        <v>0.40057013888888876</v>
      </c>
      <c r="O31" s="98">
        <f t="shared" si="3"/>
        <v>0.44223680555555545</v>
      </c>
      <c r="P31" s="234">
        <f t="shared" si="4"/>
        <v>0.49084791666666661</v>
      </c>
      <c r="Q31" s="98">
        <f t="shared" si="5"/>
        <v>0.52557013888888882</v>
      </c>
      <c r="R31" s="234">
        <f t="shared" si="6"/>
        <v>0.57418125000000009</v>
      </c>
      <c r="S31" s="98">
        <f t="shared" si="7"/>
        <v>0.60890347222222219</v>
      </c>
      <c r="T31" s="234">
        <f t="shared" si="8"/>
        <v>0.65057013888888893</v>
      </c>
      <c r="U31" s="98">
        <f t="shared" si="9"/>
        <v>0.69918124999999998</v>
      </c>
      <c r="V31" s="234">
        <f t="shared" si="10"/>
        <v>0.74084791666666661</v>
      </c>
      <c r="W31" s="90"/>
      <c r="X31" s="63"/>
      <c r="Y31" s="63"/>
      <c r="Z31" s="63"/>
      <c r="AA31" s="63"/>
      <c r="AB31" s="279"/>
      <c r="AC31" s="63"/>
      <c r="AD31" s="279"/>
      <c r="AE31" s="63"/>
      <c r="AF31" s="63"/>
      <c r="AG31" s="15"/>
      <c r="AH31" s="15"/>
      <c r="AI31" s="63"/>
      <c r="AJ31" s="63"/>
      <c r="AK31" s="63"/>
      <c r="AL31" s="63"/>
      <c r="AM31" s="279"/>
      <c r="AN31" s="63"/>
      <c r="AO31" s="279"/>
      <c r="AP31" s="63"/>
      <c r="AQ31" s="63"/>
      <c r="AR31" s="63"/>
    </row>
    <row r="32" spans="1:44">
      <c r="A32" s="1951"/>
      <c r="B32" s="7" t="s">
        <v>351</v>
      </c>
      <c r="C32" s="1423" t="s">
        <v>4</v>
      </c>
      <c r="D32" s="1625" t="s">
        <v>1681</v>
      </c>
      <c r="E32" s="1253" t="s">
        <v>158</v>
      </c>
      <c r="F32" s="32">
        <v>0.22</v>
      </c>
      <c r="G32" s="28">
        <f t="shared" si="12"/>
        <v>18.555</v>
      </c>
      <c r="H32" s="584" t="s">
        <v>662</v>
      </c>
      <c r="I32" s="584" t="s">
        <v>663</v>
      </c>
      <c r="J32" s="1247">
        <v>20</v>
      </c>
      <c r="K32" s="9">
        <f t="shared" si="0"/>
        <v>4.5833333333333332E-4</v>
      </c>
      <c r="L32" s="9">
        <f t="shared" si="11"/>
        <v>2.9500694444444447E-2</v>
      </c>
      <c r="M32" s="98">
        <f t="shared" si="1"/>
        <v>0.34894513888888884</v>
      </c>
      <c r="N32" s="234">
        <f t="shared" si="2"/>
        <v>0.4010284722222221</v>
      </c>
      <c r="O32" s="98">
        <f t="shared" si="3"/>
        <v>0.44269513888888878</v>
      </c>
      <c r="P32" s="234">
        <f t="shared" si="4"/>
        <v>0.49130624999999994</v>
      </c>
      <c r="Q32" s="98">
        <f t="shared" si="5"/>
        <v>0.52602847222222215</v>
      </c>
      <c r="R32" s="234">
        <f t="shared" si="6"/>
        <v>0.57463958333333343</v>
      </c>
      <c r="S32" s="98">
        <f t="shared" si="7"/>
        <v>0.60936180555555552</v>
      </c>
      <c r="T32" s="234">
        <f t="shared" si="8"/>
        <v>0.65102847222222227</v>
      </c>
      <c r="U32" s="98">
        <f t="shared" si="9"/>
        <v>0.69963958333333331</v>
      </c>
      <c r="V32" s="234">
        <f t="shared" si="10"/>
        <v>0.74130624999999994</v>
      </c>
      <c r="W32" s="90"/>
      <c r="X32" s="63"/>
      <c r="Y32" s="63"/>
      <c r="Z32" s="63"/>
      <c r="AA32" s="63"/>
      <c r="AB32" s="63"/>
      <c r="AC32" s="63"/>
      <c r="AD32" s="63"/>
      <c r="AE32" s="63"/>
      <c r="AF32" s="63"/>
      <c r="AG32" s="15"/>
      <c r="AH32" s="15"/>
      <c r="AI32" s="63"/>
      <c r="AJ32" s="63"/>
      <c r="AK32" s="63"/>
      <c r="AL32" s="63"/>
      <c r="AM32" s="63"/>
      <c r="AN32" s="63"/>
      <c r="AO32" s="63"/>
      <c r="AP32" s="63"/>
      <c r="AQ32" s="63"/>
      <c r="AR32" s="63"/>
    </row>
    <row r="33" spans="1:31">
      <c r="A33" s="1951"/>
      <c r="B33" s="1660" t="s">
        <v>364</v>
      </c>
      <c r="C33" s="1424" t="s">
        <v>4</v>
      </c>
      <c r="D33" s="31" t="s">
        <v>1681</v>
      </c>
      <c r="E33" s="1253" t="s">
        <v>159</v>
      </c>
      <c r="F33" s="32">
        <v>0.65</v>
      </c>
      <c r="G33" s="28">
        <f t="shared" si="12"/>
        <v>19.204999999999998</v>
      </c>
      <c r="H33" s="584" t="s">
        <v>601</v>
      </c>
      <c r="I33" s="584" t="s">
        <v>602</v>
      </c>
      <c r="J33" s="1247">
        <v>20</v>
      </c>
      <c r="K33" s="9">
        <f t="shared" si="0"/>
        <v>1.3541666666666667E-3</v>
      </c>
      <c r="L33" s="9">
        <f t="shared" si="11"/>
        <v>3.0854861111111114E-2</v>
      </c>
      <c r="M33" s="98">
        <f t="shared" si="1"/>
        <v>0.3502993055555555</v>
      </c>
      <c r="N33" s="234">
        <f t="shared" si="2"/>
        <v>0.40238263888888876</v>
      </c>
      <c r="O33" s="98">
        <f t="shared" si="3"/>
        <v>0.44404930555555544</v>
      </c>
      <c r="P33" s="234">
        <f t="shared" si="4"/>
        <v>0.4926604166666666</v>
      </c>
      <c r="Q33" s="98">
        <f t="shared" si="5"/>
        <v>0.52738263888888881</v>
      </c>
      <c r="R33" s="234">
        <f t="shared" si="6"/>
        <v>0.57599375000000008</v>
      </c>
      <c r="S33" s="98">
        <f t="shared" si="7"/>
        <v>0.61071597222222218</v>
      </c>
      <c r="T33" s="234">
        <f t="shared" si="8"/>
        <v>0.65238263888888892</v>
      </c>
      <c r="U33" s="98">
        <f t="shared" si="9"/>
        <v>0.70099374999999997</v>
      </c>
      <c r="V33" s="234">
        <f t="shared" si="10"/>
        <v>0.7426604166666666</v>
      </c>
      <c r="W33" s="90"/>
      <c r="X33" s="63"/>
      <c r="Y33" s="63"/>
      <c r="Z33" s="63"/>
      <c r="AA33" s="63"/>
      <c r="AB33" s="279"/>
      <c r="AC33" s="63"/>
      <c r="AD33" s="279"/>
      <c r="AE33" s="63"/>
    </row>
    <row r="34" spans="1:31">
      <c r="A34" s="1951"/>
      <c r="B34" s="1359" t="s">
        <v>163</v>
      </c>
      <c r="C34" s="1423" t="s">
        <v>4</v>
      </c>
      <c r="D34" s="1625" t="s">
        <v>1681</v>
      </c>
      <c r="E34" s="1253" t="s">
        <v>160</v>
      </c>
      <c r="F34" s="32">
        <v>0.4</v>
      </c>
      <c r="G34" s="28">
        <f t="shared" si="12"/>
        <v>19.604999999999997</v>
      </c>
      <c r="H34" s="584" t="s">
        <v>653</v>
      </c>
      <c r="I34" s="584" t="s">
        <v>604</v>
      </c>
      <c r="J34" s="1247">
        <v>20</v>
      </c>
      <c r="K34" s="9">
        <f t="shared" si="0"/>
        <v>8.3333333333333339E-4</v>
      </c>
      <c r="L34" s="9">
        <f t="shared" si="11"/>
        <v>3.1688194444444449E-2</v>
      </c>
      <c r="M34" s="98">
        <f t="shared" si="1"/>
        <v>0.35113263888888885</v>
      </c>
      <c r="N34" s="234">
        <f t="shared" si="2"/>
        <v>0.40321597222222211</v>
      </c>
      <c r="O34" s="98">
        <f t="shared" si="3"/>
        <v>0.44488263888888879</v>
      </c>
      <c r="P34" s="234">
        <f t="shared" si="4"/>
        <v>0.49349374999999995</v>
      </c>
      <c r="Q34" s="98">
        <f t="shared" si="5"/>
        <v>0.52821597222222216</v>
      </c>
      <c r="R34" s="234">
        <f t="shared" si="6"/>
        <v>0.57682708333333343</v>
      </c>
      <c r="S34" s="98">
        <f t="shared" si="7"/>
        <v>0.61154930555555553</v>
      </c>
      <c r="T34" s="234">
        <f t="shared" si="8"/>
        <v>0.65321597222222227</v>
      </c>
      <c r="U34" s="98">
        <f t="shared" si="9"/>
        <v>0.70182708333333332</v>
      </c>
      <c r="V34" s="234">
        <f t="shared" si="10"/>
        <v>0.74349374999999995</v>
      </c>
      <c r="W34" s="90"/>
      <c r="X34" s="63"/>
      <c r="Y34" s="63"/>
      <c r="Z34" s="63"/>
      <c r="AA34" s="63"/>
      <c r="AB34" s="63"/>
      <c r="AC34" s="63"/>
      <c r="AD34" s="63"/>
      <c r="AE34" s="63"/>
    </row>
    <row r="35" spans="1:31" ht="20.25" customHeight="1">
      <c r="A35" s="1951"/>
      <c r="B35" s="1359" t="s">
        <v>349</v>
      </c>
      <c r="C35" s="1423" t="s">
        <v>4</v>
      </c>
      <c r="D35" s="1625" t="s">
        <v>1681</v>
      </c>
      <c r="E35" s="1253" t="s">
        <v>161</v>
      </c>
      <c r="F35" s="32">
        <v>0.3</v>
      </c>
      <c r="G35" s="28">
        <f t="shared" si="12"/>
        <v>19.904999999999998</v>
      </c>
      <c r="H35" s="584" t="s">
        <v>605</v>
      </c>
      <c r="I35" s="584" t="s">
        <v>606</v>
      </c>
      <c r="J35" s="1247">
        <v>20</v>
      </c>
      <c r="K35" s="9">
        <f t="shared" si="0"/>
        <v>6.2500000000000001E-4</v>
      </c>
      <c r="L35" s="9">
        <f t="shared" si="11"/>
        <v>3.231319444444445E-2</v>
      </c>
      <c r="M35" s="98">
        <f t="shared" si="1"/>
        <v>0.35175763888888884</v>
      </c>
      <c r="N35" s="234">
        <f t="shared" si="2"/>
        <v>0.40384097222222209</v>
      </c>
      <c r="O35" s="98">
        <f t="shared" si="3"/>
        <v>0.44550763888888878</v>
      </c>
      <c r="P35" s="234">
        <f t="shared" si="4"/>
        <v>0.49411874999999994</v>
      </c>
      <c r="Q35" s="98">
        <f t="shared" si="5"/>
        <v>0.52884097222222215</v>
      </c>
      <c r="R35" s="234">
        <f t="shared" si="6"/>
        <v>0.57745208333333342</v>
      </c>
      <c r="S35" s="98">
        <f t="shared" si="7"/>
        <v>0.61217430555555552</v>
      </c>
      <c r="T35" s="234">
        <f t="shared" si="8"/>
        <v>0.65384097222222226</v>
      </c>
      <c r="U35" s="98">
        <f t="shared" si="9"/>
        <v>0.70245208333333331</v>
      </c>
      <c r="V35" s="234">
        <f t="shared" si="10"/>
        <v>0.74411874999999994</v>
      </c>
      <c r="W35" s="90"/>
    </row>
    <row r="36" spans="1:31" ht="21" customHeight="1">
      <c r="A36" s="1951"/>
      <c r="B36" s="1359" t="s">
        <v>338</v>
      </c>
      <c r="C36" s="1423" t="s">
        <v>5</v>
      </c>
      <c r="D36" s="1625" t="s">
        <v>1683</v>
      </c>
      <c r="E36" s="1253" t="s">
        <v>183</v>
      </c>
      <c r="F36" s="32">
        <v>0.4</v>
      </c>
      <c r="G36" s="28">
        <f t="shared" si="12"/>
        <v>20.304999999999996</v>
      </c>
      <c r="H36" s="581" t="s">
        <v>698</v>
      </c>
      <c r="I36" s="581" t="s">
        <v>699</v>
      </c>
      <c r="J36" s="1247">
        <v>20</v>
      </c>
      <c r="K36" s="9">
        <f t="shared" si="0"/>
        <v>8.3333333333333339E-4</v>
      </c>
      <c r="L36" s="9">
        <f t="shared" si="11"/>
        <v>3.3146527777777782E-2</v>
      </c>
      <c r="M36" s="98">
        <f t="shared" si="1"/>
        <v>0.35259097222222219</v>
      </c>
      <c r="N36" s="234">
        <f t="shared" si="2"/>
        <v>0.40467430555555545</v>
      </c>
      <c r="O36" s="98">
        <f t="shared" si="3"/>
        <v>0.44634097222222213</v>
      </c>
      <c r="P36" s="234">
        <f t="shared" si="4"/>
        <v>0.49495208333333329</v>
      </c>
      <c r="Q36" s="98">
        <f t="shared" si="5"/>
        <v>0.5296743055555555</v>
      </c>
      <c r="R36" s="234">
        <f t="shared" si="6"/>
        <v>0.57828541666666677</v>
      </c>
      <c r="S36" s="98">
        <f t="shared" si="7"/>
        <v>0.61300763888888887</v>
      </c>
      <c r="T36" s="234">
        <f t="shared" si="8"/>
        <v>0.65467430555555561</v>
      </c>
      <c r="U36" s="98">
        <f t="shared" si="9"/>
        <v>0.70328541666666666</v>
      </c>
      <c r="V36" s="234">
        <f t="shared" si="10"/>
        <v>0.74495208333333329</v>
      </c>
      <c r="W36" s="90"/>
    </row>
    <row r="37" spans="1:31">
      <c r="A37" s="1951"/>
      <c r="B37" s="1359" t="s">
        <v>336</v>
      </c>
      <c r="C37" s="1423" t="s">
        <v>5</v>
      </c>
      <c r="D37" s="1625" t="s">
        <v>1681</v>
      </c>
      <c r="E37" s="1253" t="s">
        <v>184</v>
      </c>
      <c r="F37" s="32">
        <v>1.05</v>
      </c>
      <c r="G37" s="28">
        <f t="shared" si="12"/>
        <v>21.354999999999997</v>
      </c>
      <c r="H37" s="831" t="s">
        <v>858</v>
      </c>
      <c r="I37" s="831" t="s">
        <v>859</v>
      </c>
      <c r="J37" s="1247">
        <v>30</v>
      </c>
      <c r="K37" s="9">
        <f t="shared" si="0"/>
        <v>1.4583333333333334E-3</v>
      </c>
      <c r="L37" s="9">
        <f t="shared" si="11"/>
        <v>3.4604861111111114E-2</v>
      </c>
      <c r="M37" s="98">
        <f t="shared" si="1"/>
        <v>0.35404930555555553</v>
      </c>
      <c r="N37" s="234">
        <f t="shared" si="2"/>
        <v>0.40613263888888879</v>
      </c>
      <c r="O37" s="98">
        <f t="shared" si="3"/>
        <v>0.44779930555555547</v>
      </c>
      <c r="P37" s="234">
        <f t="shared" si="4"/>
        <v>0.49641041666666663</v>
      </c>
      <c r="Q37" s="98">
        <f t="shared" si="5"/>
        <v>0.53113263888888884</v>
      </c>
      <c r="R37" s="234">
        <f t="shared" si="6"/>
        <v>0.57974375000000011</v>
      </c>
      <c r="S37" s="98">
        <f t="shared" si="7"/>
        <v>0.61446597222222221</v>
      </c>
      <c r="T37" s="234">
        <f t="shared" si="8"/>
        <v>0.65613263888888895</v>
      </c>
      <c r="U37" s="98">
        <f t="shared" si="9"/>
        <v>0.70474375</v>
      </c>
      <c r="V37" s="234">
        <f t="shared" si="10"/>
        <v>0.74641041666666663</v>
      </c>
      <c r="W37" s="90"/>
    </row>
    <row r="38" spans="1:31" ht="21" customHeight="1">
      <c r="A38" s="1951"/>
      <c r="B38" s="1359" t="s">
        <v>182</v>
      </c>
      <c r="C38" s="1423" t="s">
        <v>4</v>
      </c>
      <c r="D38" s="1625" t="s">
        <v>1681</v>
      </c>
      <c r="E38" s="1253" t="s">
        <v>185</v>
      </c>
      <c r="F38" s="32">
        <v>0.245</v>
      </c>
      <c r="G38" s="28">
        <f t="shared" si="12"/>
        <v>21.599999999999998</v>
      </c>
      <c r="H38" s="591" t="s">
        <v>654</v>
      </c>
      <c r="I38" s="591" t="s">
        <v>655</v>
      </c>
      <c r="J38" s="1247">
        <v>20</v>
      </c>
      <c r="K38" s="9">
        <f t="shared" si="0"/>
        <v>5.1041666666666672E-4</v>
      </c>
      <c r="L38" s="9">
        <f t="shared" si="11"/>
        <v>3.511527777777778E-2</v>
      </c>
      <c r="M38" s="98">
        <f t="shared" si="1"/>
        <v>0.35455972222222221</v>
      </c>
      <c r="N38" s="234">
        <f t="shared" si="2"/>
        <v>0.40664305555555547</v>
      </c>
      <c r="O38" s="98">
        <f t="shared" si="3"/>
        <v>0.44830972222222215</v>
      </c>
      <c r="P38" s="234">
        <f t="shared" si="4"/>
        <v>0.49692083333333331</v>
      </c>
      <c r="Q38" s="98">
        <f t="shared" si="5"/>
        <v>0.53164305555555547</v>
      </c>
      <c r="R38" s="234">
        <f t="shared" si="6"/>
        <v>0.58025416666666674</v>
      </c>
      <c r="S38" s="98">
        <f t="shared" si="7"/>
        <v>0.61497638888888884</v>
      </c>
      <c r="T38" s="234">
        <f t="shared" si="8"/>
        <v>0.65664305555555558</v>
      </c>
      <c r="U38" s="98">
        <f t="shared" si="9"/>
        <v>0.70525416666666663</v>
      </c>
      <c r="V38" s="234">
        <f t="shared" si="10"/>
        <v>0.74692083333333326</v>
      </c>
      <c r="W38" s="90"/>
    </row>
    <row r="39" spans="1:31" ht="16.5" customHeight="1">
      <c r="A39" s="283"/>
      <c r="B39" s="284"/>
      <c r="C39" s="226"/>
      <c r="D39" s="84"/>
      <c r="E39" s="86"/>
      <c r="F39" s="85"/>
      <c r="G39" s="227"/>
      <c r="H39" s="78"/>
      <c r="I39" s="78"/>
      <c r="J39" s="20"/>
      <c r="K39" s="90"/>
      <c r="L39" s="2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20"/>
      <c r="X39" s="20"/>
      <c r="Z39" s="15"/>
    </row>
    <row r="40" spans="1:31" ht="15.75" customHeight="1">
      <c r="A40" s="283"/>
      <c r="B40" s="284"/>
      <c r="C40" s="226"/>
      <c r="D40" s="84"/>
      <c r="E40" s="86"/>
      <c r="F40" s="85"/>
      <c r="G40" s="227"/>
      <c r="H40" s="78"/>
      <c r="I40" s="78"/>
      <c r="J40" s="20"/>
      <c r="K40" s="90"/>
      <c r="L40" s="2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20"/>
      <c r="X40" s="20"/>
      <c r="Z40" s="15"/>
    </row>
    <row r="41" spans="1:31">
      <c r="A41" s="283"/>
      <c r="B41" s="284"/>
      <c r="C41" s="226"/>
      <c r="D41" s="84"/>
      <c r="E41" s="86"/>
      <c r="F41" s="85"/>
      <c r="G41" s="227"/>
      <c r="H41" s="78"/>
      <c r="I41" s="78"/>
      <c r="J41" s="20"/>
      <c r="K41" s="90"/>
      <c r="L41" s="20"/>
      <c r="M41" s="90"/>
      <c r="N41" s="90"/>
      <c r="O41" s="90"/>
      <c r="P41" s="90"/>
      <c r="Q41" s="90"/>
      <c r="R41" s="90"/>
      <c r="S41" s="90"/>
      <c r="T41" s="90"/>
      <c r="U41" s="90"/>
      <c r="V41" s="20"/>
      <c r="W41" s="20"/>
      <c r="Y41" s="15"/>
    </row>
    <row r="42" spans="1:31" ht="15.75" customHeight="1">
      <c r="A42" s="283"/>
      <c r="B42" s="284"/>
      <c r="C42" s="226"/>
      <c r="D42" s="84"/>
      <c r="E42" s="86"/>
      <c r="F42" s="85"/>
      <c r="G42" s="227"/>
      <c r="H42" s="78"/>
      <c r="I42" s="78"/>
      <c r="J42" s="20"/>
      <c r="K42" s="90"/>
      <c r="L42" s="20"/>
      <c r="M42" s="90"/>
      <c r="N42" s="90"/>
      <c r="O42" s="90"/>
      <c r="P42" s="90"/>
      <c r="Q42" s="90"/>
      <c r="R42" s="90"/>
      <c r="S42" s="90"/>
      <c r="T42" s="90"/>
      <c r="U42" s="90"/>
      <c r="V42" s="20"/>
      <c r="W42" s="20"/>
      <c r="Y42" s="15"/>
    </row>
    <row r="43" spans="1:31">
      <c r="A43" s="283"/>
      <c r="B43" s="284"/>
      <c r="C43" s="226"/>
      <c r="D43" s="84"/>
      <c r="E43" s="86"/>
      <c r="F43" s="85"/>
      <c r="G43" s="227"/>
      <c r="H43" s="78"/>
      <c r="I43" s="78"/>
      <c r="J43" s="20"/>
      <c r="K43" s="90"/>
      <c r="L43" s="20"/>
      <c r="M43" s="90"/>
      <c r="N43" s="90"/>
      <c r="O43" s="90"/>
      <c r="P43" s="90"/>
      <c r="Q43" s="90"/>
      <c r="R43" s="90"/>
      <c r="S43" s="90"/>
      <c r="T43" s="90"/>
      <c r="U43" s="90"/>
      <c r="V43" s="20"/>
      <c r="W43" s="20"/>
      <c r="Y43" s="15"/>
    </row>
    <row r="44" spans="1:31">
      <c r="A44" s="283"/>
      <c r="B44" s="284"/>
      <c r="C44" s="226"/>
      <c r="D44" s="84"/>
      <c r="E44" s="86"/>
      <c r="F44" s="85"/>
      <c r="G44" s="227"/>
      <c r="H44" s="78"/>
      <c r="I44" s="78"/>
      <c r="J44" s="20"/>
      <c r="K44" s="90"/>
      <c r="L44" s="20"/>
      <c r="M44" s="90"/>
      <c r="N44" s="90"/>
      <c r="O44" s="90"/>
      <c r="P44" s="90"/>
      <c r="Q44" s="90"/>
      <c r="R44" s="90"/>
      <c r="S44" s="90"/>
      <c r="T44" s="90"/>
      <c r="U44" s="90"/>
      <c r="V44" s="20"/>
      <c r="W44" s="20"/>
      <c r="Y44" s="15"/>
    </row>
    <row r="45" spans="1:31">
      <c r="A45" s="283"/>
      <c r="B45" s="284"/>
      <c r="C45" s="226"/>
      <c r="D45" s="84"/>
      <c r="E45" s="86"/>
      <c r="F45" s="85"/>
      <c r="G45" s="227"/>
      <c r="H45" s="78"/>
      <c r="I45" s="78"/>
      <c r="J45" s="20"/>
      <c r="K45" s="90"/>
      <c r="L45" s="20"/>
      <c r="M45" s="90"/>
      <c r="N45" s="90"/>
      <c r="O45" s="90"/>
      <c r="P45" s="90"/>
      <c r="Q45" s="90"/>
      <c r="R45" s="90"/>
      <c r="S45" s="90"/>
      <c r="T45" s="90"/>
      <c r="U45" s="90"/>
      <c r="V45" s="20"/>
      <c r="W45" s="20"/>
      <c r="Y45" s="15"/>
    </row>
    <row r="46" spans="1:31">
      <c r="A46" s="15"/>
      <c r="B46" s="17"/>
      <c r="C46" s="15"/>
      <c r="D46" s="84"/>
      <c r="E46" s="227"/>
      <c r="F46" s="19"/>
      <c r="G46" s="227"/>
      <c r="H46" s="78"/>
      <c r="I46" s="78"/>
      <c r="J46" s="227"/>
      <c r="K46" s="227"/>
      <c r="L46" s="227"/>
      <c r="M46" s="227"/>
      <c r="N46" s="227"/>
      <c r="O46" s="227"/>
      <c r="P46" s="227"/>
      <c r="Q46" s="1"/>
      <c r="R46" s="1"/>
      <c r="S46" s="20"/>
      <c r="T46" s="20"/>
      <c r="U46" s="21"/>
      <c r="V46" s="21"/>
      <c r="W46" s="21"/>
      <c r="Y46" s="15"/>
    </row>
    <row r="47" spans="1:31">
      <c r="A47" s="15"/>
      <c r="B47" s="17"/>
      <c r="C47" s="15" t="s">
        <v>11</v>
      </c>
      <c r="D47" s="15"/>
      <c r="E47" s="227"/>
      <c r="F47" s="19"/>
      <c r="G47" s="227"/>
      <c r="H47" s="78"/>
      <c r="I47" s="78"/>
      <c r="J47" s="227"/>
      <c r="K47" s="227"/>
      <c r="L47" s="227"/>
      <c r="M47" s="227"/>
      <c r="N47" s="227"/>
      <c r="O47" s="227"/>
      <c r="P47" s="227"/>
      <c r="Q47" s="1"/>
      <c r="R47" s="1"/>
      <c r="S47" s="20"/>
      <c r="T47" s="20"/>
      <c r="U47" s="21"/>
      <c r="V47" s="21"/>
      <c r="W47" s="21"/>
      <c r="Y47" s="15"/>
    </row>
    <row r="48" spans="1:31">
      <c r="A48" s="15"/>
      <c r="B48" s="17"/>
      <c r="C48" s="15" t="s">
        <v>12</v>
      </c>
      <c r="D48" s="15"/>
      <c r="E48" s="227"/>
      <c r="F48" s="19"/>
      <c r="G48" s="227"/>
      <c r="H48" s="78"/>
      <c r="I48" s="78"/>
      <c r="J48" s="227"/>
      <c r="K48" s="227"/>
      <c r="L48" s="227"/>
      <c r="M48" s="227"/>
      <c r="N48" s="227"/>
      <c r="O48" s="227"/>
      <c r="P48" s="227"/>
      <c r="Q48" s="1"/>
      <c r="R48" s="1"/>
      <c r="S48" s="20"/>
      <c r="T48" s="20"/>
      <c r="U48" s="21"/>
      <c r="V48" s="21"/>
      <c r="W48" s="21"/>
      <c r="Y48" s="15"/>
    </row>
    <row r="49" spans="1:27">
      <c r="A49" s="15"/>
      <c r="B49" s="17"/>
      <c r="C49" s="15" t="s">
        <v>13</v>
      </c>
      <c r="D49" s="15"/>
      <c r="E49" s="227"/>
      <c r="F49" s="19"/>
      <c r="G49" s="227"/>
      <c r="H49" s="227"/>
      <c r="I49" s="227"/>
      <c r="J49" s="227"/>
      <c r="K49" s="227"/>
      <c r="L49" s="227"/>
      <c r="M49" s="227"/>
      <c r="N49" s="227"/>
      <c r="O49" s="227"/>
      <c r="P49" s="227"/>
      <c r="Q49" s="1"/>
      <c r="R49" s="1"/>
      <c r="S49" s="20"/>
      <c r="T49" s="20"/>
      <c r="U49" s="21"/>
      <c r="V49" s="21"/>
      <c r="W49" s="21"/>
      <c r="Y49" s="15"/>
    </row>
    <row r="50" spans="1:27">
      <c r="A50" s="15"/>
      <c r="B50" s="17"/>
      <c r="C50" s="15" t="s">
        <v>14</v>
      </c>
      <c r="D50" s="15"/>
      <c r="E50" s="227"/>
      <c r="F50" s="19"/>
      <c r="G50" s="227"/>
      <c r="H50" s="227"/>
      <c r="I50" s="227"/>
      <c r="J50" s="227"/>
      <c r="K50" s="227"/>
      <c r="L50" s="227"/>
      <c r="M50" s="227"/>
      <c r="N50" s="227"/>
      <c r="O50" s="227"/>
      <c r="P50" s="227"/>
      <c r="Q50" s="1"/>
      <c r="R50" s="1"/>
      <c r="S50" s="20"/>
      <c r="T50" s="20"/>
      <c r="U50" s="15"/>
      <c r="V50" s="15"/>
      <c r="W50" s="15"/>
    </row>
    <row r="51" spans="1:27" ht="18.75" customHeight="1">
      <c r="A51" s="15"/>
      <c r="B51" s="1952"/>
      <c r="C51" s="15" t="s">
        <v>15</v>
      </c>
      <c r="D51" s="226"/>
      <c r="E51" s="227"/>
      <c r="F51" s="19"/>
      <c r="G51" s="227"/>
      <c r="H51" s="227"/>
      <c r="I51" s="227"/>
      <c r="J51" s="227"/>
      <c r="K51" s="227"/>
      <c r="L51" s="227"/>
      <c r="M51" s="227"/>
      <c r="N51" s="227"/>
      <c r="O51" s="227"/>
      <c r="P51" s="227"/>
      <c r="Q51" s="15"/>
      <c r="R51" s="15"/>
      <c r="S51" s="20"/>
      <c r="T51" s="20"/>
      <c r="U51" s="15"/>
      <c r="V51" s="15"/>
      <c r="W51" s="15"/>
    </row>
    <row r="52" spans="1:27">
      <c r="A52" s="79"/>
      <c r="B52" s="1952"/>
      <c r="C52" s="15"/>
      <c r="D52" s="226"/>
      <c r="E52" s="227"/>
      <c r="F52" s="19"/>
      <c r="G52" s="227"/>
      <c r="H52" s="227"/>
      <c r="I52" s="227"/>
      <c r="J52" s="227"/>
      <c r="K52" s="227"/>
      <c r="L52" s="227"/>
      <c r="M52" s="227"/>
      <c r="N52" s="227"/>
      <c r="O52" s="227"/>
      <c r="P52" s="227"/>
      <c r="Q52" s="15"/>
      <c r="R52" s="15"/>
      <c r="S52" s="20"/>
      <c r="T52" s="20"/>
      <c r="U52" s="1"/>
      <c r="V52" s="1"/>
      <c r="X52" s="15"/>
    </row>
    <row r="53" spans="1:27" ht="36" customHeight="1">
      <c r="A53" s="15"/>
      <c r="B53" s="1952" t="s">
        <v>319</v>
      </c>
      <c r="C53" s="226"/>
      <c r="D53" s="38" t="s">
        <v>368</v>
      </c>
      <c r="E53" s="227"/>
      <c r="F53" s="227"/>
      <c r="G53" s="227"/>
      <c r="H53" s="227"/>
      <c r="I53" s="227"/>
      <c r="J53" s="227"/>
      <c r="K53" s="227"/>
      <c r="L53" s="227"/>
      <c r="M53" s="227"/>
      <c r="N53" s="227"/>
      <c r="O53" s="227"/>
      <c r="P53" s="227"/>
      <c r="Q53" s="21"/>
      <c r="R53" s="21"/>
      <c r="S53" s="21"/>
      <c r="T53" s="21"/>
      <c r="U53" s="21"/>
      <c r="V53" s="21"/>
      <c r="W53" s="21"/>
      <c r="X53" s="15"/>
    </row>
    <row r="54" spans="1:27" ht="38.25" customHeight="1">
      <c r="A54" s="15"/>
      <c r="B54" s="1952"/>
      <c r="C54" s="226"/>
      <c r="D54" s="38" t="s">
        <v>320</v>
      </c>
      <c r="E54" s="227"/>
      <c r="F54" s="227"/>
      <c r="G54" s="227"/>
      <c r="H54" s="227"/>
      <c r="I54" s="227"/>
      <c r="J54" s="227"/>
      <c r="K54" s="227"/>
      <c r="L54" s="227"/>
      <c r="M54" s="227"/>
      <c r="N54" s="227"/>
      <c r="O54" s="227"/>
      <c r="P54" s="227"/>
      <c r="Q54" s="21"/>
      <c r="R54" s="21"/>
      <c r="S54" s="21"/>
      <c r="T54" s="21"/>
      <c r="U54" s="21"/>
      <c r="V54" s="21"/>
      <c r="W54" s="21"/>
    </row>
    <row r="55" spans="1:27" ht="24.75" customHeight="1">
      <c r="A55" s="1998" t="s">
        <v>17</v>
      </c>
      <c r="B55" s="1998"/>
      <c r="C55" s="1998"/>
      <c r="D55" s="1959" t="s">
        <v>1538</v>
      </c>
      <c r="E55" s="1960"/>
      <c r="F55" s="1960"/>
      <c r="G55" s="1960"/>
      <c r="H55" s="1960"/>
      <c r="I55" s="1960"/>
      <c r="J55" s="1960"/>
      <c r="K55" s="1960"/>
      <c r="L55" s="1960"/>
      <c r="M55" s="1960"/>
      <c r="N55" s="1960"/>
      <c r="O55" s="1960"/>
      <c r="P55" s="1960"/>
      <c r="Q55" s="1960"/>
      <c r="R55" s="1960"/>
      <c r="S55" s="1960"/>
      <c r="T55" s="1960"/>
      <c r="U55" s="1960"/>
      <c r="V55" s="1961"/>
      <c r="W55" s="314"/>
      <c r="X55" s="314"/>
      <c r="Y55" s="314"/>
      <c r="Z55" s="314"/>
      <c r="AA55" s="15"/>
    </row>
    <row r="56" spans="1:27">
      <c r="A56" s="1954"/>
      <c r="B56" s="1953" t="s">
        <v>1</v>
      </c>
      <c r="C56" s="1955" t="s">
        <v>2</v>
      </c>
      <c r="D56" s="2019" t="s">
        <v>1682</v>
      </c>
      <c r="E56" s="1991" t="s">
        <v>16</v>
      </c>
      <c r="F56" s="1992"/>
      <c r="G56" s="1992"/>
      <c r="H56" s="1992"/>
      <c r="I56" s="1993"/>
      <c r="J56" s="1633"/>
      <c r="K56" s="1633"/>
      <c r="L56" s="1633"/>
      <c r="M56" s="231">
        <v>1</v>
      </c>
      <c r="N56" s="1674">
        <v>2</v>
      </c>
      <c r="O56" s="231">
        <v>1</v>
      </c>
      <c r="P56" s="1674">
        <v>2</v>
      </c>
      <c r="Q56" s="231">
        <v>1</v>
      </c>
      <c r="R56" s="1674">
        <v>2</v>
      </c>
      <c r="S56" s="231">
        <v>1</v>
      </c>
      <c r="T56" s="1675">
        <v>2</v>
      </c>
      <c r="U56" s="1633">
        <v>1</v>
      </c>
      <c r="V56" s="1675">
        <v>2</v>
      </c>
    </row>
    <row r="57" spans="1:27" ht="23.25" customHeight="1">
      <c r="A57" s="1954"/>
      <c r="B57" s="1953"/>
      <c r="C57" s="1955"/>
      <c r="D57" s="1828"/>
      <c r="E57" s="1248" t="s">
        <v>0</v>
      </c>
      <c r="F57" s="1243" t="s">
        <v>48</v>
      </c>
      <c r="G57" s="1243"/>
      <c r="H57" s="1994" t="s">
        <v>552</v>
      </c>
      <c r="I57" s="1995"/>
      <c r="J57" s="1243" t="s">
        <v>8</v>
      </c>
      <c r="K57" s="1243" t="s">
        <v>9</v>
      </c>
      <c r="L57" s="1243" t="s">
        <v>10</v>
      </c>
      <c r="M57" s="1629">
        <v>1</v>
      </c>
      <c r="N57" s="327">
        <v>2</v>
      </c>
      <c r="O57" s="1629">
        <v>3</v>
      </c>
      <c r="P57" s="327">
        <v>4</v>
      </c>
      <c r="Q57" s="1629">
        <v>5</v>
      </c>
      <c r="R57" s="327">
        <v>6</v>
      </c>
      <c r="S57" s="1629">
        <v>7</v>
      </c>
      <c r="T57" s="334">
        <v>8</v>
      </c>
      <c r="U57" s="1628">
        <v>9</v>
      </c>
      <c r="V57" s="334">
        <v>10</v>
      </c>
    </row>
    <row r="58" spans="1:27" ht="18">
      <c r="A58" s="1973" t="s">
        <v>350</v>
      </c>
      <c r="B58" s="1360" t="s">
        <v>182</v>
      </c>
      <c r="C58" s="3" t="s">
        <v>4</v>
      </c>
      <c r="D58" s="3" t="s">
        <v>1681</v>
      </c>
      <c r="E58" s="3" t="s">
        <v>18</v>
      </c>
      <c r="F58" s="1251">
        <v>0</v>
      </c>
      <c r="G58" s="1251"/>
      <c r="H58" s="932" t="s">
        <v>654</v>
      </c>
      <c r="I58" s="932" t="s">
        <v>655</v>
      </c>
      <c r="J58" s="1251"/>
      <c r="K58" s="1251"/>
      <c r="L58" s="37">
        <v>0</v>
      </c>
      <c r="M58" s="328">
        <v>0.3576388888888889</v>
      </c>
      <c r="N58" s="336">
        <v>0.40972222222222227</v>
      </c>
      <c r="O58" s="328">
        <v>0.4513888888888889</v>
      </c>
      <c r="P58" s="336">
        <v>0.50694444444444442</v>
      </c>
      <c r="Q58" s="328">
        <v>0.53472222222222221</v>
      </c>
      <c r="R58" s="336">
        <v>0.58333333333333337</v>
      </c>
      <c r="S58" s="328">
        <v>0.61805555555555558</v>
      </c>
      <c r="T58" s="337">
        <v>0.65972222222222221</v>
      </c>
      <c r="U58" s="112">
        <v>0.70833333333333337</v>
      </c>
      <c r="V58" s="337">
        <v>0.75</v>
      </c>
    </row>
    <row r="59" spans="1:27">
      <c r="A59" s="2006"/>
      <c r="B59" s="792" t="s">
        <v>267</v>
      </c>
      <c r="C59" s="1423" t="s">
        <v>4</v>
      </c>
      <c r="D59" s="1625" t="s">
        <v>1681</v>
      </c>
      <c r="E59" s="1253" t="s">
        <v>19</v>
      </c>
      <c r="F59" s="28">
        <v>0.3</v>
      </c>
      <c r="G59" s="28">
        <f>F59</f>
        <v>0.3</v>
      </c>
      <c r="H59" s="932" t="s">
        <v>1268</v>
      </c>
      <c r="I59" s="932" t="s">
        <v>1269</v>
      </c>
      <c r="J59" s="1251">
        <v>15</v>
      </c>
      <c r="K59" s="37">
        <f t="shared" ref="K59:K91" si="13">(F59/J59)/24</f>
        <v>8.3333333333333339E-4</v>
      </c>
      <c r="L59" s="37">
        <f>L58+K59</f>
        <v>8.3333333333333339E-4</v>
      </c>
      <c r="M59" s="98">
        <f t="shared" ref="M59:V59" si="14">M58+$K59</f>
        <v>0.35847222222222225</v>
      </c>
      <c r="N59" s="234">
        <f t="shared" si="14"/>
        <v>0.41055555555555562</v>
      </c>
      <c r="O59" s="98">
        <f t="shared" si="14"/>
        <v>0.45222222222222225</v>
      </c>
      <c r="P59" s="234">
        <f t="shared" si="14"/>
        <v>0.50777777777777777</v>
      </c>
      <c r="Q59" s="98">
        <f t="shared" si="14"/>
        <v>0.53555555555555556</v>
      </c>
      <c r="R59" s="234">
        <f t="shared" si="14"/>
        <v>0.58416666666666672</v>
      </c>
      <c r="S59" s="98">
        <f t="shared" si="14"/>
        <v>0.61888888888888893</v>
      </c>
      <c r="T59" s="234">
        <f t="shared" si="14"/>
        <v>0.66055555555555556</v>
      </c>
      <c r="U59" s="98">
        <f t="shared" si="14"/>
        <v>0.70916666666666672</v>
      </c>
      <c r="V59" s="234">
        <f t="shared" si="14"/>
        <v>0.75083333333333335</v>
      </c>
    </row>
    <row r="60" spans="1:27">
      <c r="A60" s="2006"/>
      <c r="B60" s="1360" t="s">
        <v>336</v>
      </c>
      <c r="C60" s="1423" t="s">
        <v>4</v>
      </c>
      <c r="D60" s="1625" t="s">
        <v>1681</v>
      </c>
      <c r="E60" s="1253" t="s">
        <v>20</v>
      </c>
      <c r="F60" s="28">
        <v>0.24</v>
      </c>
      <c r="G60" s="28">
        <f>F59+F60</f>
        <v>0.54</v>
      </c>
      <c r="H60" s="831" t="s">
        <v>910</v>
      </c>
      <c r="I60" s="831" t="s">
        <v>911</v>
      </c>
      <c r="J60" s="1251">
        <v>30</v>
      </c>
      <c r="K60" s="37">
        <f t="shared" si="13"/>
        <v>3.3333333333333332E-4</v>
      </c>
      <c r="L60" s="37">
        <f t="shared" ref="L60:L91" si="15">L59+K60</f>
        <v>1.1666666666666668E-3</v>
      </c>
      <c r="M60" s="98">
        <f t="shared" ref="M60:V75" si="16">M59+$K60</f>
        <v>0.3588055555555556</v>
      </c>
      <c r="N60" s="234">
        <f t="shared" si="16"/>
        <v>0.41088888888888897</v>
      </c>
      <c r="O60" s="98">
        <f t="shared" si="16"/>
        <v>0.4525555555555556</v>
      </c>
      <c r="P60" s="234">
        <f t="shared" si="16"/>
        <v>0.50811111111111107</v>
      </c>
      <c r="Q60" s="98">
        <f t="shared" si="16"/>
        <v>0.53588888888888886</v>
      </c>
      <c r="R60" s="234">
        <f t="shared" si="16"/>
        <v>0.58450000000000002</v>
      </c>
      <c r="S60" s="98">
        <f t="shared" si="16"/>
        <v>0.61922222222222223</v>
      </c>
      <c r="T60" s="234">
        <f t="shared" si="16"/>
        <v>0.66088888888888886</v>
      </c>
      <c r="U60" s="98">
        <f t="shared" si="16"/>
        <v>0.70950000000000002</v>
      </c>
      <c r="V60" s="234">
        <f t="shared" si="16"/>
        <v>0.75116666666666665</v>
      </c>
    </row>
    <row r="61" spans="1:27">
      <c r="A61" s="2006"/>
      <c r="B61" s="1360" t="s">
        <v>338</v>
      </c>
      <c r="C61" s="1264" t="s">
        <v>4</v>
      </c>
      <c r="D61" s="1264" t="s">
        <v>1683</v>
      </c>
      <c r="E61" s="1253" t="s">
        <v>21</v>
      </c>
      <c r="F61" s="28">
        <v>1.04</v>
      </c>
      <c r="G61" s="28">
        <f>G60+F61</f>
        <v>1.58</v>
      </c>
      <c r="H61" s="581" t="s">
        <v>724</v>
      </c>
      <c r="I61" s="581" t="s">
        <v>725</v>
      </c>
      <c r="J61" s="1251">
        <v>30</v>
      </c>
      <c r="K61" s="37">
        <f t="shared" si="13"/>
        <v>1.4444444444444444E-3</v>
      </c>
      <c r="L61" s="37">
        <f t="shared" si="15"/>
        <v>2.6111111111111109E-3</v>
      </c>
      <c r="M61" s="98">
        <f t="shared" si="16"/>
        <v>0.36025000000000007</v>
      </c>
      <c r="N61" s="234">
        <f t="shared" si="16"/>
        <v>0.41233333333333344</v>
      </c>
      <c r="O61" s="98">
        <f t="shared" si="16"/>
        <v>0.45400000000000007</v>
      </c>
      <c r="P61" s="234">
        <f t="shared" si="16"/>
        <v>0.50955555555555554</v>
      </c>
      <c r="Q61" s="98">
        <f t="shared" si="16"/>
        <v>0.53733333333333333</v>
      </c>
      <c r="R61" s="234">
        <f t="shared" si="16"/>
        <v>0.58594444444444449</v>
      </c>
      <c r="S61" s="98">
        <f t="shared" si="16"/>
        <v>0.6206666666666667</v>
      </c>
      <c r="T61" s="234">
        <f t="shared" si="16"/>
        <v>0.66233333333333333</v>
      </c>
      <c r="U61" s="98">
        <f t="shared" si="16"/>
        <v>0.71094444444444449</v>
      </c>
      <c r="V61" s="234">
        <f t="shared" si="16"/>
        <v>0.75261111111111112</v>
      </c>
    </row>
    <row r="62" spans="1:27">
      <c r="A62" s="2006"/>
      <c r="B62" s="1360" t="s">
        <v>62</v>
      </c>
      <c r="C62" s="1627" t="s">
        <v>4</v>
      </c>
      <c r="D62" s="1627" t="s">
        <v>1681</v>
      </c>
      <c r="E62" s="1253" t="s">
        <v>22</v>
      </c>
      <c r="F62" s="28">
        <v>0.3</v>
      </c>
      <c r="G62" s="28">
        <f>G61+F62</f>
        <v>1.8800000000000001</v>
      </c>
      <c r="H62" s="584" t="s">
        <v>568</v>
      </c>
      <c r="I62" s="584" t="s">
        <v>569</v>
      </c>
      <c r="J62" s="1251">
        <v>20</v>
      </c>
      <c r="K62" s="37">
        <f t="shared" si="13"/>
        <v>6.2500000000000001E-4</v>
      </c>
      <c r="L62" s="37">
        <f t="shared" si="15"/>
        <v>3.236111111111111E-3</v>
      </c>
      <c r="M62" s="98">
        <f t="shared" si="16"/>
        <v>0.36087500000000006</v>
      </c>
      <c r="N62" s="234">
        <f t="shared" si="16"/>
        <v>0.41295833333333343</v>
      </c>
      <c r="O62" s="98">
        <f t="shared" si="16"/>
        <v>0.45462500000000006</v>
      </c>
      <c r="P62" s="234">
        <f t="shared" si="16"/>
        <v>0.51018055555555553</v>
      </c>
      <c r="Q62" s="98">
        <f t="shared" si="16"/>
        <v>0.53795833333333332</v>
      </c>
      <c r="R62" s="234">
        <f t="shared" si="16"/>
        <v>0.58656944444444448</v>
      </c>
      <c r="S62" s="98">
        <f t="shared" si="16"/>
        <v>0.62129166666666669</v>
      </c>
      <c r="T62" s="234">
        <f t="shared" si="16"/>
        <v>0.66295833333333332</v>
      </c>
      <c r="U62" s="98">
        <f t="shared" si="16"/>
        <v>0.71156944444444448</v>
      </c>
      <c r="V62" s="234">
        <f t="shared" si="16"/>
        <v>0.75323611111111111</v>
      </c>
    </row>
    <row r="63" spans="1:27">
      <c r="A63" s="2006"/>
      <c r="B63" s="1360" t="s">
        <v>352</v>
      </c>
      <c r="C63" s="1264" t="s">
        <v>4</v>
      </c>
      <c r="D63" s="1627" t="s">
        <v>1681</v>
      </c>
      <c r="E63" s="1253" t="s">
        <v>23</v>
      </c>
      <c r="F63" s="288">
        <v>0.32</v>
      </c>
      <c r="G63" s="28">
        <f t="shared" ref="G63:G91" si="17">G62+F63</f>
        <v>2.2000000000000002</v>
      </c>
      <c r="H63" s="584" t="s">
        <v>566</v>
      </c>
      <c r="I63" s="584" t="s">
        <v>567</v>
      </c>
      <c r="J63" s="1251">
        <v>25</v>
      </c>
      <c r="K63" s="37">
        <f t="shared" si="13"/>
        <v>5.3333333333333336E-4</v>
      </c>
      <c r="L63" s="37">
        <f t="shared" si="15"/>
        <v>3.7694444444444442E-3</v>
      </c>
      <c r="M63" s="98">
        <f t="shared" si="16"/>
        <v>0.36140833333333339</v>
      </c>
      <c r="N63" s="234">
        <f t="shared" si="16"/>
        <v>0.41349166666666676</v>
      </c>
      <c r="O63" s="98">
        <f t="shared" si="16"/>
        <v>0.45515833333333339</v>
      </c>
      <c r="P63" s="234">
        <f t="shared" si="16"/>
        <v>0.51071388888888891</v>
      </c>
      <c r="Q63" s="98">
        <f t="shared" si="16"/>
        <v>0.5384916666666667</v>
      </c>
      <c r="R63" s="234">
        <f t="shared" si="16"/>
        <v>0.58710277777777786</v>
      </c>
      <c r="S63" s="98">
        <f t="shared" si="16"/>
        <v>0.62182500000000007</v>
      </c>
      <c r="T63" s="234">
        <f t="shared" si="16"/>
        <v>0.6634916666666667</v>
      </c>
      <c r="U63" s="98">
        <f t="shared" si="16"/>
        <v>0.71210277777777786</v>
      </c>
      <c r="V63" s="234">
        <f t="shared" si="16"/>
        <v>0.75376944444444449</v>
      </c>
    </row>
    <row r="64" spans="1:27">
      <c r="A64" s="2006"/>
      <c r="B64" s="1660" t="s">
        <v>353</v>
      </c>
      <c r="C64" s="31" t="s">
        <v>4</v>
      </c>
      <c r="D64" s="31" t="s">
        <v>1681</v>
      </c>
      <c r="E64" s="1253" t="s">
        <v>24</v>
      </c>
      <c r="F64" s="27">
        <v>0.57999999999999996</v>
      </c>
      <c r="G64" s="28">
        <f t="shared" si="17"/>
        <v>2.7800000000000002</v>
      </c>
      <c r="H64" s="941" t="s">
        <v>601</v>
      </c>
      <c r="I64" s="941" t="s">
        <v>602</v>
      </c>
      <c r="J64" s="1251">
        <v>25</v>
      </c>
      <c r="K64" s="37">
        <f t="shared" si="13"/>
        <v>9.6666666666666656E-4</v>
      </c>
      <c r="L64" s="37">
        <f t="shared" si="15"/>
        <v>4.7361111111111111E-3</v>
      </c>
      <c r="M64" s="98">
        <f t="shared" si="16"/>
        <v>0.36237500000000006</v>
      </c>
      <c r="N64" s="234">
        <f t="shared" si="16"/>
        <v>0.41445833333333343</v>
      </c>
      <c r="O64" s="98">
        <f t="shared" si="16"/>
        <v>0.45612500000000006</v>
      </c>
      <c r="P64" s="234">
        <f t="shared" si="16"/>
        <v>0.51168055555555558</v>
      </c>
      <c r="Q64" s="98">
        <f t="shared" si="16"/>
        <v>0.53945833333333337</v>
      </c>
      <c r="R64" s="234">
        <f t="shared" si="16"/>
        <v>0.58806944444444453</v>
      </c>
      <c r="S64" s="98">
        <f t="shared" si="16"/>
        <v>0.62279166666666674</v>
      </c>
      <c r="T64" s="234">
        <f t="shared" si="16"/>
        <v>0.66445833333333337</v>
      </c>
      <c r="U64" s="98">
        <f t="shared" si="16"/>
        <v>0.71306944444444453</v>
      </c>
      <c r="V64" s="234">
        <f t="shared" si="16"/>
        <v>0.75473611111111116</v>
      </c>
    </row>
    <row r="65" spans="1:22" ht="16.5" customHeight="1">
      <c r="A65" s="2006"/>
      <c r="B65" s="1360" t="s">
        <v>163</v>
      </c>
      <c r="C65" s="1264" t="s">
        <v>4</v>
      </c>
      <c r="D65" s="1627" t="s">
        <v>1681</v>
      </c>
      <c r="E65" s="1253" t="s">
        <v>25</v>
      </c>
      <c r="F65" s="299">
        <v>0.41</v>
      </c>
      <c r="G65" s="28">
        <f t="shared" si="17"/>
        <v>3.1900000000000004</v>
      </c>
      <c r="H65" s="584" t="s">
        <v>653</v>
      </c>
      <c r="I65" s="584" t="s">
        <v>604</v>
      </c>
      <c r="J65" s="1251">
        <v>25</v>
      </c>
      <c r="K65" s="37">
        <f t="shared" si="13"/>
        <v>6.8333333333333321E-4</v>
      </c>
      <c r="L65" s="37">
        <f t="shared" si="15"/>
        <v>5.4194444444444446E-3</v>
      </c>
      <c r="M65" s="98">
        <f t="shared" si="16"/>
        <v>0.36305833333333337</v>
      </c>
      <c r="N65" s="234">
        <f t="shared" si="16"/>
        <v>0.41514166666666674</v>
      </c>
      <c r="O65" s="98">
        <f t="shared" si="16"/>
        <v>0.45680833333333337</v>
      </c>
      <c r="P65" s="234">
        <f t="shared" si="16"/>
        <v>0.51236388888888895</v>
      </c>
      <c r="Q65" s="98">
        <f t="shared" si="16"/>
        <v>0.54014166666666674</v>
      </c>
      <c r="R65" s="234">
        <f t="shared" si="16"/>
        <v>0.5887527777777779</v>
      </c>
      <c r="S65" s="98">
        <f t="shared" si="16"/>
        <v>0.62347500000000011</v>
      </c>
      <c r="T65" s="234">
        <f t="shared" si="16"/>
        <v>0.66514166666666674</v>
      </c>
      <c r="U65" s="98">
        <f t="shared" si="16"/>
        <v>0.7137527777777779</v>
      </c>
      <c r="V65" s="234">
        <f t="shared" si="16"/>
        <v>0.75541944444444453</v>
      </c>
    </row>
    <row r="66" spans="1:22">
      <c r="A66" s="2006"/>
      <c r="B66" s="609" t="s">
        <v>351</v>
      </c>
      <c r="C66" s="1264" t="s">
        <v>5</v>
      </c>
      <c r="D66" s="1627" t="s">
        <v>1681</v>
      </c>
      <c r="E66" s="1253" t="s">
        <v>26</v>
      </c>
      <c r="F66" s="299">
        <v>0.52</v>
      </c>
      <c r="G66" s="28">
        <f t="shared" si="17"/>
        <v>3.7100000000000004</v>
      </c>
      <c r="H66" s="584" t="s">
        <v>672</v>
      </c>
      <c r="I66" s="584" t="s">
        <v>673</v>
      </c>
      <c r="J66" s="1251">
        <v>20</v>
      </c>
      <c r="K66" s="37">
        <f t="shared" si="13"/>
        <v>1.0833333333333335E-3</v>
      </c>
      <c r="L66" s="37">
        <f t="shared" si="15"/>
        <v>6.5027777777777783E-3</v>
      </c>
      <c r="M66" s="98">
        <f t="shared" si="16"/>
        <v>0.3641416666666667</v>
      </c>
      <c r="N66" s="234">
        <f t="shared" si="16"/>
        <v>0.41622500000000007</v>
      </c>
      <c r="O66" s="98">
        <f t="shared" si="16"/>
        <v>0.4578916666666667</v>
      </c>
      <c r="P66" s="234">
        <f t="shared" si="16"/>
        <v>0.51344722222222228</v>
      </c>
      <c r="Q66" s="98">
        <f t="shared" si="16"/>
        <v>0.54122500000000007</v>
      </c>
      <c r="R66" s="234">
        <f t="shared" si="16"/>
        <v>0.58983611111111123</v>
      </c>
      <c r="S66" s="98">
        <f t="shared" si="16"/>
        <v>0.62455833333333344</v>
      </c>
      <c r="T66" s="234">
        <f t="shared" si="16"/>
        <v>0.66622500000000007</v>
      </c>
      <c r="U66" s="98">
        <f t="shared" si="16"/>
        <v>0.71483611111111123</v>
      </c>
      <c r="V66" s="234">
        <f t="shared" si="16"/>
        <v>0.75650277777777786</v>
      </c>
    </row>
    <row r="67" spans="1:22">
      <c r="A67" s="2006"/>
      <c r="B67" s="609" t="s">
        <v>214</v>
      </c>
      <c r="C67" s="1264" t="s">
        <v>4</v>
      </c>
      <c r="D67" s="1627" t="s">
        <v>1684</v>
      </c>
      <c r="E67" s="1253" t="s">
        <v>27</v>
      </c>
      <c r="F67" s="299">
        <v>0.2</v>
      </c>
      <c r="G67" s="28">
        <f t="shared" si="17"/>
        <v>3.9100000000000006</v>
      </c>
      <c r="H67" s="584" t="s">
        <v>674</v>
      </c>
      <c r="I67" s="584" t="s">
        <v>675</v>
      </c>
      <c r="J67" s="1251">
        <v>15</v>
      </c>
      <c r="K67" s="37">
        <f t="shared" si="13"/>
        <v>5.5555555555555556E-4</v>
      </c>
      <c r="L67" s="37">
        <f t="shared" si="15"/>
        <v>7.058333333333334E-3</v>
      </c>
      <c r="M67" s="98">
        <f t="shared" si="16"/>
        <v>0.36469722222222223</v>
      </c>
      <c r="N67" s="234">
        <f t="shared" si="16"/>
        <v>0.4167805555555556</v>
      </c>
      <c r="O67" s="98">
        <f t="shared" si="16"/>
        <v>0.45844722222222223</v>
      </c>
      <c r="P67" s="234">
        <f t="shared" si="16"/>
        <v>0.51400277777777781</v>
      </c>
      <c r="Q67" s="98">
        <f t="shared" si="16"/>
        <v>0.5417805555555556</v>
      </c>
      <c r="R67" s="234">
        <f t="shared" si="16"/>
        <v>0.59039166666666676</v>
      </c>
      <c r="S67" s="98">
        <f t="shared" si="16"/>
        <v>0.62511388888888897</v>
      </c>
      <c r="T67" s="234">
        <f t="shared" si="16"/>
        <v>0.6667805555555556</v>
      </c>
      <c r="U67" s="98">
        <f t="shared" si="16"/>
        <v>0.71539166666666676</v>
      </c>
      <c r="V67" s="234">
        <f t="shared" si="16"/>
        <v>0.75705833333333339</v>
      </c>
    </row>
    <row r="68" spans="1:22">
      <c r="A68" s="2006"/>
      <c r="B68" s="609" t="s">
        <v>348</v>
      </c>
      <c r="C68" s="1264" t="s">
        <v>5</v>
      </c>
      <c r="D68" s="1627" t="s">
        <v>1681</v>
      </c>
      <c r="E68" s="1253" t="s">
        <v>28</v>
      </c>
      <c r="F68" s="299">
        <v>0.55000000000000004</v>
      </c>
      <c r="G68" s="28">
        <f t="shared" si="17"/>
        <v>4.4600000000000009</v>
      </c>
      <c r="H68" s="584" t="s">
        <v>680</v>
      </c>
      <c r="I68" s="584" t="s">
        <v>681</v>
      </c>
      <c r="J68" s="1251">
        <v>15</v>
      </c>
      <c r="K68" s="37">
        <f t="shared" si="13"/>
        <v>1.5277777777777779E-3</v>
      </c>
      <c r="L68" s="37">
        <f t="shared" si="15"/>
        <v>8.5861111111111121E-3</v>
      </c>
      <c r="M68" s="98">
        <f t="shared" si="16"/>
        <v>0.36622500000000002</v>
      </c>
      <c r="N68" s="234">
        <f t="shared" si="16"/>
        <v>0.41830833333333339</v>
      </c>
      <c r="O68" s="98">
        <f t="shared" si="16"/>
        <v>0.45997500000000002</v>
      </c>
      <c r="P68" s="234">
        <f t="shared" si="16"/>
        <v>0.5155305555555556</v>
      </c>
      <c r="Q68" s="98">
        <f t="shared" si="16"/>
        <v>0.54330833333333339</v>
      </c>
      <c r="R68" s="234">
        <f t="shared" si="16"/>
        <v>0.59191944444444455</v>
      </c>
      <c r="S68" s="98">
        <f t="shared" si="16"/>
        <v>0.62664166666666676</v>
      </c>
      <c r="T68" s="234">
        <f t="shared" si="16"/>
        <v>0.66830833333333339</v>
      </c>
      <c r="U68" s="98">
        <f t="shared" si="16"/>
        <v>0.71691944444444455</v>
      </c>
      <c r="V68" s="234">
        <f t="shared" si="16"/>
        <v>0.75858611111111118</v>
      </c>
    </row>
    <row r="69" spans="1:22" ht="17.25" customHeight="1">
      <c r="A69" s="2006"/>
      <c r="B69" s="609" t="s">
        <v>354</v>
      </c>
      <c r="C69" s="1264" t="s">
        <v>5</v>
      </c>
      <c r="D69" s="1627" t="s">
        <v>1681</v>
      </c>
      <c r="E69" s="1253" t="s">
        <v>29</v>
      </c>
      <c r="F69" s="299">
        <v>0.34</v>
      </c>
      <c r="G69" s="28">
        <f t="shared" si="17"/>
        <v>4.8000000000000007</v>
      </c>
      <c r="H69" s="584" t="s">
        <v>802</v>
      </c>
      <c r="I69" s="584" t="s">
        <v>803</v>
      </c>
      <c r="J69" s="1251">
        <v>30</v>
      </c>
      <c r="K69" s="37">
        <f t="shared" si="13"/>
        <v>4.7222222222222224E-4</v>
      </c>
      <c r="L69" s="37">
        <f t="shared" si="15"/>
        <v>9.0583333333333349E-3</v>
      </c>
      <c r="M69" s="98">
        <f t="shared" si="16"/>
        <v>0.36669722222222223</v>
      </c>
      <c r="N69" s="234">
        <f t="shared" si="16"/>
        <v>0.4187805555555556</v>
      </c>
      <c r="O69" s="98">
        <f t="shared" si="16"/>
        <v>0.46044722222222223</v>
      </c>
      <c r="P69" s="234">
        <f t="shared" si="16"/>
        <v>0.51600277777777781</v>
      </c>
      <c r="Q69" s="98">
        <f t="shared" si="16"/>
        <v>0.5437805555555556</v>
      </c>
      <c r="R69" s="234">
        <f t="shared" si="16"/>
        <v>0.59239166666666676</v>
      </c>
      <c r="S69" s="98">
        <f t="shared" si="16"/>
        <v>0.62711388888888897</v>
      </c>
      <c r="T69" s="234">
        <f t="shared" si="16"/>
        <v>0.6687805555555556</v>
      </c>
      <c r="U69" s="98">
        <f t="shared" si="16"/>
        <v>0.71739166666666676</v>
      </c>
      <c r="V69" s="234">
        <f t="shared" si="16"/>
        <v>0.75905833333333339</v>
      </c>
    </row>
    <row r="70" spans="1:22">
      <c r="A70" s="2006"/>
      <c r="B70" s="1360" t="s">
        <v>355</v>
      </c>
      <c r="C70" s="1264" t="s">
        <v>5</v>
      </c>
      <c r="D70" s="1627" t="s">
        <v>1683</v>
      </c>
      <c r="E70" s="1253" t="s">
        <v>30</v>
      </c>
      <c r="F70" s="299">
        <v>0.57999999999999996</v>
      </c>
      <c r="G70" s="28">
        <f t="shared" si="17"/>
        <v>5.3800000000000008</v>
      </c>
      <c r="H70" s="584" t="s">
        <v>624</v>
      </c>
      <c r="I70" s="584" t="s">
        <v>625</v>
      </c>
      <c r="J70" s="1251">
        <v>25</v>
      </c>
      <c r="K70" s="37">
        <f t="shared" si="13"/>
        <v>9.6666666666666656E-4</v>
      </c>
      <c r="L70" s="37">
        <f t="shared" si="15"/>
        <v>1.0025000000000001E-2</v>
      </c>
      <c r="M70" s="98">
        <f t="shared" si="16"/>
        <v>0.3676638888888889</v>
      </c>
      <c r="N70" s="234">
        <f t="shared" si="16"/>
        <v>0.41974722222222227</v>
      </c>
      <c r="O70" s="98">
        <f t="shared" si="16"/>
        <v>0.4614138888888889</v>
      </c>
      <c r="P70" s="234">
        <f t="shared" si="16"/>
        <v>0.51696944444444448</v>
      </c>
      <c r="Q70" s="98">
        <f t="shared" si="16"/>
        <v>0.54474722222222227</v>
      </c>
      <c r="R70" s="234">
        <f t="shared" si="16"/>
        <v>0.59335833333333343</v>
      </c>
      <c r="S70" s="98">
        <f t="shared" si="16"/>
        <v>0.62808055555555564</v>
      </c>
      <c r="T70" s="234">
        <f t="shared" si="16"/>
        <v>0.66974722222222227</v>
      </c>
      <c r="U70" s="98">
        <f t="shared" si="16"/>
        <v>0.71835833333333343</v>
      </c>
      <c r="V70" s="234">
        <f t="shared" si="16"/>
        <v>0.76002500000000006</v>
      </c>
    </row>
    <row r="71" spans="1:22">
      <c r="A71" s="2006"/>
      <c r="B71" s="1360" t="s">
        <v>113</v>
      </c>
      <c r="C71" s="1264" t="s">
        <v>5</v>
      </c>
      <c r="D71" s="1627" t="s">
        <v>1683</v>
      </c>
      <c r="E71" s="1253" t="s">
        <v>31</v>
      </c>
      <c r="F71" s="299">
        <v>0.38</v>
      </c>
      <c r="G71" s="28">
        <f t="shared" si="17"/>
        <v>5.7600000000000007</v>
      </c>
      <c r="H71" s="584" t="s">
        <v>622</v>
      </c>
      <c r="I71" s="584" t="s">
        <v>623</v>
      </c>
      <c r="J71" s="1251">
        <v>25</v>
      </c>
      <c r="K71" s="37">
        <f t="shared" si="13"/>
        <v>6.333333333333333E-4</v>
      </c>
      <c r="L71" s="37">
        <f t="shared" si="15"/>
        <v>1.0658333333333334E-2</v>
      </c>
      <c r="M71" s="98">
        <f t="shared" si="16"/>
        <v>0.36829722222222222</v>
      </c>
      <c r="N71" s="234">
        <f t="shared" si="16"/>
        <v>0.42038055555555559</v>
      </c>
      <c r="O71" s="98">
        <f t="shared" si="16"/>
        <v>0.46204722222222222</v>
      </c>
      <c r="P71" s="234">
        <f t="shared" si="16"/>
        <v>0.51760277777777786</v>
      </c>
      <c r="Q71" s="98">
        <f t="shared" si="16"/>
        <v>0.54538055555555565</v>
      </c>
      <c r="R71" s="234">
        <f t="shared" si="16"/>
        <v>0.59399166666666681</v>
      </c>
      <c r="S71" s="98">
        <f t="shared" si="16"/>
        <v>0.62871388888888902</v>
      </c>
      <c r="T71" s="234">
        <f t="shared" si="16"/>
        <v>0.67038055555555565</v>
      </c>
      <c r="U71" s="98">
        <f t="shared" si="16"/>
        <v>0.71899166666666681</v>
      </c>
      <c r="V71" s="234">
        <f t="shared" si="16"/>
        <v>0.76065833333333344</v>
      </c>
    </row>
    <row r="72" spans="1:22" ht="18" customHeight="1">
      <c r="A72" s="1997" t="s">
        <v>363</v>
      </c>
      <c r="B72" s="1662" t="s">
        <v>132</v>
      </c>
      <c r="C72" s="1264" t="s">
        <v>5</v>
      </c>
      <c r="D72" s="1627" t="s">
        <v>1681</v>
      </c>
      <c r="E72" s="1253" t="s">
        <v>32</v>
      </c>
      <c r="F72" s="28">
        <v>2.08</v>
      </c>
      <c r="G72" s="28">
        <f t="shared" si="17"/>
        <v>7.8400000000000007</v>
      </c>
      <c r="H72" s="581" t="s">
        <v>1731</v>
      </c>
      <c r="I72" s="581" t="s">
        <v>1732</v>
      </c>
      <c r="J72" s="1251">
        <v>25</v>
      </c>
      <c r="K72" s="37">
        <f t="shared" si="13"/>
        <v>3.4666666666666665E-3</v>
      </c>
      <c r="L72" s="37">
        <f t="shared" si="15"/>
        <v>1.4125E-2</v>
      </c>
      <c r="M72" s="98">
        <f t="shared" si="16"/>
        <v>0.37176388888888889</v>
      </c>
      <c r="N72" s="234">
        <f t="shared" si="16"/>
        <v>0.42384722222222226</v>
      </c>
      <c r="O72" s="98">
        <f t="shared" si="16"/>
        <v>0.46551388888888889</v>
      </c>
      <c r="P72" s="234">
        <f t="shared" si="16"/>
        <v>0.52106944444444447</v>
      </c>
      <c r="Q72" s="98">
        <f t="shared" si="16"/>
        <v>0.54884722222222226</v>
      </c>
      <c r="R72" s="234">
        <f t="shared" si="16"/>
        <v>0.59745833333333342</v>
      </c>
      <c r="S72" s="98">
        <f t="shared" si="16"/>
        <v>0.63218055555555563</v>
      </c>
      <c r="T72" s="234">
        <f t="shared" si="16"/>
        <v>0.67384722222222226</v>
      </c>
      <c r="U72" s="98">
        <f t="shared" si="16"/>
        <v>0.72245833333333342</v>
      </c>
      <c r="V72" s="234">
        <f t="shared" si="16"/>
        <v>0.76412500000000005</v>
      </c>
    </row>
    <row r="73" spans="1:22">
      <c r="A73" s="1997"/>
      <c r="B73" s="1662" t="s">
        <v>360</v>
      </c>
      <c r="C73" s="1264" t="s">
        <v>5</v>
      </c>
      <c r="D73" s="1627" t="s">
        <v>1681</v>
      </c>
      <c r="E73" s="1253" t="s">
        <v>148</v>
      </c>
      <c r="F73" s="145">
        <v>1.05</v>
      </c>
      <c r="G73" s="28">
        <f t="shared" si="17"/>
        <v>8.89</v>
      </c>
      <c r="H73" s="607" t="s">
        <v>1740</v>
      </c>
      <c r="I73" s="607" t="s">
        <v>1741</v>
      </c>
      <c r="J73" s="1251">
        <v>25</v>
      </c>
      <c r="K73" s="37">
        <f t="shared" si="13"/>
        <v>1.75E-3</v>
      </c>
      <c r="L73" s="37">
        <f t="shared" si="15"/>
        <v>1.5875E-2</v>
      </c>
      <c r="M73" s="98">
        <f t="shared" si="16"/>
        <v>0.37351388888888887</v>
      </c>
      <c r="N73" s="234">
        <f t="shared" si="16"/>
        <v>0.42559722222222224</v>
      </c>
      <c r="O73" s="98">
        <f t="shared" si="16"/>
        <v>0.46726388888888887</v>
      </c>
      <c r="P73" s="234">
        <f t="shared" si="16"/>
        <v>0.5228194444444445</v>
      </c>
      <c r="Q73" s="98">
        <f t="shared" si="16"/>
        <v>0.55059722222222229</v>
      </c>
      <c r="R73" s="234">
        <f t="shared" si="16"/>
        <v>0.59920833333333345</v>
      </c>
      <c r="S73" s="98">
        <f t="shared" si="16"/>
        <v>0.63393055555555566</v>
      </c>
      <c r="T73" s="234">
        <f t="shared" si="16"/>
        <v>0.67559722222222229</v>
      </c>
      <c r="U73" s="98">
        <f t="shared" si="16"/>
        <v>0.72420833333333345</v>
      </c>
      <c r="V73" s="234">
        <f t="shared" si="16"/>
        <v>0.76587500000000008</v>
      </c>
    </row>
    <row r="74" spans="1:22">
      <c r="A74" s="1997"/>
      <c r="B74" s="1662" t="s">
        <v>134</v>
      </c>
      <c r="C74" s="1264" t="s">
        <v>5</v>
      </c>
      <c r="D74" s="1627" t="s">
        <v>1681</v>
      </c>
      <c r="E74" s="1253" t="s">
        <v>149</v>
      </c>
      <c r="F74" s="28">
        <v>0.4</v>
      </c>
      <c r="G74" s="28">
        <f t="shared" si="17"/>
        <v>9.2900000000000009</v>
      </c>
      <c r="H74" s="609" t="s">
        <v>1742</v>
      </c>
      <c r="I74" s="609" t="s">
        <v>1743</v>
      </c>
      <c r="J74" s="1251">
        <v>25</v>
      </c>
      <c r="K74" s="37">
        <f t="shared" si="13"/>
        <v>6.6666666666666664E-4</v>
      </c>
      <c r="L74" s="37">
        <f t="shared" si="15"/>
        <v>1.6541666666666666E-2</v>
      </c>
      <c r="M74" s="98">
        <f t="shared" si="16"/>
        <v>0.37418055555555552</v>
      </c>
      <c r="N74" s="234">
        <f t="shared" si="16"/>
        <v>0.42626388888888889</v>
      </c>
      <c r="O74" s="98">
        <f t="shared" si="16"/>
        <v>0.46793055555555552</v>
      </c>
      <c r="P74" s="234">
        <f t="shared" si="16"/>
        <v>0.52348611111111121</v>
      </c>
      <c r="Q74" s="98">
        <f t="shared" si="16"/>
        <v>0.551263888888889</v>
      </c>
      <c r="R74" s="234">
        <f t="shared" si="16"/>
        <v>0.59987500000000016</v>
      </c>
      <c r="S74" s="98">
        <f t="shared" si="16"/>
        <v>0.63459722222222237</v>
      </c>
      <c r="T74" s="234">
        <f t="shared" si="16"/>
        <v>0.676263888888889</v>
      </c>
      <c r="U74" s="98">
        <f t="shared" si="16"/>
        <v>0.72487500000000016</v>
      </c>
      <c r="V74" s="234">
        <f t="shared" si="16"/>
        <v>0.76654166666666679</v>
      </c>
    </row>
    <row r="75" spans="1:22">
      <c r="A75" s="1997"/>
      <c r="B75" s="1662" t="s">
        <v>1738</v>
      </c>
      <c r="C75" s="1264" t="s">
        <v>5</v>
      </c>
      <c r="D75" s="1627" t="s">
        <v>1681</v>
      </c>
      <c r="E75" s="1253" t="s">
        <v>150</v>
      </c>
      <c r="F75" s="28">
        <v>0.94</v>
      </c>
      <c r="G75" s="28">
        <f t="shared" si="17"/>
        <v>10.23</v>
      </c>
      <c r="H75" s="607" t="s">
        <v>1744</v>
      </c>
      <c r="I75" s="607" t="s">
        <v>1745</v>
      </c>
      <c r="J75" s="1251">
        <v>25</v>
      </c>
      <c r="K75" s="37">
        <f t="shared" si="13"/>
        <v>1.5666666666666665E-3</v>
      </c>
      <c r="L75" s="37">
        <f t="shared" si="15"/>
        <v>1.8108333333333334E-2</v>
      </c>
      <c r="M75" s="98">
        <f t="shared" si="16"/>
        <v>0.37574722222222218</v>
      </c>
      <c r="N75" s="234">
        <f t="shared" si="16"/>
        <v>0.42783055555555555</v>
      </c>
      <c r="O75" s="98">
        <f t="shared" si="16"/>
        <v>0.46949722222222218</v>
      </c>
      <c r="P75" s="234">
        <f t="shared" si="16"/>
        <v>0.52505277777777792</v>
      </c>
      <c r="Q75" s="98">
        <f t="shared" si="16"/>
        <v>0.55283055555555571</v>
      </c>
      <c r="R75" s="234">
        <f t="shared" si="16"/>
        <v>0.60144166666666687</v>
      </c>
      <c r="S75" s="98">
        <f t="shared" si="16"/>
        <v>0.63616388888888908</v>
      </c>
      <c r="T75" s="234">
        <f t="shared" si="16"/>
        <v>0.67783055555555571</v>
      </c>
      <c r="U75" s="98">
        <f t="shared" si="16"/>
        <v>0.72644166666666687</v>
      </c>
      <c r="V75" s="234">
        <f t="shared" si="16"/>
        <v>0.7681083333333335</v>
      </c>
    </row>
    <row r="76" spans="1:22">
      <c r="A76" s="1997"/>
      <c r="B76" s="1665" t="s">
        <v>135</v>
      </c>
      <c r="C76" s="1264" t="s">
        <v>5</v>
      </c>
      <c r="D76" s="1627" t="s">
        <v>1681</v>
      </c>
      <c r="E76" s="1253" t="s">
        <v>151</v>
      </c>
      <c r="F76" s="28">
        <v>1.53</v>
      </c>
      <c r="G76" s="28">
        <f t="shared" si="17"/>
        <v>11.76</v>
      </c>
      <c r="H76" s="609" t="s">
        <v>1746</v>
      </c>
      <c r="I76" s="609" t="s">
        <v>1747</v>
      </c>
      <c r="J76" s="1251">
        <v>25</v>
      </c>
      <c r="K76" s="37">
        <f t="shared" si="13"/>
        <v>2.5500000000000002E-3</v>
      </c>
      <c r="L76" s="37">
        <f t="shared" si="15"/>
        <v>2.0658333333333334E-2</v>
      </c>
      <c r="M76" s="98">
        <f t="shared" ref="M76:V91" si="18">M75+$K76</f>
        <v>0.37829722222222217</v>
      </c>
      <c r="N76" s="234">
        <f t="shared" si="18"/>
        <v>0.43038055555555554</v>
      </c>
      <c r="O76" s="98">
        <f t="shared" si="18"/>
        <v>0.47204722222222217</v>
      </c>
      <c r="P76" s="234">
        <f t="shared" si="18"/>
        <v>0.52760277777777798</v>
      </c>
      <c r="Q76" s="98">
        <f t="shared" si="18"/>
        <v>0.55538055555555577</v>
      </c>
      <c r="R76" s="234">
        <f t="shared" si="18"/>
        <v>0.60399166666666693</v>
      </c>
      <c r="S76" s="98">
        <f t="shared" si="18"/>
        <v>0.63871388888888914</v>
      </c>
      <c r="T76" s="234">
        <f t="shared" si="18"/>
        <v>0.68038055555555577</v>
      </c>
      <c r="U76" s="98">
        <f t="shared" si="18"/>
        <v>0.72899166666666693</v>
      </c>
      <c r="V76" s="234">
        <f t="shared" si="18"/>
        <v>0.77065833333333356</v>
      </c>
    </row>
    <row r="77" spans="1:22">
      <c r="A77" s="1997"/>
      <c r="B77" s="1662" t="s">
        <v>1739</v>
      </c>
      <c r="C77" s="1264" t="s">
        <v>5</v>
      </c>
      <c r="D77" s="1627" t="s">
        <v>1681</v>
      </c>
      <c r="E77" s="1253" t="s">
        <v>152</v>
      </c>
      <c r="F77" s="28">
        <v>0.5</v>
      </c>
      <c r="G77" s="28">
        <f t="shared" si="17"/>
        <v>12.26</v>
      </c>
      <c r="H77" s="581" t="s">
        <v>1722</v>
      </c>
      <c r="I77" s="581" t="s">
        <v>1723</v>
      </c>
      <c r="J77" s="1251">
        <v>25</v>
      </c>
      <c r="K77" s="37">
        <f t="shared" si="13"/>
        <v>8.3333333333333339E-4</v>
      </c>
      <c r="L77" s="37">
        <f t="shared" si="15"/>
        <v>2.1491666666666666E-2</v>
      </c>
      <c r="M77" s="98">
        <f t="shared" si="18"/>
        <v>0.37913055555555553</v>
      </c>
      <c r="N77" s="234">
        <f t="shared" si="18"/>
        <v>0.4312138888888889</v>
      </c>
      <c r="O77" s="98">
        <f t="shared" si="18"/>
        <v>0.47288055555555553</v>
      </c>
      <c r="P77" s="234">
        <f t="shared" si="18"/>
        <v>0.52843611111111133</v>
      </c>
      <c r="Q77" s="98">
        <f t="shared" si="18"/>
        <v>0.55621388888888912</v>
      </c>
      <c r="R77" s="234">
        <f t="shared" si="18"/>
        <v>0.60482500000000028</v>
      </c>
      <c r="S77" s="98">
        <f t="shared" si="18"/>
        <v>0.63954722222222249</v>
      </c>
      <c r="T77" s="234">
        <f t="shared" si="18"/>
        <v>0.68121388888888912</v>
      </c>
      <c r="U77" s="98">
        <f t="shared" si="18"/>
        <v>0.72982500000000028</v>
      </c>
      <c r="V77" s="234">
        <f t="shared" si="18"/>
        <v>0.77149166666666691</v>
      </c>
    </row>
    <row r="78" spans="1:22">
      <c r="A78" s="1997"/>
      <c r="B78" s="1662" t="s">
        <v>136</v>
      </c>
      <c r="C78" s="1423" t="s">
        <v>5</v>
      </c>
      <c r="D78" s="1627" t="s">
        <v>1681</v>
      </c>
      <c r="E78" s="1253" t="s">
        <v>153</v>
      </c>
      <c r="F78" s="28">
        <v>0.5</v>
      </c>
      <c r="G78" s="28">
        <f t="shared" si="17"/>
        <v>12.76</v>
      </c>
      <c r="H78" s="609" t="s">
        <v>1748</v>
      </c>
      <c r="I78" s="609" t="s">
        <v>1749</v>
      </c>
      <c r="J78" s="1251">
        <v>30</v>
      </c>
      <c r="K78" s="37">
        <f t="shared" si="13"/>
        <v>6.9444444444444447E-4</v>
      </c>
      <c r="L78" s="37">
        <f t="shared" si="15"/>
        <v>2.2186111111111111E-2</v>
      </c>
      <c r="M78" s="98">
        <f t="shared" si="18"/>
        <v>0.37982499999999997</v>
      </c>
      <c r="N78" s="234">
        <f t="shared" si="18"/>
        <v>0.43190833333333334</v>
      </c>
      <c r="O78" s="98">
        <f t="shared" si="18"/>
        <v>0.47357499999999997</v>
      </c>
      <c r="P78" s="234">
        <f t="shared" si="18"/>
        <v>0.52913055555555577</v>
      </c>
      <c r="Q78" s="98">
        <f t="shared" si="18"/>
        <v>0.55690833333333356</v>
      </c>
      <c r="R78" s="234">
        <f t="shared" si="18"/>
        <v>0.60551944444444472</v>
      </c>
      <c r="S78" s="98">
        <f t="shared" si="18"/>
        <v>0.64024166666666693</v>
      </c>
      <c r="T78" s="234">
        <f t="shared" si="18"/>
        <v>0.68190833333333356</v>
      </c>
      <c r="U78" s="98">
        <f t="shared" si="18"/>
        <v>0.73051944444444472</v>
      </c>
      <c r="V78" s="234">
        <f t="shared" si="18"/>
        <v>0.77218611111111135</v>
      </c>
    </row>
    <row r="79" spans="1:22">
      <c r="A79" s="1997"/>
      <c r="B79" s="1662" t="s">
        <v>358</v>
      </c>
      <c r="C79" s="1423" t="s">
        <v>5</v>
      </c>
      <c r="D79" s="1627" t="s">
        <v>1681</v>
      </c>
      <c r="E79" s="1253" t="s">
        <v>154</v>
      </c>
      <c r="F79" s="28">
        <v>0.5</v>
      </c>
      <c r="G79" s="28">
        <f t="shared" si="17"/>
        <v>13.26</v>
      </c>
      <c r="H79" s="873" t="s">
        <v>1751</v>
      </c>
      <c r="I79" s="873" t="s">
        <v>1751</v>
      </c>
      <c r="J79" s="1251">
        <v>30</v>
      </c>
      <c r="K79" s="37">
        <f t="shared" si="13"/>
        <v>6.9444444444444447E-4</v>
      </c>
      <c r="L79" s="37">
        <f t="shared" si="15"/>
        <v>2.2880555555555557E-2</v>
      </c>
      <c r="M79" s="98">
        <f t="shared" si="18"/>
        <v>0.38051944444444441</v>
      </c>
      <c r="N79" s="234">
        <f t="shared" si="18"/>
        <v>0.43260277777777778</v>
      </c>
      <c r="O79" s="98">
        <f t="shared" si="18"/>
        <v>0.47426944444444441</v>
      </c>
      <c r="P79" s="234">
        <f t="shared" si="18"/>
        <v>0.52982500000000021</v>
      </c>
      <c r="Q79" s="98">
        <f t="shared" si="18"/>
        <v>0.557602777777778</v>
      </c>
      <c r="R79" s="234">
        <f t="shared" si="18"/>
        <v>0.60621388888888916</v>
      </c>
      <c r="S79" s="98">
        <f t="shared" si="18"/>
        <v>0.64093611111111137</v>
      </c>
      <c r="T79" s="234">
        <f t="shared" si="18"/>
        <v>0.682602777777778</v>
      </c>
      <c r="U79" s="98">
        <f t="shared" si="18"/>
        <v>0.73121388888888916</v>
      </c>
      <c r="V79" s="234">
        <f t="shared" si="18"/>
        <v>0.77288055555555579</v>
      </c>
    </row>
    <row r="80" spans="1:22">
      <c r="A80" s="1997"/>
      <c r="B80" s="1662" t="s">
        <v>137</v>
      </c>
      <c r="C80" s="1423" t="s">
        <v>5</v>
      </c>
      <c r="D80" s="1627" t="s">
        <v>1681</v>
      </c>
      <c r="E80" s="1253" t="s">
        <v>155</v>
      </c>
      <c r="F80" s="28">
        <v>0.13</v>
      </c>
      <c r="G80" s="28">
        <f t="shared" si="17"/>
        <v>13.39</v>
      </c>
      <c r="H80" s="609" t="s">
        <v>1752</v>
      </c>
      <c r="I80" s="609" t="s">
        <v>1753</v>
      </c>
      <c r="J80" s="1251">
        <v>25</v>
      </c>
      <c r="K80" s="37">
        <f t="shared" si="13"/>
        <v>2.1666666666666666E-4</v>
      </c>
      <c r="L80" s="37">
        <f t="shared" si="15"/>
        <v>2.3097222222222224E-2</v>
      </c>
      <c r="M80" s="98">
        <f t="shared" si="18"/>
        <v>0.38073611111111105</v>
      </c>
      <c r="N80" s="234">
        <f t="shared" si="18"/>
        <v>0.43281944444444442</v>
      </c>
      <c r="O80" s="98">
        <f t="shared" si="18"/>
        <v>0.47448611111111105</v>
      </c>
      <c r="P80" s="234">
        <f t="shared" si="18"/>
        <v>0.53004166666666686</v>
      </c>
      <c r="Q80" s="98">
        <f t="shared" si="18"/>
        <v>0.55781944444444465</v>
      </c>
      <c r="R80" s="234">
        <f t="shared" si="18"/>
        <v>0.60643055555555581</v>
      </c>
      <c r="S80" s="98">
        <f t="shared" si="18"/>
        <v>0.64115277777777802</v>
      </c>
      <c r="T80" s="234">
        <f t="shared" si="18"/>
        <v>0.68281944444444465</v>
      </c>
      <c r="U80" s="98">
        <f t="shared" si="18"/>
        <v>0.73143055555555581</v>
      </c>
      <c r="V80" s="234">
        <f t="shared" si="18"/>
        <v>0.77309722222222244</v>
      </c>
    </row>
    <row r="81" spans="1:26">
      <c r="A81" s="1997"/>
      <c r="B81" s="1662" t="s">
        <v>138</v>
      </c>
      <c r="C81" s="1423" t="s">
        <v>5</v>
      </c>
      <c r="D81" s="1627" t="s">
        <v>1681</v>
      </c>
      <c r="E81" s="1253" t="s">
        <v>156</v>
      </c>
      <c r="F81" s="28">
        <v>0.37</v>
      </c>
      <c r="G81" s="28">
        <f t="shared" si="17"/>
        <v>13.76</v>
      </c>
      <c r="H81" s="609" t="s">
        <v>1754</v>
      </c>
      <c r="I81" s="607" t="s">
        <v>1755</v>
      </c>
      <c r="J81" s="1251">
        <v>25</v>
      </c>
      <c r="K81" s="37">
        <f t="shared" si="13"/>
        <v>6.1666666666666673E-4</v>
      </c>
      <c r="L81" s="37">
        <f t="shared" si="15"/>
        <v>2.3713888888888892E-2</v>
      </c>
      <c r="M81" s="98">
        <f t="shared" si="18"/>
        <v>0.38135277777777771</v>
      </c>
      <c r="N81" s="234">
        <f t="shared" si="18"/>
        <v>0.43343611111111108</v>
      </c>
      <c r="O81" s="98">
        <f t="shared" si="18"/>
        <v>0.47510277777777771</v>
      </c>
      <c r="P81" s="234">
        <f t="shared" si="18"/>
        <v>0.53065833333333357</v>
      </c>
      <c r="Q81" s="98">
        <f t="shared" si="18"/>
        <v>0.55843611111111136</v>
      </c>
      <c r="R81" s="234">
        <f t="shared" si="18"/>
        <v>0.60704722222222252</v>
      </c>
      <c r="S81" s="98">
        <f t="shared" si="18"/>
        <v>0.64176944444444473</v>
      </c>
      <c r="T81" s="234">
        <f t="shared" si="18"/>
        <v>0.68343611111111136</v>
      </c>
      <c r="U81" s="98">
        <f t="shared" si="18"/>
        <v>0.73204722222222252</v>
      </c>
      <c r="V81" s="234">
        <f t="shared" si="18"/>
        <v>0.77371388888888915</v>
      </c>
    </row>
    <row r="82" spans="1:26">
      <c r="A82" s="1997"/>
      <c r="B82" s="1662" t="s">
        <v>139</v>
      </c>
      <c r="C82" s="1423" t="s">
        <v>5</v>
      </c>
      <c r="D82" s="1627" t="s">
        <v>1681</v>
      </c>
      <c r="E82" s="1253" t="s">
        <v>157</v>
      </c>
      <c r="F82" s="28">
        <v>0.78</v>
      </c>
      <c r="G82" s="28">
        <f t="shared" si="17"/>
        <v>14.54</v>
      </c>
      <c r="H82" s="607" t="s">
        <v>1756</v>
      </c>
      <c r="I82" s="609" t="s">
        <v>1757</v>
      </c>
      <c r="J82" s="1251">
        <v>25</v>
      </c>
      <c r="K82" s="37">
        <f t="shared" si="13"/>
        <v>1.3000000000000002E-3</v>
      </c>
      <c r="L82" s="37">
        <f t="shared" si="15"/>
        <v>2.5013888888888891E-2</v>
      </c>
      <c r="M82" s="98">
        <f t="shared" si="18"/>
        <v>0.38265277777777773</v>
      </c>
      <c r="N82" s="234">
        <f t="shared" si="18"/>
        <v>0.4347361111111111</v>
      </c>
      <c r="O82" s="98">
        <f t="shared" si="18"/>
        <v>0.47640277777777773</v>
      </c>
      <c r="P82" s="234">
        <f t="shared" si="18"/>
        <v>0.53195833333333353</v>
      </c>
      <c r="Q82" s="98">
        <f t="shared" si="18"/>
        <v>0.55973611111111132</v>
      </c>
      <c r="R82" s="234">
        <f t="shared" si="18"/>
        <v>0.60834722222222248</v>
      </c>
      <c r="S82" s="98">
        <f t="shared" si="18"/>
        <v>0.64306944444444469</v>
      </c>
      <c r="T82" s="234">
        <f t="shared" si="18"/>
        <v>0.68473611111111132</v>
      </c>
      <c r="U82" s="98">
        <f t="shared" si="18"/>
        <v>0.73334722222222248</v>
      </c>
      <c r="V82" s="234">
        <f t="shared" si="18"/>
        <v>0.77501388888888911</v>
      </c>
    </row>
    <row r="83" spans="1:26">
      <c r="A83" s="1997"/>
      <c r="B83" s="1662" t="s">
        <v>140</v>
      </c>
      <c r="C83" s="1423" t="s">
        <v>5</v>
      </c>
      <c r="D83" s="1627" t="s">
        <v>1681</v>
      </c>
      <c r="E83" s="1253" t="s">
        <v>102</v>
      </c>
      <c r="F83" s="28">
        <v>0.38</v>
      </c>
      <c r="G83" s="28">
        <f t="shared" si="17"/>
        <v>14.92</v>
      </c>
      <c r="H83" s="609" t="s">
        <v>1758</v>
      </c>
      <c r="I83" s="607" t="s">
        <v>629</v>
      </c>
      <c r="J83" s="1251">
        <v>25</v>
      </c>
      <c r="K83" s="37">
        <f t="shared" si="13"/>
        <v>6.333333333333333E-4</v>
      </c>
      <c r="L83" s="37">
        <f t="shared" si="15"/>
        <v>2.5647222222222224E-2</v>
      </c>
      <c r="M83" s="98">
        <f t="shared" si="18"/>
        <v>0.38328611111111105</v>
      </c>
      <c r="N83" s="234">
        <f t="shared" si="18"/>
        <v>0.43536944444444442</v>
      </c>
      <c r="O83" s="98">
        <f t="shared" si="18"/>
        <v>0.47703611111111105</v>
      </c>
      <c r="P83" s="234">
        <f t="shared" si="18"/>
        <v>0.53259166666666691</v>
      </c>
      <c r="Q83" s="98">
        <f t="shared" si="18"/>
        <v>0.5603694444444447</v>
      </c>
      <c r="R83" s="234">
        <f t="shared" si="18"/>
        <v>0.60898055555555586</v>
      </c>
      <c r="S83" s="98">
        <f t="shared" si="18"/>
        <v>0.64370277777777807</v>
      </c>
      <c r="T83" s="234">
        <f t="shared" si="18"/>
        <v>0.6853694444444447</v>
      </c>
      <c r="U83" s="98">
        <f t="shared" si="18"/>
        <v>0.73398055555555586</v>
      </c>
      <c r="V83" s="234">
        <f t="shared" si="18"/>
        <v>0.77564722222222249</v>
      </c>
    </row>
    <row r="84" spans="1:26">
      <c r="A84" s="1997"/>
      <c r="B84" s="1662" t="s">
        <v>141</v>
      </c>
      <c r="C84" s="1423" t="s">
        <v>5</v>
      </c>
      <c r="D84" s="1627" t="s">
        <v>1681</v>
      </c>
      <c r="E84" s="1253" t="s">
        <v>158</v>
      </c>
      <c r="F84" s="1251">
        <v>0.7</v>
      </c>
      <c r="G84" s="28">
        <f t="shared" si="17"/>
        <v>15.62</v>
      </c>
      <c r="H84" s="607" t="s">
        <v>1759</v>
      </c>
      <c r="I84" s="609" t="s">
        <v>1760</v>
      </c>
      <c r="J84" s="1251">
        <v>25</v>
      </c>
      <c r="K84" s="37">
        <f t="shared" si="13"/>
        <v>1.1666666666666665E-3</v>
      </c>
      <c r="L84" s="37">
        <f t="shared" si="15"/>
        <v>2.6813888888888891E-2</v>
      </c>
      <c r="M84" s="98">
        <f t="shared" si="18"/>
        <v>0.3844527777777777</v>
      </c>
      <c r="N84" s="234">
        <f t="shared" si="18"/>
        <v>0.43653611111111107</v>
      </c>
      <c r="O84" s="98">
        <f t="shared" si="18"/>
        <v>0.4782027777777777</v>
      </c>
      <c r="P84" s="234">
        <f t="shared" si="18"/>
        <v>0.53375833333333356</v>
      </c>
      <c r="Q84" s="98">
        <f t="shared" si="18"/>
        <v>0.56153611111111135</v>
      </c>
      <c r="R84" s="234">
        <f t="shared" si="18"/>
        <v>0.61014722222222251</v>
      </c>
      <c r="S84" s="98">
        <f t="shared" si="18"/>
        <v>0.64486944444444472</v>
      </c>
      <c r="T84" s="234">
        <f t="shared" si="18"/>
        <v>0.68653611111111135</v>
      </c>
      <c r="U84" s="98">
        <f t="shared" si="18"/>
        <v>0.73514722222222251</v>
      </c>
      <c r="V84" s="234">
        <f t="shared" si="18"/>
        <v>0.77681388888888914</v>
      </c>
    </row>
    <row r="85" spans="1:26">
      <c r="A85" s="1997"/>
      <c r="B85" s="1662" t="s">
        <v>142</v>
      </c>
      <c r="C85" s="1423" t="s">
        <v>5</v>
      </c>
      <c r="D85" s="1627" t="s">
        <v>1681</v>
      </c>
      <c r="E85" s="1253" t="s">
        <v>159</v>
      </c>
      <c r="F85" s="1251">
        <v>1.22</v>
      </c>
      <c r="G85" s="28">
        <f t="shared" si="17"/>
        <v>16.84</v>
      </c>
      <c r="H85" s="609" t="s">
        <v>1761</v>
      </c>
      <c r="I85" s="607" t="s">
        <v>1762</v>
      </c>
      <c r="J85" s="1251">
        <v>25</v>
      </c>
      <c r="K85" s="37">
        <f t="shared" si="13"/>
        <v>2.0333333333333332E-3</v>
      </c>
      <c r="L85" s="37">
        <f t="shared" si="15"/>
        <v>2.8847222222222225E-2</v>
      </c>
      <c r="M85" s="98">
        <f t="shared" si="18"/>
        <v>0.38648611111111103</v>
      </c>
      <c r="N85" s="234">
        <f t="shared" si="18"/>
        <v>0.4385694444444444</v>
      </c>
      <c r="O85" s="98">
        <f t="shared" si="18"/>
        <v>0.48023611111111103</v>
      </c>
      <c r="P85" s="234">
        <f t="shared" si="18"/>
        <v>0.53579166666666689</v>
      </c>
      <c r="Q85" s="98">
        <f t="shared" si="18"/>
        <v>0.56356944444444468</v>
      </c>
      <c r="R85" s="234">
        <f t="shared" si="18"/>
        <v>0.61218055555555584</v>
      </c>
      <c r="S85" s="98">
        <f t="shared" si="18"/>
        <v>0.64690277777777805</v>
      </c>
      <c r="T85" s="234">
        <f t="shared" si="18"/>
        <v>0.68856944444444468</v>
      </c>
      <c r="U85" s="98">
        <f t="shared" si="18"/>
        <v>0.73718055555555584</v>
      </c>
      <c r="V85" s="234">
        <f t="shared" si="18"/>
        <v>0.77884722222222247</v>
      </c>
    </row>
    <row r="86" spans="1:26">
      <c r="A86" s="1997"/>
      <c r="B86" s="1662" t="s">
        <v>143</v>
      </c>
      <c r="C86" s="1423" t="s">
        <v>5</v>
      </c>
      <c r="D86" s="1627" t="s">
        <v>1681</v>
      </c>
      <c r="E86" s="1253" t="s">
        <v>160</v>
      </c>
      <c r="F86" s="1251">
        <v>0.41</v>
      </c>
      <c r="G86" s="28">
        <f t="shared" si="17"/>
        <v>17.25</v>
      </c>
      <c r="H86" s="609" t="s">
        <v>1763</v>
      </c>
      <c r="I86" s="609" t="s">
        <v>1764</v>
      </c>
      <c r="J86" s="1251">
        <v>25</v>
      </c>
      <c r="K86" s="37">
        <f t="shared" si="13"/>
        <v>6.8333333333333321E-4</v>
      </c>
      <c r="L86" s="37">
        <f t="shared" si="15"/>
        <v>2.953055555555556E-2</v>
      </c>
      <c r="M86" s="98">
        <f t="shared" si="18"/>
        <v>0.38716944444444434</v>
      </c>
      <c r="N86" s="234">
        <f t="shared" si="18"/>
        <v>0.43925277777777771</v>
      </c>
      <c r="O86" s="98">
        <f t="shared" si="18"/>
        <v>0.48091944444444434</v>
      </c>
      <c r="P86" s="234">
        <f t="shared" si="18"/>
        <v>0.53647500000000026</v>
      </c>
      <c r="Q86" s="98">
        <f t="shared" si="18"/>
        <v>0.56425277777777805</v>
      </c>
      <c r="R86" s="234">
        <f t="shared" si="18"/>
        <v>0.61286388888888921</v>
      </c>
      <c r="S86" s="98">
        <f t="shared" si="18"/>
        <v>0.64758611111111142</v>
      </c>
      <c r="T86" s="234">
        <f t="shared" si="18"/>
        <v>0.68925277777777805</v>
      </c>
      <c r="U86" s="98">
        <f t="shared" si="18"/>
        <v>0.73786388888888921</v>
      </c>
      <c r="V86" s="234">
        <f t="shared" si="18"/>
        <v>0.77953055555555584</v>
      </c>
    </row>
    <row r="87" spans="1:26">
      <c r="A87" s="1997"/>
      <c r="B87" s="1662" t="s">
        <v>144</v>
      </c>
      <c r="C87" s="1423" t="s">
        <v>5</v>
      </c>
      <c r="D87" s="1627" t="s">
        <v>1681</v>
      </c>
      <c r="E87" s="1253" t="s">
        <v>161</v>
      </c>
      <c r="F87" s="1251">
        <v>0.46</v>
      </c>
      <c r="G87" s="28">
        <f t="shared" si="17"/>
        <v>17.71</v>
      </c>
      <c r="H87" s="607" t="s">
        <v>708</v>
      </c>
      <c r="I87" s="607" t="s">
        <v>1765</v>
      </c>
      <c r="J87" s="1251">
        <v>25</v>
      </c>
      <c r="K87" s="37">
        <f t="shared" si="13"/>
        <v>7.6666666666666669E-4</v>
      </c>
      <c r="L87" s="37">
        <f t="shared" si="15"/>
        <v>3.0297222222222225E-2</v>
      </c>
      <c r="M87" s="98">
        <f t="shared" si="18"/>
        <v>0.38793611111111104</v>
      </c>
      <c r="N87" s="234">
        <f t="shared" si="18"/>
        <v>0.44001944444444441</v>
      </c>
      <c r="O87" s="98">
        <f t="shared" si="18"/>
        <v>0.48168611111111104</v>
      </c>
      <c r="P87" s="234">
        <f t="shared" si="18"/>
        <v>0.53724166666666695</v>
      </c>
      <c r="Q87" s="98">
        <f t="shared" si="18"/>
        <v>0.56501944444444474</v>
      </c>
      <c r="R87" s="234">
        <f t="shared" si="18"/>
        <v>0.6136305555555559</v>
      </c>
      <c r="S87" s="98">
        <f t="shared" si="18"/>
        <v>0.64835277777777811</v>
      </c>
      <c r="T87" s="234">
        <f t="shared" si="18"/>
        <v>0.69001944444444474</v>
      </c>
      <c r="U87" s="98">
        <f t="shared" si="18"/>
        <v>0.7386305555555559</v>
      </c>
      <c r="V87" s="234">
        <f t="shared" si="18"/>
        <v>0.78029722222222253</v>
      </c>
    </row>
    <row r="88" spans="1:26">
      <c r="A88" s="1997"/>
      <c r="B88" s="1662" t="s">
        <v>145</v>
      </c>
      <c r="C88" s="1423" t="s">
        <v>5</v>
      </c>
      <c r="D88" s="1627" t="s">
        <v>1681</v>
      </c>
      <c r="E88" s="1253" t="s">
        <v>183</v>
      </c>
      <c r="F88" s="1251">
        <v>0.4</v>
      </c>
      <c r="G88" s="28">
        <f t="shared" si="17"/>
        <v>18.11</v>
      </c>
      <c r="H88" s="609" t="s">
        <v>1766</v>
      </c>
      <c r="I88" s="609" t="s">
        <v>1767</v>
      </c>
      <c r="J88" s="1251">
        <v>25</v>
      </c>
      <c r="K88" s="37">
        <f t="shared" si="13"/>
        <v>6.6666666666666664E-4</v>
      </c>
      <c r="L88" s="37">
        <f t="shared" si="15"/>
        <v>3.0963888888888891E-2</v>
      </c>
      <c r="M88" s="98">
        <f t="shared" si="18"/>
        <v>0.38860277777777769</v>
      </c>
      <c r="N88" s="234">
        <f t="shared" si="18"/>
        <v>0.44068611111111106</v>
      </c>
      <c r="O88" s="98">
        <f t="shared" si="18"/>
        <v>0.48235277777777769</v>
      </c>
      <c r="P88" s="234">
        <f t="shared" si="18"/>
        <v>0.53790833333333365</v>
      </c>
      <c r="Q88" s="98">
        <f t="shared" si="18"/>
        <v>0.56568611111111144</v>
      </c>
      <c r="R88" s="234">
        <f t="shared" si="18"/>
        <v>0.61429722222222261</v>
      </c>
      <c r="S88" s="98">
        <f t="shared" si="18"/>
        <v>0.64901944444444482</v>
      </c>
      <c r="T88" s="234">
        <f t="shared" si="18"/>
        <v>0.69068611111111144</v>
      </c>
      <c r="U88" s="98">
        <f t="shared" si="18"/>
        <v>0.73929722222222261</v>
      </c>
      <c r="V88" s="234">
        <f t="shared" si="18"/>
        <v>0.78096388888888923</v>
      </c>
    </row>
    <row r="89" spans="1:26">
      <c r="A89" s="1997"/>
      <c r="B89" s="1660" t="s">
        <v>357</v>
      </c>
      <c r="C89" s="1423" t="s">
        <v>5</v>
      </c>
      <c r="D89" s="1625" t="s">
        <v>1683</v>
      </c>
      <c r="E89" s="1253" t="s">
        <v>184</v>
      </c>
      <c r="F89" s="1251">
        <v>0.3</v>
      </c>
      <c r="G89" s="28">
        <f t="shared" si="17"/>
        <v>18.41</v>
      </c>
      <c r="H89" s="607" t="s">
        <v>1771</v>
      </c>
      <c r="I89" s="607" t="s">
        <v>1772</v>
      </c>
      <c r="J89" s="1251">
        <v>25</v>
      </c>
      <c r="K89" s="37">
        <f t="shared" si="13"/>
        <v>5.0000000000000001E-4</v>
      </c>
      <c r="L89" s="37">
        <f t="shared" si="15"/>
        <v>3.1463888888888888E-2</v>
      </c>
      <c r="M89" s="98">
        <f t="shared" si="18"/>
        <v>0.38910277777777769</v>
      </c>
      <c r="N89" s="234">
        <f t="shared" si="18"/>
        <v>0.44118611111111106</v>
      </c>
      <c r="O89" s="98">
        <f t="shared" si="18"/>
        <v>0.48285277777777769</v>
      </c>
      <c r="P89" s="234">
        <f t="shared" si="18"/>
        <v>0.5384083333333336</v>
      </c>
      <c r="Q89" s="98">
        <f t="shared" si="18"/>
        <v>0.56618611111111139</v>
      </c>
      <c r="R89" s="234">
        <f t="shared" si="18"/>
        <v>0.61479722222222255</v>
      </c>
      <c r="S89" s="98">
        <f t="shared" si="18"/>
        <v>0.64951944444444476</v>
      </c>
      <c r="T89" s="234">
        <f t="shared" si="18"/>
        <v>0.69118611111111139</v>
      </c>
      <c r="U89" s="98">
        <f t="shared" si="18"/>
        <v>0.73979722222222255</v>
      </c>
      <c r="V89" s="234">
        <f t="shared" si="18"/>
        <v>0.78146388888888918</v>
      </c>
    </row>
    <row r="90" spans="1:26">
      <c r="A90" s="1997"/>
      <c r="B90" s="1660" t="s">
        <v>356</v>
      </c>
      <c r="C90" s="1423" t="s">
        <v>5</v>
      </c>
      <c r="D90" s="1625" t="s">
        <v>1683</v>
      </c>
      <c r="E90" s="1253" t="s">
        <v>185</v>
      </c>
      <c r="F90" s="1251">
        <v>1.2</v>
      </c>
      <c r="G90" s="28">
        <f t="shared" si="17"/>
        <v>19.61</v>
      </c>
      <c r="H90" s="581" t="s">
        <v>1697</v>
      </c>
      <c r="I90" s="581" t="s">
        <v>1737</v>
      </c>
      <c r="J90" s="1251">
        <v>25</v>
      </c>
      <c r="K90" s="37">
        <f t="shared" si="13"/>
        <v>2E-3</v>
      </c>
      <c r="L90" s="37">
        <f t="shared" si="15"/>
        <v>3.346388888888889E-2</v>
      </c>
      <c r="M90" s="98">
        <f t="shared" si="18"/>
        <v>0.39110277777777769</v>
      </c>
      <c r="N90" s="234">
        <f t="shared" si="18"/>
        <v>0.44318611111111106</v>
      </c>
      <c r="O90" s="98">
        <f t="shared" si="18"/>
        <v>0.48485277777777769</v>
      </c>
      <c r="P90" s="234">
        <f t="shared" si="18"/>
        <v>0.5404083333333336</v>
      </c>
      <c r="Q90" s="98">
        <f t="shared" si="18"/>
        <v>0.56818611111111139</v>
      </c>
      <c r="R90" s="234">
        <f t="shared" si="18"/>
        <v>0.61679722222222255</v>
      </c>
      <c r="S90" s="98">
        <f t="shared" si="18"/>
        <v>0.65151944444444476</v>
      </c>
      <c r="T90" s="234">
        <f t="shared" si="18"/>
        <v>0.69318611111111139</v>
      </c>
      <c r="U90" s="98">
        <f t="shared" si="18"/>
        <v>0.74179722222222255</v>
      </c>
      <c r="V90" s="234">
        <f t="shared" si="18"/>
        <v>0.78346388888888918</v>
      </c>
    </row>
    <row r="91" spans="1:26" ht="21">
      <c r="A91" s="1362" t="s">
        <v>362</v>
      </c>
      <c r="B91" s="1359" t="s">
        <v>220</v>
      </c>
      <c r="C91" s="1423" t="s">
        <v>5</v>
      </c>
      <c r="D91" s="1625" t="s">
        <v>1683</v>
      </c>
      <c r="E91" s="1253" t="s">
        <v>186</v>
      </c>
      <c r="F91" s="1251">
        <v>1.7</v>
      </c>
      <c r="G91" s="28">
        <f t="shared" si="17"/>
        <v>21.31</v>
      </c>
      <c r="H91" s="719" t="s">
        <v>793</v>
      </c>
      <c r="I91" s="719" t="s">
        <v>1086</v>
      </c>
      <c r="J91" s="1251">
        <v>25</v>
      </c>
      <c r="K91" s="37">
        <f t="shared" si="13"/>
        <v>2.8333333333333335E-3</v>
      </c>
      <c r="L91" s="37">
        <f t="shared" si="15"/>
        <v>3.6297222222222224E-2</v>
      </c>
      <c r="M91" s="98">
        <f t="shared" si="18"/>
        <v>0.39393611111111104</v>
      </c>
      <c r="N91" s="234">
        <f t="shared" si="18"/>
        <v>0.44601944444444441</v>
      </c>
      <c r="O91" s="98">
        <f t="shared" si="18"/>
        <v>0.48768611111111104</v>
      </c>
      <c r="P91" s="234">
        <f t="shared" si="18"/>
        <v>0.54324166666666696</v>
      </c>
      <c r="Q91" s="98">
        <f t="shared" si="18"/>
        <v>0.57101944444444475</v>
      </c>
      <c r="R91" s="234">
        <f t="shared" si="18"/>
        <v>0.61963055555555591</v>
      </c>
      <c r="S91" s="98">
        <f t="shared" si="18"/>
        <v>0.65435277777777812</v>
      </c>
      <c r="T91" s="234">
        <f t="shared" si="18"/>
        <v>0.69601944444444475</v>
      </c>
      <c r="U91" s="98">
        <f t="shared" si="18"/>
        <v>0.74463055555555591</v>
      </c>
      <c r="V91" s="234">
        <f t="shared" si="18"/>
        <v>0.78629722222222254</v>
      </c>
    </row>
    <row r="92" spans="1:26">
      <c r="A92" s="15"/>
      <c r="B92" s="17"/>
      <c r="Y92" s="15"/>
      <c r="Z92" s="15"/>
    </row>
    <row r="93" spans="1:26" ht="17.25" thickBot="1">
      <c r="A93" s="15"/>
      <c r="B93" s="17"/>
      <c r="Y93" s="15"/>
      <c r="Z93" s="15"/>
    </row>
    <row r="94" spans="1:26">
      <c r="A94" s="15"/>
      <c r="B94" s="1350" t="s">
        <v>1264</v>
      </c>
      <c r="C94" s="1351"/>
      <c r="D94" s="1351">
        <f>G91+G38</f>
        <v>42.91</v>
      </c>
      <c r="E94" s="1351"/>
      <c r="F94" s="1351"/>
      <c r="G94" s="1351"/>
      <c r="H94" s="1352"/>
      <c r="I94" s="1259"/>
      <c r="J94" s="1316"/>
      <c r="K94" s="1318"/>
      <c r="L94" s="1318" t="s">
        <v>1580</v>
      </c>
      <c r="M94" s="1318"/>
      <c r="N94" s="1318" t="s">
        <v>1581</v>
      </c>
      <c r="O94" s="1318"/>
      <c r="P94" s="1318" t="s">
        <v>1582</v>
      </c>
      <c r="Q94" s="1352"/>
      <c r="R94" s="1259"/>
      <c r="Y94" s="15"/>
      <c r="Z94" s="15"/>
    </row>
    <row r="95" spans="1:26">
      <c r="A95" s="15"/>
      <c r="B95" s="1353"/>
      <c r="C95" s="852"/>
      <c r="D95" s="852"/>
      <c r="E95" s="852"/>
      <c r="F95" s="852"/>
      <c r="G95" s="852"/>
      <c r="H95" s="1334"/>
      <c r="I95" s="1259"/>
      <c r="J95" s="1050"/>
      <c r="K95" s="1355" t="s">
        <v>1583</v>
      </c>
      <c r="L95" s="346"/>
      <c r="M95" s="346"/>
      <c r="N95" s="346"/>
      <c r="O95" s="346"/>
      <c r="P95" s="346"/>
      <c r="Q95" s="1334"/>
      <c r="R95" s="1259"/>
    </row>
    <row r="96" spans="1:26">
      <c r="A96" s="15"/>
      <c r="B96" s="1353" t="s">
        <v>1279</v>
      </c>
      <c r="C96" s="852"/>
      <c r="D96" s="852">
        <v>10</v>
      </c>
      <c r="E96" s="852"/>
      <c r="F96" s="852"/>
      <c r="G96" s="852"/>
      <c r="H96" s="1334"/>
      <c r="I96" s="1259"/>
      <c r="J96" s="1050"/>
      <c r="K96" s="346" t="s">
        <v>1584</v>
      </c>
      <c r="L96" s="346"/>
      <c r="M96" s="346"/>
      <c r="N96" s="346"/>
      <c r="O96" s="1356">
        <f>(5.76+1.12)+6.32+1.4+1.4</f>
        <v>16</v>
      </c>
      <c r="P96" s="346"/>
      <c r="Q96" s="1334"/>
      <c r="R96" s="1259"/>
    </row>
    <row r="97" spans="1:18">
      <c r="A97" s="15"/>
      <c r="B97" s="1353"/>
      <c r="C97" s="852"/>
      <c r="D97" s="852"/>
      <c r="E97" s="852"/>
      <c r="F97" s="852"/>
      <c r="G97" s="346"/>
      <c r="H97" s="1334"/>
      <c r="I97" s="1259"/>
      <c r="J97" s="1050"/>
      <c r="K97" s="1355" t="s">
        <v>1585</v>
      </c>
      <c r="L97" s="346"/>
      <c r="M97" s="346"/>
      <c r="N97" s="346"/>
      <c r="O97" s="346">
        <f>O96*10</f>
        <v>160</v>
      </c>
      <c r="P97" s="346"/>
      <c r="Q97" s="1334"/>
      <c r="R97" s="1259"/>
    </row>
    <row r="98" spans="1:18">
      <c r="A98" s="15"/>
      <c r="B98" s="1353" t="s">
        <v>1338</v>
      </c>
      <c r="C98" s="852"/>
      <c r="D98" s="852">
        <f>D96*D94</f>
        <v>429.09999999999997</v>
      </c>
      <c r="E98" s="852"/>
      <c r="F98" s="852"/>
      <c r="G98" s="346"/>
      <c r="H98" s="1334"/>
      <c r="I98" s="1259"/>
      <c r="J98" s="1050"/>
      <c r="K98" s="1355" t="s">
        <v>1586</v>
      </c>
      <c r="L98" s="346"/>
      <c r="M98" s="346"/>
      <c r="N98" s="346"/>
      <c r="O98" s="1356">
        <f>(42.91-O96)*10</f>
        <v>269.09999999999997</v>
      </c>
      <c r="P98" s="346"/>
      <c r="Q98" s="1334"/>
      <c r="R98" s="1259"/>
    </row>
    <row r="99" spans="1:18">
      <c r="A99" s="15"/>
      <c r="B99" s="1353"/>
      <c r="C99" s="852"/>
      <c r="D99" s="852"/>
      <c r="E99" s="852"/>
      <c r="F99" s="852"/>
      <c r="G99" s="346"/>
      <c r="H99" s="1334"/>
      <c r="I99" s="1259"/>
      <c r="J99" s="1050"/>
      <c r="K99" s="346"/>
      <c r="L99" s="346"/>
      <c r="M99" s="346"/>
      <c r="N99" s="346"/>
      <c r="O99" s="346"/>
      <c r="P99" s="346"/>
      <c r="Q99" s="1334"/>
      <c r="R99" s="1259"/>
    </row>
    <row r="100" spans="1:18" ht="17.25" thickBot="1">
      <c r="A100" s="15"/>
      <c r="B100" s="1354"/>
      <c r="C100" s="1326"/>
      <c r="D100" s="1326"/>
      <c r="E100" s="1326"/>
      <c r="F100" s="1326"/>
      <c r="G100" s="1336"/>
      <c r="H100" s="1337"/>
      <c r="I100" s="1259"/>
      <c r="J100" s="1357"/>
      <c r="K100" s="1336"/>
      <c r="L100" s="1336"/>
      <c r="M100" s="1336"/>
      <c r="N100" s="1336"/>
      <c r="O100" s="1358">
        <f>SUM(O97:O99)</f>
        <v>429.09999999999997</v>
      </c>
      <c r="P100" s="1336"/>
      <c r="Q100" s="1337"/>
      <c r="R100" s="1259"/>
    </row>
    <row r="101" spans="1:18">
      <c r="A101" s="15"/>
      <c r="B101" s="17"/>
      <c r="J101" s="11" t="s">
        <v>1588</v>
      </c>
      <c r="K101" s="11">
        <v>111</v>
      </c>
    </row>
    <row r="102" spans="1:18">
      <c r="A102" s="15"/>
      <c r="B102" s="17"/>
    </row>
    <row r="103" spans="1:18">
      <c r="A103" s="15"/>
      <c r="B103" s="17"/>
      <c r="J103" s="11" t="s">
        <v>1587</v>
      </c>
    </row>
    <row r="104" spans="1:18">
      <c r="A104" s="15"/>
      <c r="B104" s="17"/>
    </row>
    <row r="105" spans="1:18">
      <c r="A105" s="15"/>
      <c r="B105" s="17"/>
      <c r="J105" s="11" t="s">
        <v>362</v>
      </c>
      <c r="L105" s="1363">
        <f>O97*K101</f>
        <v>17760</v>
      </c>
    </row>
    <row r="106" spans="1:18">
      <c r="A106" s="15"/>
      <c r="B106" s="17"/>
    </row>
    <row r="107" spans="1:18">
      <c r="A107" s="15"/>
      <c r="B107" s="17"/>
      <c r="J107" s="11" t="s">
        <v>346</v>
      </c>
      <c r="L107" s="11">
        <f>O98*K101</f>
        <v>29870.099999999995</v>
      </c>
    </row>
    <row r="108" spans="1:18">
      <c r="A108" s="15"/>
      <c r="B108" s="17"/>
    </row>
    <row r="109" spans="1:18">
      <c r="A109" s="15"/>
      <c r="B109" s="17"/>
    </row>
    <row r="110" spans="1:18">
      <c r="A110" s="15"/>
      <c r="B110" s="17"/>
    </row>
    <row r="111" spans="1:18">
      <c r="A111" s="15"/>
      <c r="B111" s="17"/>
    </row>
    <row r="112" spans="1:18">
      <c r="A112" s="15"/>
      <c r="B112" s="17"/>
    </row>
    <row r="113" spans="1:2">
      <c r="A113" s="15"/>
      <c r="B113" s="17"/>
    </row>
    <row r="114" spans="1:2">
      <c r="A114" s="15"/>
      <c r="B114" s="17"/>
    </row>
    <row r="115" spans="1:2">
      <c r="A115" s="15"/>
      <c r="B115" s="17"/>
    </row>
    <row r="116" spans="1:2">
      <c r="A116" s="15"/>
      <c r="B116" s="17"/>
    </row>
    <row r="117" spans="1:2">
      <c r="A117" s="15"/>
      <c r="B117" s="17"/>
    </row>
    <row r="118" spans="1:2">
      <c r="A118" s="15"/>
      <c r="B118" s="17"/>
    </row>
    <row r="119" spans="1:2">
      <c r="A119" s="15"/>
      <c r="B119" s="17"/>
    </row>
    <row r="120" spans="1:2">
      <c r="B120" s="17"/>
    </row>
  </sheetData>
  <mergeCells count="25">
    <mergeCell ref="U2:W2"/>
    <mergeCell ref="AL2:AN2"/>
    <mergeCell ref="A56:A57"/>
    <mergeCell ref="B56:B57"/>
    <mergeCell ref="C56:C57"/>
    <mergeCell ref="A7:A26"/>
    <mergeCell ref="B1:B2"/>
    <mergeCell ref="A3:C3"/>
    <mergeCell ref="A4:A5"/>
    <mergeCell ref="B4:B5"/>
    <mergeCell ref="C4:C5"/>
    <mergeCell ref="D4:D5"/>
    <mergeCell ref="D3:V3"/>
    <mergeCell ref="D55:V55"/>
    <mergeCell ref="D56:D57"/>
    <mergeCell ref="E56:I56"/>
    <mergeCell ref="H57:I57"/>
    <mergeCell ref="H5:I5"/>
    <mergeCell ref="E4:L4"/>
    <mergeCell ref="A58:A71"/>
    <mergeCell ref="A72:A90"/>
    <mergeCell ref="A27:A38"/>
    <mergeCell ref="B51:B52"/>
    <mergeCell ref="B53:B54"/>
    <mergeCell ref="A55:C55"/>
  </mergeCells>
  <pageMargins left="0.43307086614173229" right="0.23622047244094491" top="0.74803149606299213" bottom="0.74803149606299213" header="0.31496062992125984" footer="0.31496062992125984"/>
  <pageSetup paperSize="9" scale="55" fitToHeight="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AX142"/>
  <sheetViews>
    <sheetView topLeftCell="A19" zoomScale="90" zoomScaleNormal="90" workbookViewId="0">
      <selection activeCell="AB45" sqref="AB45"/>
    </sheetView>
  </sheetViews>
  <sheetFormatPr defaultRowHeight="16.5"/>
  <cols>
    <col min="1" max="1" width="6.140625" style="1" customWidth="1"/>
    <col min="2" max="2" width="40" style="12" bestFit="1" customWidth="1"/>
    <col min="3" max="3" width="5.140625" style="13" customWidth="1"/>
    <col min="4" max="4" width="14.7109375" style="13" customWidth="1"/>
    <col min="5" max="5" width="7.42578125" style="1657" customWidth="1"/>
    <col min="6" max="6" width="7.85546875" style="1657" customWidth="1"/>
    <col min="7" max="7" width="12.7109375" style="1657" customWidth="1"/>
    <col min="8" max="8" width="12.85546875" style="1657" customWidth="1"/>
    <col min="9" max="9" width="10.140625" style="1657" customWidth="1"/>
    <col min="10" max="10" width="7.85546875" style="1657" bestFit="1" customWidth="1"/>
    <col min="11" max="11" width="9.28515625" style="1657" customWidth="1"/>
    <col min="12" max="12" width="7.85546875" style="1657" customWidth="1"/>
    <col min="13" max="13" width="7.28515625" style="1657" customWidth="1"/>
    <col min="14" max="14" width="7.7109375" style="1657" customWidth="1"/>
    <col min="15" max="15" width="7.28515625" style="1657" customWidth="1"/>
    <col min="16" max="22" width="7.42578125" style="1657" customWidth="1"/>
    <col min="23" max="25" width="7.42578125" style="1" customWidth="1"/>
    <col min="26" max="26" width="31.140625" style="1" bestFit="1" customWidth="1"/>
    <col min="27" max="27" width="17.7109375" style="1" customWidth="1"/>
    <col min="28" max="47" width="7.42578125" style="1" customWidth="1"/>
    <col min="48" max="48" width="6.85546875" style="1" customWidth="1"/>
    <col min="49" max="49" width="9.140625" style="1"/>
    <col min="50" max="50" width="99" style="1" customWidth="1"/>
    <col min="51" max="16384" width="9.140625" style="1"/>
  </cols>
  <sheetData>
    <row r="1" spans="1:50" ht="36.75" customHeight="1">
      <c r="A1" s="15"/>
      <c r="B1" s="1952">
        <v>10</v>
      </c>
      <c r="C1" s="1649"/>
      <c r="D1" s="38" t="s">
        <v>33</v>
      </c>
      <c r="E1" s="1655"/>
      <c r="F1" s="1655"/>
      <c r="G1" s="1655"/>
      <c r="H1" s="1655"/>
      <c r="I1" s="1655"/>
      <c r="J1" s="1655"/>
      <c r="K1" s="1655"/>
      <c r="L1" s="1655"/>
      <c r="M1" s="1655"/>
      <c r="N1" s="1655"/>
      <c r="O1" s="1655"/>
      <c r="P1" s="1655"/>
      <c r="Q1" s="1654"/>
      <c r="R1" s="1654"/>
      <c r="S1" s="1654"/>
      <c r="T1" s="1654"/>
      <c r="U1" s="1654"/>
      <c r="V1" s="1654"/>
      <c r="W1" s="1654"/>
      <c r="X1" s="1654"/>
      <c r="Y1" s="1654"/>
      <c r="Z1" s="1654"/>
      <c r="AA1" s="1654"/>
      <c r="AB1" s="1654"/>
      <c r="AC1" s="1654"/>
      <c r="AD1" s="1654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</row>
    <row r="2" spans="1:50" ht="36.75" customHeight="1" thickBot="1">
      <c r="A2" s="15"/>
      <c r="B2" s="1952"/>
      <c r="C2" s="1649"/>
      <c r="D2" s="38" t="s">
        <v>1818</v>
      </c>
      <c r="E2" s="1655"/>
      <c r="F2" s="1655"/>
      <c r="G2" s="1655"/>
      <c r="H2" s="1655"/>
      <c r="I2" s="1655"/>
      <c r="J2" s="1655"/>
      <c r="K2" s="1655"/>
      <c r="L2" s="1655"/>
      <c r="M2" s="1655"/>
      <c r="N2" s="1655"/>
      <c r="O2" s="1655"/>
      <c r="P2" s="1655"/>
      <c r="Q2" s="1654"/>
      <c r="R2" s="1654"/>
      <c r="S2" s="1654"/>
      <c r="T2" s="1654"/>
      <c r="U2" s="1654"/>
      <c r="V2" s="1654"/>
      <c r="W2" s="1654"/>
      <c r="X2" s="1654"/>
      <c r="Y2" s="1654"/>
      <c r="Z2" s="1654"/>
      <c r="AA2" s="1654"/>
      <c r="AB2" s="1654"/>
      <c r="AC2" s="1654"/>
      <c r="AD2" s="1654"/>
      <c r="AE2" s="1654"/>
      <c r="AF2" s="1654"/>
      <c r="AG2" s="1654"/>
      <c r="AH2" s="1654"/>
      <c r="AI2" s="1654"/>
      <c r="AJ2" s="1654"/>
      <c r="AK2" s="1654"/>
      <c r="AL2" s="1654"/>
      <c r="AM2" s="1654"/>
      <c r="AN2" s="1654"/>
      <c r="AO2" s="1654"/>
      <c r="AP2" s="1654"/>
      <c r="AQ2" s="1654"/>
      <c r="AR2" s="1654"/>
      <c r="AS2" s="1654"/>
      <c r="AT2" s="1654"/>
      <c r="AU2" s="1654"/>
      <c r="AV2" s="15"/>
    </row>
    <row r="3" spans="1:50" ht="25.5">
      <c r="A3" s="1998" t="s">
        <v>17</v>
      </c>
      <c r="B3" s="1998"/>
      <c r="C3" s="1998"/>
      <c r="D3" s="2022" t="s">
        <v>266</v>
      </c>
      <c r="E3" s="1935"/>
      <c r="F3" s="1935"/>
      <c r="G3" s="1935"/>
      <c r="H3" s="1935"/>
      <c r="I3" s="1935"/>
      <c r="J3" s="1935"/>
      <c r="K3" s="1935"/>
      <c r="L3" s="1935"/>
      <c r="M3" s="1935"/>
      <c r="N3" s="1935"/>
      <c r="O3" s="1935"/>
      <c r="P3" s="1935"/>
      <c r="Q3" s="1935"/>
      <c r="R3" s="1935"/>
      <c r="S3" s="1935"/>
      <c r="T3" s="1935"/>
      <c r="U3" s="1935"/>
      <c r="V3" s="1935"/>
      <c r="W3" s="1935"/>
      <c r="X3" s="15"/>
      <c r="Y3" s="15"/>
      <c r="Z3" s="247" t="s">
        <v>1819</v>
      </c>
      <c r="AA3" s="968"/>
      <c r="AB3" s="15"/>
      <c r="AC3" s="1654"/>
      <c r="AD3" s="1654"/>
      <c r="AE3" s="1654"/>
      <c r="AF3" s="1654"/>
      <c r="AG3" s="1654"/>
      <c r="AH3" s="1654"/>
      <c r="AI3" s="1654"/>
      <c r="AJ3" s="1654"/>
      <c r="AK3" s="1654"/>
      <c r="AL3" s="1654"/>
      <c r="AM3" s="1654"/>
      <c r="AN3" s="1654"/>
      <c r="AO3" s="1654"/>
      <c r="AP3" s="1654"/>
      <c r="AQ3" s="1654"/>
      <c r="AR3" s="15"/>
      <c r="AS3" s="15"/>
      <c r="AT3" s="15"/>
      <c r="AU3" s="15"/>
      <c r="AV3" s="15"/>
      <c r="AW3" s="15"/>
      <c r="AX3" s="15"/>
    </row>
    <row r="4" spans="1:50" ht="18" customHeight="1">
      <c r="A4" s="1954"/>
      <c r="B4" s="1953" t="s">
        <v>1</v>
      </c>
      <c r="C4" s="1955" t="s">
        <v>2</v>
      </c>
      <c r="D4" s="2017" t="s">
        <v>1682</v>
      </c>
      <c r="E4" s="1991" t="s">
        <v>16</v>
      </c>
      <c r="F4" s="1992"/>
      <c r="G4" s="1992"/>
      <c r="H4" s="1992"/>
      <c r="I4" s="1992"/>
      <c r="J4" s="1992"/>
      <c r="K4" s="1992"/>
      <c r="L4" s="1993"/>
      <c r="M4" s="1645">
        <v>1</v>
      </c>
      <c r="N4" s="1645">
        <v>1</v>
      </c>
      <c r="O4" s="1645">
        <v>1</v>
      </c>
      <c r="P4" s="1645">
        <v>1</v>
      </c>
      <c r="Q4" s="1645">
        <v>1</v>
      </c>
      <c r="R4" s="1645">
        <v>1</v>
      </c>
      <c r="S4" s="1645">
        <v>1</v>
      </c>
      <c r="T4" s="1645">
        <v>1</v>
      </c>
      <c r="U4" s="1645">
        <v>1</v>
      </c>
      <c r="V4" s="1645">
        <v>1</v>
      </c>
      <c r="W4" s="1822">
        <v>1</v>
      </c>
      <c r="X4" s="15"/>
      <c r="Y4" s="15"/>
      <c r="Z4" s="969" t="s">
        <v>1264</v>
      </c>
      <c r="AA4" s="970">
        <f>G24+G55</f>
        <v>16.690000000000001</v>
      </c>
      <c r="AB4" s="84"/>
      <c r="AC4" s="85"/>
      <c r="AD4" s="85"/>
      <c r="AE4" s="741"/>
      <c r="AF4" s="741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</row>
    <row r="5" spans="1:50" ht="18" customHeight="1">
      <c r="A5" s="1954"/>
      <c r="B5" s="1953"/>
      <c r="C5" s="1955"/>
      <c r="D5" s="2018"/>
      <c r="E5" s="1646" t="s">
        <v>0</v>
      </c>
      <c r="F5" s="1647" t="s">
        <v>48</v>
      </c>
      <c r="G5" s="1647"/>
      <c r="H5" s="1994" t="s">
        <v>552</v>
      </c>
      <c r="I5" s="1995"/>
      <c r="J5" s="1647" t="s">
        <v>8</v>
      </c>
      <c r="K5" s="1647" t="s">
        <v>9</v>
      </c>
      <c r="L5" s="1647" t="s">
        <v>10</v>
      </c>
      <c r="M5" s="1645">
        <v>1</v>
      </c>
      <c r="N5" s="1645">
        <v>2</v>
      </c>
      <c r="O5" s="1645">
        <v>3</v>
      </c>
      <c r="P5" s="1645">
        <v>4</v>
      </c>
      <c r="Q5" s="1645">
        <v>5</v>
      </c>
      <c r="R5" s="1645">
        <v>6</v>
      </c>
      <c r="S5" s="1645">
        <v>7</v>
      </c>
      <c r="T5" s="1645">
        <v>8</v>
      </c>
      <c r="U5" s="1645">
        <v>9</v>
      </c>
      <c r="V5" s="1645">
        <v>10</v>
      </c>
      <c r="W5" s="1822">
        <v>11</v>
      </c>
      <c r="X5" s="15"/>
      <c r="Y5" s="15"/>
      <c r="Z5" s="250" t="s">
        <v>1274</v>
      </c>
      <c r="AA5" s="970">
        <v>11</v>
      </c>
      <c r="AB5" s="84"/>
      <c r="AC5" s="85"/>
      <c r="AD5" s="85"/>
      <c r="AE5" s="638"/>
      <c r="AF5" s="638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</row>
    <row r="6" spans="1:50" ht="18.75">
      <c r="A6" s="1973" t="s">
        <v>3</v>
      </c>
      <c r="B6" s="1106" t="s">
        <v>162</v>
      </c>
      <c r="C6" s="1422" t="s">
        <v>4</v>
      </c>
      <c r="D6" s="3" t="s">
        <v>1681</v>
      </c>
      <c r="E6" s="3" t="s">
        <v>18</v>
      </c>
      <c r="F6" s="1658"/>
      <c r="G6" s="1658"/>
      <c r="H6" s="717" t="s">
        <v>928</v>
      </c>
      <c r="I6" s="717" t="s">
        <v>929</v>
      </c>
      <c r="J6" s="1658"/>
      <c r="K6" s="1658"/>
      <c r="L6" s="5">
        <v>0</v>
      </c>
      <c r="M6" s="6">
        <v>0.31041666666666667</v>
      </c>
      <c r="N6" s="6">
        <v>0.3520833333333333</v>
      </c>
      <c r="O6" s="6">
        <v>0.39374999999999999</v>
      </c>
      <c r="P6" s="6">
        <v>0.4284722222222222</v>
      </c>
      <c r="Q6" s="6">
        <v>0.46666666666666662</v>
      </c>
      <c r="R6" s="6">
        <v>0.5083333333333333</v>
      </c>
      <c r="S6" s="6">
        <v>0.54999999999999993</v>
      </c>
      <c r="T6" s="6">
        <v>0.59375</v>
      </c>
      <c r="U6" s="6">
        <v>0.64236111111111105</v>
      </c>
      <c r="V6" s="6">
        <v>0.67013888888888884</v>
      </c>
      <c r="W6" s="1824">
        <v>0.70138888888888884</v>
      </c>
      <c r="X6" s="15"/>
      <c r="Y6" s="15"/>
      <c r="Z6" s="969" t="s">
        <v>1265</v>
      </c>
      <c r="AA6" s="970">
        <f>AA4*AA5</f>
        <v>183.59</v>
      </c>
      <c r="AB6" s="84"/>
      <c r="AC6" s="773"/>
      <c r="AD6" s="85"/>
      <c r="AE6" s="638"/>
      <c r="AF6" s="638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</row>
    <row r="7" spans="1:50" ht="17.25" thickBot="1">
      <c r="A7" s="1997"/>
      <c r="B7" s="1098" t="s">
        <v>163</v>
      </c>
      <c r="C7" s="1423" t="s">
        <v>4</v>
      </c>
      <c r="D7" s="1646" t="s">
        <v>1681</v>
      </c>
      <c r="E7" s="1646" t="s">
        <v>19</v>
      </c>
      <c r="F7" s="1691">
        <v>0.41</v>
      </c>
      <c r="G7" s="8">
        <f>F7</f>
        <v>0.41</v>
      </c>
      <c r="H7" s="581" t="s">
        <v>894</v>
      </c>
      <c r="I7" s="581" t="s">
        <v>895</v>
      </c>
      <c r="J7" s="1645">
        <v>30</v>
      </c>
      <c r="K7" s="9">
        <f t="shared" ref="K7:K24" si="0">(F7/J7)/24</f>
        <v>5.6944444444444436E-4</v>
      </c>
      <c r="L7" s="9">
        <f>L6+K7</f>
        <v>5.6944444444444436E-4</v>
      </c>
      <c r="M7" s="10">
        <f t="shared" ref="M7:W21" si="1">M6+$K7</f>
        <v>0.31098611111111113</v>
      </c>
      <c r="N7" s="10">
        <f t="shared" si="1"/>
        <v>0.35265277777777776</v>
      </c>
      <c r="O7" s="10">
        <f t="shared" si="1"/>
        <v>0.39431944444444444</v>
      </c>
      <c r="P7" s="10">
        <f t="shared" si="1"/>
        <v>0.42904166666666665</v>
      </c>
      <c r="Q7" s="10">
        <f t="shared" si="1"/>
        <v>0.46723611111111107</v>
      </c>
      <c r="R7" s="10">
        <f t="shared" si="1"/>
        <v>0.5089027777777777</v>
      </c>
      <c r="S7" s="10">
        <f t="shared" si="1"/>
        <v>0.55056944444444433</v>
      </c>
      <c r="T7" s="10">
        <f t="shared" si="1"/>
        <v>0.5943194444444444</v>
      </c>
      <c r="U7" s="10">
        <f t="shared" si="1"/>
        <v>0.64293055555555545</v>
      </c>
      <c r="V7" s="10">
        <f t="shared" si="1"/>
        <v>0.67070833333333324</v>
      </c>
      <c r="W7" s="10">
        <f t="shared" si="1"/>
        <v>0.70195833333333324</v>
      </c>
      <c r="X7" s="15"/>
      <c r="Y7" s="15"/>
      <c r="Z7" s="971"/>
      <c r="AA7" s="972"/>
      <c r="AB7" s="84"/>
      <c r="AC7" s="773"/>
      <c r="AD7" s="85"/>
      <c r="AE7" s="638"/>
      <c r="AF7" s="638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</row>
    <row r="8" spans="1:50">
      <c r="A8" s="1997"/>
      <c r="B8" s="1098" t="s">
        <v>164</v>
      </c>
      <c r="C8" s="1423" t="s">
        <v>4</v>
      </c>
      <c r="D8" s="1646" t="s">
        <v>1681</v>
      </c>
      <c r="E8" s="1646" t="s">
        <v>20</v>
      </c>
      <c r="F8" s="1691">
        <v>0.3</v>
      </c>
      <c r="G8" s="8">
        <f>F7+F8</f>
        <v>0.71</v>
      </c>
      <c r="H8" s="581" t="s">
        <v>896</v>
      </c>
      <c r="I8" s="581" t="s">
        <v>897</v>
      </c>
      <c r="J8" s="1645">
        <v>30</v>
      </c>
      <c r="K8" s="9">
        <f t="shared" si="0"/>
        <v>4.1666666666666669E-4</v>
      </c>
      <c r="L8" s="9">
        <f t="shared" ref="L8:L24" si="2">L7+K8</f>
        <v>9.86111111111111E-4</v>
      </c>
      <c r="M8" s="10">
        <f t="shared" si="1"/>
        <v>0.31140277777777781</v>
      </c>
      <c r="N8" s="10">
        <f t="shared" si="1"/>
        <v>0.35306944444444444</v>
      </c>
      <c r="O8" s="10">
        <f t="shared" si="1"/>
        <v>0.39473611111111112</v>
      </c>
      <c r="P8" s="10">
        <f t="shared" si="1"/>
        <v>0.42945833333333333</v>
      </c>
      <c r="Q8" s="10">
        <f t="shared" si="1"/>
        <v>0.46765277777777775</v>
      </c>
      <c r="R8" s="10">
        <f t="shared" si="1"/>
        <v>0.50931944444444432</v>
      </c>
      <c r="S8" s="10">
        <f t="shared" si="1"/>
        <v>0.55098611111111095</v>
      </c>
      <c r="T8" s="10">
        <f t="shared" si="1"/>
        <v>0.59473611111111102</v>
      </c>
      <c r="U8" s="10">
        <f t="shared" si="1"/>
        <v>0.64334722222222207</v>
      </c>
      <c r="V8" s="10">
        <f t="shared" si="1"/>
        <v>0.67112499999999986</v>
      </c>
      <c r="W8" s="10">
        <f t="shared" ref="W8" si="3">W7+$K8</f>
        <v>0.70237499999999986</v>
      </c>
      <c r="Z8" s="53"/>
      <c r="AA8" s="841"/>
      <c r="AB8" s="84"/>
      <c r="AC8" s="85"/>
      <c r="AD8" s="85"/>
      <c r="AE8" s="638"/>
      <c r="AF8" s="638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</row>
    <row r="9" spans="1:50">
      <c r="A9" s="1997"/>
      <c r="B9" s="1098" t="s">
        <v>1816</v>
      </c>
      <c r="C9" s="1424" t="s">
        <v>5</v>
      </c>
      <c r="D9" s="31" t="s">
        <v>1681</v>
      </c>
      <c r="E9" s="1684" t="s">
        <v>21</v>
      </c>
      <c r="F9" s="1691">
        <v>0.34</v>
      </c>
      <c r="G9" s="27">
        <f>G8+F9</f>
        <v>1.05</v>
      </c>
      <c r="H9" s="585" t="s">
        <v>898</v>
      </c>
      <c r="I9" s="585" t="s">
        <v>899</v>
      </c>
      <c r="J9" s="32">
        <v>30</v>
      </c>
      <c r="K9" s="33">
        <f t="shared" si="0"/>
        <v>4.7222222222222224E-4</v>
      </c>
      <c r="L9" s="33">
        <f t="shared" si="2"/>
        <v>1.4583333333333332E-3</v>
      </c>
      <c r="M9" s="34">
        <f t="shared" si="1"/>
        <v>0.31187500000000001</v>
      </c>
      <c r="N9" s="34">
        <f t="shared" si="1"/>
        <v>0.35354166666666664</v>
      </c>
      <c r="O9" s="34">
        <f t="shared" si="1"/>
        <v>0.39520833333333333</v>
      </c>
      <c r="P9" s="34">
        <f t="shared" si="1"/>
        <v>0.42993055555555554</v>
      </c>
      <c r="Q9" s="34">
        <f t="shared" si="1"/>
        <v>0.46812499999999996</v>
      </c>
      <c r="R9" s="34">
        <f t="shared" si="1"/>
        <v>0.50979166666666653</v>
      </c>
      <c r="S9" s="34">
        <f t="shared" si="1"/>
        <v>0.55145833333333316</v>
      </c>
      <c r="T9" s="34">
        <f t="shared" si="1"/>
        <v>0.59520833333333323</v>
      </c>
      <c r="U9" s="34">
        <f t="shared" si="1"/>
        <v>0.64381944444444428</v>
      </c>
      <c r="V9" s="34">
        <f t="shared" si="1"/>
        <v>0.67159722222222207</v>
      </c>
      <c r="W9" s="34">
        <f t="shared" ref="W9" si="4">W8+$K9</f>
        <v>0.70284722222222207</v>
      </c>
      <c r="Z9" s="53"/>
      <c r="AA9" s="841"/>
      <c r="AB9" s="84"/>
      <c r="AC9" s="85"/>
      <c r="AD9" s="85"/>
      <c r="AE9" s="638"/>
      <c r="AF9" s="638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</row>
    <row r="10" spans="1:50">
      <c r="A10" s="1997"/>
      <c r="B10" s="1098" t="s">
        <v>1817</v>
      </c>
      <c r="C10" s="1423" t="s">
        <v>5</v>
      </c>
      <c r="D10" s="1646" t="s">
        <v>1681</v>
      </c>
      <c r="E10" s="1684" t="s">
        <v>22</v>
      </c>
      <c r="F10" s="1691">
        <v>0.24</v>
      </c>
      <c r="G10" s="8">
        <f>G9+F10</f>
        <v>1.29</v>
      </c>
      <c r="H10" s="571" t="s">
        <v>587</v>
      </c>
      <c r="I10" s="571" t="s">
        <v>597</v>
      </c>
      <c r="J10" s="1645">
        <v>15</v>
      </c>
      <c r="K10" s="9">
        <f t="shared" si="0"/>
        <v>6.6666666666666664E-4</v>
      </c>
      <c r="L10" s="9">
        <f t="shared" si="2"/>
        <v>2.1249999999999997E-3</v>
      </c>
      <c r="M10" s="10">
        <f t="shared" si="1"/>
        <v>0.31254166666666666</v>
      </c>
      <c r="N10" s="10">
        <f t="shared" si="1"/>
        <v>0.35420833333333329</v>
      </c>
      <c r="O10" s="10">
        <f t="shared" si="1"/>
        <v>0.39587499999999998</v>
      </c>
      <c r="P10" s="10">
        <f t="shared" si="1"/>
        <v>0.43059722222222219</v>
      </c>
      <c r="Q10" s="10">
        <f t="shared" si="1"/>
        <v>0.46879166666666661</v>
      </c>
      <c r="R10" s="10">
        <f t="shared" si="1"/>
        <v>0.51045833333333324</v>
      </c>
      <c r="S10" s="10">
        <f t="shared" si="1"/>
        <v>0.55212499999999987</v>
      </c>
      <c r="T10" s="10">
        <f t="shared" si="1"/>
        <v>0.59587499999999993</v>
      </c>
      <c r="U10" s="10">
        <f t="shared" si="1"/>
        <v>0.64448611111111098</v>
      </c>
      <c r="V10" s="10">
        <f t="shared" si="1"/>
        <v>0.67226388888888877</v>
      </c>
      <c r="W10" s="10">
        <f t="shared" ref="W10" si="5">W9+$K10</f>
        <v>0.70351388888888877</v>
      </c>
      <c r="Z10" s="53" t="s">
        <v>1823</v>
      </c>
      <c r="AA10" s="841"/>
      <c r="AB10" s="84"/>
      <c r="AC10" s="85"/>
      <c r="AD10" s="85"/>
      <c r="AE10" s="638"/>
      <c r="AF10" s="638"/>
    </row>
    <row r="11" spans="1:50">
      <c r="A11" s="1997"/>
      <c r="B11" s="335" t="s">
        <v>1811</v>
      </c>
      <c r="C11" s="1423" t="s">
        <v>5</v>
      </c>
      <c r="D11" s="1646" t="s">
        <v>1681</v>
      </c>
      <c r="E11" s="1684" t="s">
        <v>23</v>
      </c>
      <c r="F11" s="1691">
        <v>0.61</v>
      </c>
      <c r="G11" s="8">
        <f t="shared" ref="G11:G24" si="6">G10+F11</f>
        <v>1.9</v>
      </c>
      <c r="H11" s="581" t="s">
        <v>1258</v>
      </c>
      <c r="I11" s="581" t="s">
        <v>1259</v>
      </c>
      <c r="J11" s="1645">
        <v>30</v>
      </c>
      <c r="K11" s="9">
        <f t="shared" si="0"/>
        <v>8.4722222222222219E-4</v>
      </c>
      <c r="L11" s="9">
        <f t="shared" si="2"/>
        <v>2.972222222222222E-3</v>
      </c>
      <c r="M11" s="10">
        <f t="shared" si="1"/>
        <v>0.31338888888888888</v>
      </c>
      <c r="N11" s="10">
        <f t="shared" si="1"/>
        <v>0.35505555555555551</v>
      </c>
      <c r="O11" s="10">
        <f t="shared" si="1"/>
        <v>0.3967222222222222</v>
      </c>
      <c r="P11" s="10">
        <f t="shared" si="1"/>
        <v>0.43144444444444441</v>
      </c>
      <c r="Q11" s="10">
        <f t="shared" si="1"/>
        <v>0.46963888888888883</v>
      </c>
      <c r="R11" s="10">
        <f t="shared" si="1"/>
        <v>0.51130555555555546</v>
      </c>
      <c r="S11" s="10">
        <f t="shared" si="1"/>
        <v>0.55297222222222209</v>
      </c>
      <c r="T11" s="10">
        <f t="shared" si="1"/>
        <v>0.59672222222222215</v>
      </c>
      <c r="U11" s="10">
        <f t="shared" si="1"/>
        <v>0.6453333333333332</v>
      </c>
      <c r="V11" s="10">
        <f t="shared" si="1"/>
        <v>0.67311111111111099</v>
      </c>
      <c r="W11" s="10">
        <f t="shared" ref="W11" si="7">W10+$K11</f>
        <v>0.70436111111111099</v>
      </c>
      <c r="Z11" s="53"/>
      <c r="AA11" s="84"/>
      <c r="AB11" s="84"/>
      <c r="AC11" s="85"/>
      <c r="AD11" s="85"/>
      <c r="AE11" s="638"/>
      <c r="AF11" s="638"/>
    </row>
    <row r="12" spans="1:50">
      <c r="A12" s="1997"/>
      <c r="B12" s="1098" t="s">
        <v>1808</v>
      </c>
      <c r="C12" s="1423" t="s">
        <v>5</v>
      </c>
      <c r="D12" s="1646" t="s">
        <v>1681</v>
      </c>
      <c r="E12" s="1684" t="s">
        <v>24</v>
      </c>
      <c r="F12" s="1691">
        <v>0.12</v>
      </c>
      <c r="G12" s="8">
        <f t="shared" si="6"/>
        <v>2.02</v>
      </c>
      <c r="H12" s="581" t="s">
        <v>1243</v>
      </c>
      <c r="I12" s="581" t="s">
        <v>1244</v>
      </c>
      <c r="J12" s="1645">
        <v>30</v>
      </c>
      <c r="K12" s="9">
        <f t="shared" si="0"/>
        <v>1.6666666666666666E-4</v>
      </c>
      <c r="L12" s="9">
        <f t="shared" si="2"/>
        <v>3.1388888888888885E-3</v>
      </c>
      <c r="M12" s="10">
        <f t="shared" si="1"/>
        <v>0.31355555555555553</v>
      </c>
      <c r="N12" s="10">
        <f t="shared" si="1"/>
        <v>0.35522222222222216</v>
      </c>
      <c r="O12" s="10">
        <f t="shared" si="1"/>
        <v>0.39688888888888885</v>
      </c>
      <c r="P12" s="10">
        <f t="shared" si="1"/>
        <v>0.43161111111111106</v>
      </c>
      <c r="Q12" s="10">
        <f t="shared" si="1"/>
        <v>0.46980555555555548</v>
      </c>
      <c r="R12" s="10">
        <f t="shared" si="1"/>
        <v>0.51147222222222211</v>
      </c>
      <c r="S12" s="10">
        <f t="shared" si="1"/>
        <v>0.55313888888888874</v>
      </c>
      <c r="T12" s="10">
        <f t="shared" si="1"/>
        <v>0.5968888888888888</v>
      </c>
      <c r="U12" s="10">
        <f t="shared" si="1"/>
        <v>0.64549999999999985</v>
      </c>
      <c r="V12" s="10">
        <f t="shared" si="1"/>
        <v>0.67327777777777764</v>
      </c>
      <c r="W12" s="10">
        <f t="shared" ref="W12" si="8">W11+$K12</f>
        <v>0.70452777777777764</v>
      </c>
      <c r="Z12" s="53"/>
      <c r="AA12" s="84"/>
      <c r="AB12" s="84"/>
      <c r="AC12" s="85"/>
      <c r="AD12" s="85"/>
      <c r="AE12" s="638"/>
      <c r="AF12" s="638"/>
    </row>
    <row r="13" spans="1:50">
      <c r="A13" s="1997"/>
      <c r="B13" s="1098" t="s">
        <v>1805</v>
      </c>
      <c r="C13" s="1423" t="s">
        <v>5</v>
      </c>
      <c r="D13" s="1646" t="s">
        <v>1681</v>
      </c>
      <c r="E13" s="1684" t="s">
        <v>25</v>
      </c>
      <c r="F13" s="1691">
        <v>0.45</v>
      </c>
      <c r="G13" s="8">
        <f t="shared" si="6"/>
        <v>2.4700000000000002</v>
      </c>
      <c r="H13" s="581" t="s">
        <v>1245</v>
      </c>
      <c r="I13" s="581" t="s">
        <v>1246</v>
      </c>
      <c r="J13" s="1645">
        <v>30</v>
      </c>
      <c r="K13" s="9">
        <f t="shared" si="0"/>
        <v>6.2500000000000001E-4</v>
      </c>
      <c r="L13" s="9">
        <f t="shared" si="2"/>
        <v>3.7638888888888887E-3</v>
      </c>
      <c r="M13" s="10">
        <f t="shared" si="1"/>
        <v>0.31418055555555552</v>
      </c>
      <c r="N13" s="10">
        <f t="shared" si="1"/>
        <v>0.35584722222222215</v>
      </c>
      <c r="O13" s="10">
        <f t="shared" si="1"/>
        <v>0.39751388888888883</v>
      </c>
      <c r="P13" s="10">
        <f t="shared" si="1"/>
        <v>0.43223611111111104</v>
      </c>
      <c r="Q13" s="10">
        <f t="shared" si="1"/>
        <v>0.47043055555555546</v>
      </c>
      <c r="R13" s="10">
        <f t="shared" si="1"/>
        <v>0.51209722222222209</v>
      </c>
      <c r="S13" s="10">
        <f t="shared" si="1"/>
        <v>0.55376388888888872</v>
      </c>
      <c r="T13" s="10">
        <f t="shared" si="1"/>
        <v>0.59751388888888879</v>
      </c>
      <c r="U13" s="10">
        <f t="shared" si="1"/>
        <v>0.64612499999999984</v>
      </c>
      <c r="V13" s="10">
        <f t="shared" si="1"/>
        <v>0.67390277777777763</v>
      </c>
      <c r="W13" s="10">
        <f t="shared" ref="W13" si="9">W12+$K13</f>
        <v>0.70515277777777763</v>
      </c>
      <c r="Z13" s="53"/>
      <c r="AA13" s="84"/>
      <c r="AB13" s="84"/>
      <c r="AC13" s="85"/>
      <c r="AD13" s="85"/>
      <c r="AE13" s="638"/>
      <c r="AF13" s="638"/>
    </row>
    <row r="14" spans="1:50">
      <c r="A14" s="1997"/>
      <c r="B14" s="1098" t="s">
        <v>1802</v>
      </c>
      <c r="C14" s="1423" t="s">
        <v>5</v>
      </c>
      <c r="D14" s="1646" t="s">
        <v>1681</v>
      </c>
      <c r="E14" s="1684" t="s">
        <v>26</v>
      </c>
      <c r="F14" s="1691">
        <v>0.5</v>
      </c>
      <c r="G14" s="8">
        <f t="shared" si="6"/>
        <v>2.97</v>
      </c>
      <c r="H14" s="581" t="s">
        <v>1247</v>
      </c>
      <c r="I14" s="581" t="s">
        <v>1263</v>
      </c>
      <c r="J14" s="1645">
        <v>30</v>
      </c>
      <c r="K14" s="9">
        <f t="shared" si="0"/>
        <v>6.9444444444444447E-4</v>
      </c>
      <c r="L14" s="9">
        <f t="shared" si="2"/>
        <v>4.4583333333333332E-3</v>
      </c>
      <c r="M14" s="10">
        <f t="shared" si="1"/>
        <v>0.31487499999999996</v>
      </c>
      <c r="N14" s="10">
        <f t="shared" si="1"/>
        <v>0.35654166666666659</v>
      </c>
      <c r="O14" s="10">
        <f t="shared" si="1"/>
        <v>0.39820833333333328</v>
      </c>
      <c r="P14" s="10">
        <f t="shared" si="1"/>
        <v>0.43293055555555549</v>
      </c>
      <c r="Q14" s="10">
        <f t="shared" si="1"/>
        <v>0.4711249999999999</v>
      </c>
      <c r="R14" s="10">
        <f t="shared" si="1"/>
        <v>0.51279166666666653</v>
      </c>
      <c r="S14" s="10">
        <f t="shared" si="1"/>
        <v>0.55445833333333316</v>
      </c>
      <c r="T14" s="10">
        <f t="shared" si="1"/>
        <v>0.59820833333333323</v>
      </c>
      <c r="U14" s="10">
        <f t="shared" si="1"/>
        <v>0.64681944444444428</v>
      </c>
      <c r="V14" s="10">
        <f t="shared" si="1"/>
        <v>0.67459722222222207</v>
      </c>
      <c r="W14" s="10">
        <f t="shared" ref="W14" si="10">W13+$K14</f>
        <v>0.70584722222222207</v>
      </c>
      <c r="Z14" s="53"/>
      <c r="AA14" s="84"/>
      <c r="AB14" s="84"/>
      <c r="AC14" s="85"/>
      <c r="AD14" s="85"/>
      <c r="AE14" s="638"/>
      <c r="AF14" s="638"/>
    </row>
    <row r="15" spans="1:50">
      <c r="A15" s="1997"/>
      <c r="B15" s="1098" t="s">
        <v>448</v>
      </c>
      <c r="C15" s="1423" t="s">
        <v>5</v>
      </c>
      <c r="D15" s="1646" t="s">
        <v>1681</v>
      </c>
      <c r="E15" s="1684" t="s">
        <v>27</v>
      </c>
      <c r="F15" s="1691">
        <v>0.3</v>
      </c>
      <c r="G15" s="8">
        <f t="shared" si="6"/>
        <v>3.27</v>
      </c>
      <c r="H15" s="607" t="s">
        <v>1248</v>
      </c>
      <c r="I15" s="607" t="s">
        <v>1249</v>
      </c>
      <c r="J15" s="1645">
        <v>30</v>
      </c>
      <c r="K15" s="9">
        <f t="shared" si="0"/>
        <v>4.1666666666666669E-4</v>
      </c>
      <c r="L15" s="9">
        <f t="shared" si="2"/>
        <v>4.875E-3</v>
      </c>
      <c r="M15" s="10">
        <f t="shared" si="1"/>
        <v>0.31529166666666664</v>
      </c>
      <c r="N15" s="10">
        <f t="shared" si="1"/>
        <v>0.35695833333333327</v>
      </c>
      <c r="O15" s="10">
        <f t="shared" si="1"/>
        <v>0.39862499999999995</v>
      </c>
      <c r="P15" s="10">
        <f t="shared" si="1"/>
        <v>0.43334722222222216</v>
      </c>
      <c r="Q15" s="10">
        <f t="shared" si="1"/>
        <v>0.47154166666666658</v>
      </c>
      <c r="R15" s="10">
        <f t="shared" si="1"/>
        <v>0.51320833333333316</v>
      </c>
      <c r="S15" s="10">
        <f t="shared" si="1"/>
        <v>0.55487499999999979</v>
      </c>
      <c r="T15" s="10">
        <f t="shared" si="1"/>
        <v>0.59862499999999985</v>
      </c>
      <c r="U15" s="10">
        <f t="shared" si="1"/>
        <v>0.6472361111111109</v>
      </c>
      <c r="V15" s="10">
        <f t="shared" si="1"/>
        <v>0.67501388888888869</v>
      </c>
      <c r="W15" s="10">
        <f t="shared" ref="W15" si="11">W14+$K15</f>
        <v>0.70626388888888869</v>
      </c>
      <c r="Z15" s="398"/>
      <c r="AA15" s="84"/>
      <c r="AB15" s="84"/>
      <c r="AC15" s="85"/>
      <c r="AD15" s="85"/>
      <c r="AE15" s="638"/>
      <c r="AF15" s="638"/>
    </row>
    <row r="16" spans="1:50">
      <c r="A16" s="1997"/>
      <c r="B16" s="1098" t="s">
        <v>422</v>
      </c>
      <c r="C16" s="1423" t="s">
        <v>5</v>
      </c>
      <c r="D16" s="1646" t="s">
        <v>1681</v>
      </c>
      <c r="E16" s="1684" t="s">
        <v>28</v>
      </c>
      <c r="F16" s="1691">
        <v>0.5</v>
      </c>
      <c r="G16" s="8">
        <f t="shared" si="6"/>
        <v>3.77</v>
      </c>
      <c r="H16" s="581" t="s">
        <v>1250</v>
      </c>
      <c r="I16" s="581" t="s">
        <v>1251</v>
      </c>
      <c r="J16" s="1645">
        <v>30</v>
      </c>
      <c r="K16" s="9">
        <f t="shared" si="0"/>
        <v>6.9444444444444447E-4</v>
      </c>
      <c r="L16" s="9">
        <f t="shared" si="2"/>
        <v>5.5694444444444446E-3</v>
      </c>
      <c r="M16" s="10">
        <f t="shared" si="1"/>
        <v>0.31598611111111108</v>
      </c>
      <c r="N16" s="10">
        <f t="shared" si="1"/>
        <v>0.35765277777777771</v>
      </c>
      <c r="O16" s="10">
        <f t="shared" si="1"/>
        <v>0.39931944444444439</v>
      </c>
      <c r="P16" s="10">
        <f t="shared" si="1"/>
        <v>0.4340416666666666</v>
      </c>
      <c r="Q16" s="10">
        <f t="shared" si="1"/>
        <v>0.47223611111111102</v>
      </c>
      <c r="R16" s="10">
        <f t="shared" si="1"/>
        <v>0.5139027777777776</v>
      </c>
      <c r="S16" s="10">
        <f t="shared" si="1"/>
        <v>0.55556944444444423</v>
      </c>
      <c r="T16" s="10">
        <f t="shared" si="1"/>
        <v>0.59931944444444429</v>
      </c>
      <c r="U16" s="10">
        <f t="shared" si="1"/>
        <v>0.64793055555555534</v>
      </c>
      <c r="V16" s="10">
        <f t="shared" si="1"/>
        <v>0.67570833333333313</v>
      </c>
      <c r="W16" s="10">
        <f t="shared" ref="W16" si="12">W15+$K16</f>
        <v>0.70695833333333313</v>
      </c>
      <c r="Z16" s="63"/>
      <c r="AA16" s="63"/>
      <c r="AB16" s="63"/>
      <c r="AC16" s="63"/>
      <c r="AD16" s="63"/>
      <c r="AE16" s="63"/>
      <c r="AF16" s="63"/>
    </row>
    <row r="17" spans="1:45">
      <c r="A17" s="1997"/>
      <c r="B17" s="335" t="s">
        <v>1798</v>
      </c>
      <c r="C17" s="1264" t="s">
        <v>5</v>
      </c>
      <c r="D17" s="1653" t="s">
        <v>1681</v>
      </c>
      <c r="E17" s="1684" t="s">
        <v>29</v>
      </c>
      <c r="F17" s="1691">
        <v>0.52</v>
      </c>
      <c r="G17" s="8">
        <f t="shared" si="6"/>
        <v>4.29</v>
      </c>
      <c r="H17" s="607" t="s">
        <v>1252</v>
      </c>
      <c r="I17" s="607" t="s">
        <v>1253</v>
      </c>
      <c r="J17" s="1652">
        <v>30</v>
      </c>
      <c r="K17" s="9">
        <f t="shared" si="0"/>
        <v>7.2222222222222219E-4</v>
      </c>
      <c r="L17" s="9">
        <f t="shared" si="2"/>
        <v>6.2916666666666668E-3</v>
      </c>
      <c r="M17" s="10">
        <f t="shared" si="1"/>
        <v>0.31670833333333331</v>
      </c>
      <c r="N17" s="10">
        <f t="shared" si="1"/>
        <v>0.35837499999999994</v>
      </c>
      <c r="O17" s="10">
        <f t="shared" si="1"/>
        <v>0.40004166666666663</v>
      </c>
      <c r="P17" s="10">
        <f t="shared" si="1"/>
        <v>0.43476388888888884</v>
      </c>
      <c r="Q17" s="10">
        <f t="shared" si="1"/>
        <v>0.47295833333333326</v>
      </c>
      <c r="R17" s="10">
        <f t="shared" si="1"/>
        <v>0.51462499999999978</v>
      </c>
      <c r="S17" s="10">
        <f t="shared" si="1"/>
        <v>0.55629166666666641</v>
      </c>
      <c r="T17" s="10">
        <f t="shared" si="1"/>
        <v>0.60004166666666647</v>
      </c>
      <c r="U17" s="10">
        <f t="shared" si="1"/>
        <v>0.64865277777777752</v>
      </c>
      <c r="V17" s="10">
        <f t="shared" si="1"/>
        <v>0.67643055555555531</v>
      </c>
      <c r="W17" s="10">
        <f t="shared" ref="W17" si="13">W16+$K17</f>
        <v>0.70768055555555531</v>
      </c>
    </row>
    <row r="18" spans="1:45">
      <c r="A18" s="1997"/>
      <c r="B18" s="1098" t="s">
        <v>421</v>
      </c>
      <c r="C18" s="1423" t="s">
        <v>5</v>
      </c>
      <c r="D18" s="1646" t="s">
        <v>1681</v>
      </c>
      <c r="E18" s="1684" t="s">
        <v>30</v>
      </c>
      <c r="F18" s="1691">
        <v>0.56000000000000005</v>
      </c>
      <c r="G18" s="8">
        <f t="shared" si="6"/>
        <v>4.8499999999999996</v>
      </c>
      <c r="H18" s="581" t="s">
        <v>1254</v>
      </c>
      <c r="I18" s="581" t="s">
        <v>1255</v>
      </c>
      <c r="J18" s="1645">
        <v>30</v>
      </c>
      <c r="K18" s="9">
        <f t="shared" si="0"/>
        <v>7.7777777777777784E-4</v>
      </c>
      <c r="L18" s="9">
        <f t="shared" si="2"/>
        <v>7.0694444444444442E-3</v>
      </c>
      <c r="M18" s="10">
        <f t="shared" si="1"/>
        <v>0.31748611111111108</v>
      </c>
      <c r="N18" s="10">
        <f t="shared" si="1"/>
        <v>0.35915277777777771</v>
      </c>
      <c r="O18" s="10">
        <f t="shared" si="1"/>
        <v>0.40081944444444439</v>
      </c>
      <c r="P18" s="10">
        <f t="shared" si="1"/>
        <v>0.4355416666666666</v>
      </c>
      <c r="Q18" s="10">
        <f t="shared" si="1"/>
        <v>0.47373611111111102</v>
      </c>
      <c r="R18" s="10">
        <f t="shared" si="1"/>
        <v>0.51540277777777754</v>
      </c>
      <c r="S18" s="10">
        <f t="shared" si="1"/>
        <v>0.55706944444444417</v>
      </c>
      <c r="T18" s="10">
        <f t="shared" si="1"/>
        <v>0.60081944444444424</v>
      </c>
      <c r="U18" s="10">
        <f t="shared" si="1"/>
        <v>0.64943055555555529</v>
      </c>
      <c r="V18" s="10">
        <f t="shared" si="1"/>
        <v>0.67720833333333308</v>
      </c>
      <c r="W18" s="10">
        <f t="shared" ref="W18" si="14">W17+$K18</f>
        <v>0.70845833333333308</v>
      </c>
    </row>
    <row r="19" spans="1:45">
      <c r="A19" s="1997"/>
      <c r="B19" s="1100" t="s">
        <v>420</v>
      </c>
      <c r="C19" s="1423" t="s">
        <v>4</v>
      </c>
      <c r="D19" s="1646" t="s">
        <v>1681</v>
      </c>
      <c r="E19" s="1684" t="s">
        <v>31</v>
      </c>
      <c r="F19" s="1496">
        <v>1.08</v>
      </c>
      <c r="G19" s="8">
        <f t="shared" si="6"/>
        <v>5.93</v>
      </c>
      <c r="H19" s="581" t="s">
        <v>1256</v>
      </c>
      <c r="I19" s="581" t="s">
        <v>1257</v>
      </c>
      <c r="J19" s="1645">
        <v>30</v>
      </c>
      <c r="K19" s="9">
        <f t="shared" si="0"/>
        <v>1.5000000000000002E-3</v>
      </c>
      <c r="L19" s="9">
        <f t="shared" si="2"/>
        <v>8.5694444444444438E-3</v>
      </c>
      <c r="M19" s="10">
        <f t="shared" si="1"/>
        <v>0.31898611111111108</v>
      </c>
      <c r="N19" s="10">
        <f t="shared" si="1"/>
        <v>0.36065277777777771</v>
      </c>
      <c r="O19" s="10">
        <f t="shared" si="1"/>
        <v>0.4023194444444444</v>
      </c>
      <c r="P19" s="10">
        <f t="shared" si="1"/>
        <v>0.43704166666666661</v>
      </c>
      <c r="Q19" s="10">
        <f t="shared" si="1"/>
        <v>0.47523611111111103</v>
      </c>
      <c r="R19" s="10">
        <f t="shared" si="1"/>
        <v>0.51690277777777749</v>
      </c>
      <c r="S19" s="10">
        <f t="shared" si="1"/>
        <v>0.55856944444444412</v>
      </c>
      <c r="T19" s="10">
        <f t="shared" si="1"/>
        <v>0.60231944444444419</v>
      </c>
      <c r="U19" s="10">
        <f t="shared" si="1"/>
        <v>0.65093055555555523</v>
      </c>
      <c r="V19" s="10">
        <f t="shared" si="1"/>
        <v>0.67870833333333302</v>
      </c>
      <c r="W19" s="10">
        <f t="shared" ref="W19" si="15">W18+$K19</f>
        <v>0.70995833333333302</v>
      </c>
    </row>
    <row r="20" spans="1:45">
      <c r="A20" s="1997"/>
      <c r="B20" s="872" t="s">
        <v>488</v>
      </c>
      <c r="C20" s="1684"/>
      <c r="D20" s="1684" t="s">
        <v>1681</v>
      </c>
      <c r="E20" s="1684" t="s">
        <v>32</v>
      </c>
      <c r="F20" s="28">
        <v>0.98</v>
      </c>
      <c r="G20" s="8">
        <f t="shared" si="6"/>
        <v>6.91</v>
      </c>
      <c r="H20" s="571"/>
      <c r="I20" s="571"/>
      <c r="J20" s="1683">
        <v>30</v>
      </c>
      <c r="K20" s="9">
        <f t="shared" si="0"/>
        <v>1.3611111111111109E-3</v>
      </c>
      <c r="L20" s="9">
        <f t="shared" si="2"/>
        <v>9.9305555555555553E-3</v>
      </c>
      <c r="M20" s="10">
        <f t="shared" si="1"/>
        <v>0.32034722222222217</v>
      </c>
      <c r="N20" s="10">
        <f t="shared" si="1"/>
        <v>0.3620138888888888</v>
      </c>
      <c r="O20" s="10">
        <f t="shared" si="1"/>
        <v>0.40368055555555549</v>
      </c>
      <c r="P20" s="10">
        <f t="shared" si="1"/>
        <v>0.4384027777777777</v>
      </c>
      <c r="Q20" s="10">
        <f t="shared" si="1"/>
        <v>0.47659722222222212</v>
      </c>
      <c r="R20" s="10">
        <f t="shared" si="1"/>
        <v>0.51826388888888864</v>
      </c>
      <c r="S20" s="10">
        <f t="shared" si="1"/>
        <v>0.55993055555555526</v>
      </c>
      <c r="T20" s="10">
        <f t="shared" si="1"/>
        <v>0.60368055555555533</v>
      </c>
      <c r="U20" s="10">
        <f t="shared" si="1"/>
        <v>0.65229166666666638</v>
      </c>
      <c r="V20" s="10">
        <f t="shared" si="1"/>
        <v>0.68006944444444417</v>
      </c>
      <c r="W20" s="10">
        <f t="shared" ref="W20" si="16">W19+$K20</f>
        <v>0.71131944444444417</v>
      </c>
    </row>
    <row r="21" spans="1:45">
      <c r="A21" s="1997"/>
      <c r="B21" s="872" t="s">
        <v>489</v>
      </c>
      <c r="C21" s="1684"/>
      <c r="D21" s="1684" t="s">
        <v>1681</v>
      </c>
      <c r="E21" s="1684" t="s">
        <v>148</v>
      </c>
      <c r="F21" s="28">
        <v>0.47</v>
      </c>
      <c r="G21" s="8">
        <f t="shared" si="6"/>
        <v>7.38</v>
      </c>
      <c r="H21" s="571"/>
      <c r="I21" s="571"/>
      <c r="J21" s="1683">
        <v>25</v>
      </c>
      <c r="K21" s="9">
        <f t="shared" si="0"/>
        <v>7.8333333333333326E-4</v>
      </c>
      <c r="L21" s="9">
        <f t="shared" si="2"/>
        <v>1.0713888888888889E-2</v>
      </c>
      <c r="M21" s="10">
        <f t="shared" si="1"/>
        <v>0.32113055555555553</v>
      </c>
      <c r="N21" s="10">
        <f t="shared" si="1"/>
        <v>0.36279722222222216</v>
      </c>
      <c r="O21" s="10">
        <f t="shared" si="1"/>
        <v>0.40446388888888885</v>
      </c>
      <c r="P21" s="10">
        <f t="shared" si="1"/>
        <v>0.43918611111111105</v>
      </c>
      <c r="Q21" s="10">
        <f t="shared" si="1"/>
        <v>0.47738055555555547</v>
      </c>
      <c r="R21" s="10">
        <f t="shared" si="1"/>
        <v>0.51904722222222199</v>
      </c>
      <c r="S21" s="10">
        <f t="shared" si="1"/>
        <v>0.56071388888888862</v>
      </c>
      <c r="T21" s="10">
        <f t="shared" si="1"/>
        <v>0.60446388888888869</v>
      </c>
      <c r="U21" s="10">
        <f t="shared" si="1"/>
        <v>0.65307499999999974</v>
      </c>
      <c r="V21" s="10">
        <f t="shared" si="1"/>
        <v>0.68085277777777753</v>
      </c>
      <c r="W21" s="10">
        <f t="shared" ref="W21" si="17">W20+$K21</f>
        <v>0.71210277777777753</v>
      </c>
      <c r="Y21" s="15"/>
    </row>
    <row r="22" spans="1:45">
      <c r="A22" s="1997"/>
      <c r="B22" s="335" t="s">
        <v>484</v>
      </c>
      <c r="C22" s="1684"/>
      <c r="D22" s="1684" t="s">
        <v>1681</v>
      </c>
      <c r="E22" s="1684" t="s">
        <v>149</v>
      </c>
      <c r="F22" s="28">
        <v>0.27</v>
      </c>
      <c r="G22" s="8">
        <f t="shared" si="6"/>
        <v>7.65</v>
      </c>
      <c r="H22" s="571"/>
      <c r="I22" s="571"/>
      <c r="J22" s="1683">
        <v>25</v>
      </c>
      <c r="K22" s="9">
        <f t="shared" si="0"/>
        <v>4.5000000000000004E-4</v>
      </c>
      <c r="L22" s="9">
        <f t="shared" si="2"/>
        <v>1.116388888888889E-2</v>
      </c>
      <c r="M22" s="10">
        <f t="shared" ref="M22:W22" si="18">M21+$K22</f>
        <v>0.32158055555555554</v>
      </c>
      <c r="N22" s="10">
        <f t="shared" si="18"/>
        <v>0.36324722222222217</v>
      </c>
      <c r="O22" s="10">
        <f t="shared" si="18"/>
        <v>0.40491388888888885</v>
      </c>
      <c r="P22" s="10">
        <f t="shared" si="18"/>
        <v>0.43963611111111106</v>
      </c>
      <c r="Q22" s="10">
        <f t="shared" si="18"/>
        <v>0.47783055555555548</v>
      </c>
      <c r="R22" s="10">
        <f t="shared" si="18"/>
        <v>0.51949722222222194</v>
      </c>
      <c r="S22" s="10">
        <f t="shared" si="18"/>
        <v>0.56116388888888857</v>
      </c>
      <c r="T22" s="10">
        <f t="shared" si="18"/>
        <v>0.60491388888888864</v>
      </c>
      <c r="U22" s="10">
        <f t="shared" si="18"/>
        <v>0.65352499999999969</v>
      </c>
      <c r="V22" s="10">
        <f t="shared" si="18"/>
        <v>0.68130277777777748</v>
      </c>
      <c r="W22" s="10">
        <f t="shared" si="18"/>
        <v>0.71255277777777748</v>
      </c>
      <c r="Y22" s="15"/>
    </row>
    <row r="23" spans="1:45">
      <c r="A23" s="1997"/>
      <c r="B23" s="1071" t="s">
        <v>485</v>
      </c>
      <c r="C23" s="1684"/>
      <c r="D23" s="1684" t="s">
        <v>1681</v>
      </c>
      <c r="E23" s="1684" t="s">
        <v>150</v>
      </c>
      <c r="F23" s="28">
        <v>0.43</v>
      </c>
      <c r="G23" s="8">
        <f t="shared" si="6"/>
        <v>8.08</v>
      </c>
      <c r="H23" s="571"/>
      <c r="I23" s="571"/>
      <c r="J23" s="1683">
        <v>30</v>
      </c>
      <c r="K23" s="9">
        <f t="shared" si="0"/>
        <v>5.9722222222222219E-4</v>
      </c>
      <c r="L23" s="9">
        <f t="shared" si="2"/>
        <v>1.1761111111111113E-2</v>
      </c>
      <c r="M23" s="10">
        <f t="shared" ref="M23:W23" si="19">M22+$K23</f>
        <v>0.32217777777777779</v>
      </c>
      <c r="N23" s="10">
        <f t="shared" si="19"/>
        <v>0.36384444444444441</v>
      </c>
      <c r="O23" s="10">
        <f t="shared" si="19"/>
        <v>0.4055111111111111</v>
      </c>
      <c r="P23" s="10">
        <f t="shared" si="19"/>
        <v>0.44023333333333331</v>
      </c>
      <c r="Q23" s="10">
        <f t="shared" si="19"/>
        <v>0.47842777777777773</v>
      </c>
      <c r="R23" s="10">
        <f t="shared" si="19"/>
        <v>0.52009444444444419</v>
      </c>
      <c r="S23" s="10">
        <f t="shared" si="19"/>
        <v>0.56176111111111082</v>
      </c>
      <c r="T23" s="10">
        <f t="shared" si="19"/>
        <v>0.60551111111111089</v>
      </c>
      <c r="U23" s="10">
        <f t="shared" si="19"/>
        <v>0.65412222222222194</v>
      </c>
      <c r="V23" s="10">
        <f t="shared" si="19"/>
        <v>0.68189999999999973</v>
      </c>
      <c r="W23" s="10">
        <f t="shared" si="19"/>
        <v>0.71314999999999973</v>
      </c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</row>
    <row r="24" spans="1:45">
      <c r="A24" s="1997"/>
      <c r="B24" s="335" t="s">
        <v>486</v>
      </c>
      <c r="C24" s="1684"/>
      <c r="D24" s="1684" t="s">
        <v>1681</v>
      </c>
      <c r="E24" s="1684" t="s">
        <v>151</v>
      </c>
      <c r="F24" s="28">
        <v>0.4</v>
      </c>
      <c r="G24" s="8">
        <f t="shared" si="6"/>
        <v>8.48</v>
      </c>
      <c r="H24" s="571"/>
      <c r="I24" s="571"/>
      <c r="J24" s="1683">
        <v>25</v>
      </c>
      <c r="K24" s="9">
        <f t="shared" si="0"/>
        <v>6.6666666666666664E-4</v>
      </c>
      <c r="L24" s="9">
        <f t="shared" si="2"/>
        <v>1.2427777777777779E-2</v>
      </c>
      <c r="M24" s="10">
        <f t="shared" ref="M24:W24" si="20">M23+$K24</f>
        <v>0.32284444444444443</v>
      </c>
      <c r="N24" s="10">
        <f t="shared" si="20"/>
        <v>0.36451111111111106</v>
      </c>
      <c r="O24" s="10">
        <f t="shared" si="20"/>
        <v>0.40617777777777775</v>
      </c>
      <c r="P24" s="10">
        <f t="shared" si="20"/>
        <v>0.44089999999999996</v>
      </c>
      <c r="Q24" s="10">
        <f t="shared" si="20"/>
        <v>0.47909444444444438</v>
      </c>
      <c r="R24" s="10">
        <f t="shared" si="20"/>
        <v>0.5207611111111109</v>
      </c>
      <c r="S24" s="10">
        <f t="shared" si="20"/>
        <v>0.56242777777777753</v>
      </c>
      <c r="T24" s="10">
        <f t="shared" si="20"/>
        <v>0.60617777777777759</v>
      </c>
      <c r="U24" s="10">
        <f t="shared" si="20"/>
        <v>0.65478888888888864</v>
      </c>
      <c r="V24" s="10">
        <f t="shared" si="20"/>
        <v>0.68256666666666643</v>
      </c>
      <c r="W24" s="10">
        <f t="shared" si="20"/>
        <v>0.71381666666666643</v>
      </c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</row>
    <row r="25" spans="1:45">
      <c r="A25" s="15"/>
      <c r="B25" s="1648"/>
      <c r="C25" s="1"/>
      <c r="D25" s="15"/>
      <c r="E25" s="1655"/>
      <c r="F25" s="19"/>
      <c r="G25" s="1655"/>
      <c r="H25" s="1655"/>
      <c r="I25" s="1655"/>
      <c r="J25" s="1655"/>
      <c r="K25" s="1655"/>
      <c r="L25" s="1655"/>
      <c r="M25" s="1655"/>
      <c r="N25" s="1655"/>
      <c r="O25" s="1655"/>
      <c r="P25" s="1655"/>
      <c r="Q25" s="1"/>
      <c r="R25" s="1"/>
      <c r="S25" s="1650"/>
      <c r="T25" s="1650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</row>
    <row r="26" spans="1:45">
      <c r="A26" s="15"/>
      <c r="B26" s="1648"/>
      <c r="C26" s="15" t="s">
        <v>11</v>
      </c>
      <c r="D26" s="15"/>
      <c r="E26" s="1655"/>
      <c r="F26" s="19"/>
      <c r="G26" s="1655"/>
      <c r="H26" s="2020" t="s">
        <v>1260</v>
      </c>
      <c r="I26" s="1918"/>
      <c r="J26" s="1655"/>
      <c r="K26" s="1655"/>
      <c r="L26" s="1655"/>
      <c r="M26" s="1655"/>
      <c r="N26" s="1655"/>
      <c r="O26" s="1655"/>
      <c r="P26" s="1655"/>
      <c r="Q26" s="1"/>
      <c r="R26" s="1"/>
      <c r="S26" s="1650"/>
      <c r="T26" s="1650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</row>
    <row r="27" spans="1:45">
      <c r="A27" s="15"/>
      <c r="B27" s="1648"/>
      <c r="C27" s="15" t="s">
        <v>12</v>
      </c>
      <c r="D27" s="15"/>
      <c r="E27" s="1655"/>
      <c r="F27" s="19"/>
      <c r="G27" s="1655"/>
      <c r="H27" s="1655"/>
      <c r="I27" s="1655"/>
      <c r="J27" s="1655"/>
      <c r="K27" s="1655"/>
      <c r="L27" s="1655"/>
      <c r="M27" s="1655"/>
      <c r="N27" s="1655"/>
      <c r="O27" s="1655"/>
      <c r="P27" s="1655"/>
      <c r="Q27" s="1"/>
      <c r="R27" s="1"/>
      <c r="S27" s="1650"/>
      <c r="T27" s="1650"/>
      <c r="U27" s="1650"/>
      <c r="V27" s="1650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</row>
    <row r="28" spans="1:45">
      <c r="A28" s="15"/>
      <c r="B28" s="1648"/>
      <c r="C28" s="15" t="s">
        <v>13</v>
      </c>
      <c r="D28" s="15"/>
      <c r="E28" s="1655"/>
      <c r="F28" s="19"/>
      <c r="G28" s="1655"/>
      <c r="H28" s="1655" t="s">
        <v>1873</v>
      </c>
      <c r="I28" s="432">
        <v>0.1875</v>
      </c>
      <c r="J28" s="432">
        <v>0.21527777777777779</v>
      </c>
      <c r="K28" s="432">
        <v>0.25694444444444448</v>
      </c>
      <c r="L28" s="432">
        <v>0.2951388888888889</v>
      </c>
      <c r="M28" s="432">
        <v>0.34375</v>
      </c>
      <c r="N28" s="432">
        <v>0.38541666666666669</v>
      </c>
      <c r="O28" s="432">
        <v>0.43055555555555558</v>
      </c>
      <c r="P28" s="432">
        <v>0.47222222222222227</v>
      </c>
      <c r="Q28" s="432">
        <v>0.52083333333333337</v>
      </c>
      <c r="R28" s="432">
        <v>0.5625</v>
      </c>
      <c r="S28" s="432">
        <v>0.60416666666666663</v>
      </c>
      <c r="T28" s="432">
        <v>0.63541666666666663</v>
      </c>
      <c r="U28" s="432">
        <v>0.67708333333333337</v>
      </c>
      <c r="V28" s="432">
        <v>0.71875</v>
      </c>
      <c r="W28" s="432">
        <v>0.76041666666666663</v>
      </c>
      <c r="X28" s="432">
        <v>0.80208333333333337</v>
      </c>
      <c r="Y28" s="432">
        <v>0.84375</v>
      </c>
      <c r="Z28" s="432">
        <v>0.90972222222222221</v>
      </c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</row>
    <row r="29" spans="1:45" ht="31.5" customHeight="1">
      <c r="A29" s="15"/>
      <c r="B29" s="1648"/>
      <c r="C29" s="15" t="s">
        <v>14</v>
      </c>
      <c r="D29" s="15"/>
      <c r="E29" s="1655"/>
      <c r="F29" s="19"/>
      <c r="G29" s="1655"/>
      <c r="H29" s="1655"/>
      <c r="I29" s="1655"/>
      <c r="J29" s="1655"/>
      <c r="K29" s="1655"/>
      <c r="L29" s="1655"/>
      <c r="M29" s="1655"/>
      <c r="N29" s="1655"/>
      <c r="O29" s="1655"/>
      <c r="P29" s="1655"/>
      <c r="Q29" s="839"/>
      <c r="R29" s="1"/>
      <c r="S29" s="1650"/>
      <c r="T29" s="1650"/>
      <c r="U29" s="1650"/>
      <c r="V29" s="1650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</row>
    <row r="30" spans="1:45" ht="25.5" customHeight="1">
      <c r="A30" s="15"/>
      <c r="B30" s="1648"/>
      <c r="C30" s="15" t="s">
        <v>15</v>
      </c>
      <c r="D30" s="1649"/>
      <c r="E30" s="1655"/>
      <c r="F30" s="19"/>
      <c r="G30" s="1655"/>
      <c r="H30" s="1655"/>
      <c r="I30" s="1655"/>
      <c r="J30" s="1655"/>
      <c r="K30" s="1655"/>
      <c r="L30" s="1655"/>
      <c r="M30" s="1655"/>
      <c r="N30" s="1655"/>
      <c r="O30" s="1655"/>
      <c r="P30" s="1655"/>
      <c r="Q30" s="15"/>
      <c r="R30" s="15"/>
      <c r="S30" s="1650"/>
      <c r="T30" s="1650"/>
      <c r="U30" s="1650"/>
      <c r="V30" s="1650"/>
      <c r="W30" s="15"/>
      <c r="X30" s="15"/>
      <c r="Y30" s="15"/>
      <c r="Z30" s="1654"/>
      <c r="AA30" s="1654"/>
      <c r="AB30" s="1654"/>
      <c r="AC30" s="1654"/>
      <c r="AD30" s="1654"/>
      <c r="AE30" s="1654"/>
      <c r="AF30" s="1654"/>
      <c r="AG30" s="1654"/>
      <c r="AH30" s="1654"/>
      <c r="AI30" s="1654"/>
      <c r="AJ30" s="1654"/>
      <c r="AK30" s="1654"/>
      <c r="AL30" s="1654"/>
      <c r="AM30" s="15"/>
      <c r="AN30" s="15"/>
      <c r="AO30" s="15"/>
      <c r="AP30" s="15"/>
      <c r="AQ30" s="15"/>
      <c r="AR30" s="15"/>
      <c r="AS30" s="15"/>
    </row>
    <row r="31" spans="1:45">
      <c r="A31" s="15"/>
      <c r="B31" s="1648"/>
      <c r="C31" s="15"/>
      <c r="D31" s="1649"/>
      <c r="E31" s="1655"/>
      <c r="F31" s="19"/>
      <c r="G31" s="1655"/>
      <c r="H31" s="1655"/>
      <c r="I31" s="1655"/>
      <c r="J31" s="1655"/>
      <c r="K31" s="1655"/>
      <c r="L31" s="1655"/>
      <c r="M31" s="1655"/>
      <c r="N31" s="1655"/>
      <c r="O31" s="1655"/>
      <c r="P31" s="1655"/>
      <c r="Q31" s="15"/>
      <c r="R31" s="15"/>
      <c r="S31" s="1650"/>
      <c r="T31" s="1650"/>
      <c r="U31" s="1650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</row>
    <row r="32" spans="1:45" ht="23.25">
      <c r="A32" s="15"/>
      <c r="B32" s="1952">
        <v>10</v>
      </c>
      <c r="C32" s="1649"/>
      <c r="D32" s="38" t="s">
        <v>33</v>
      </c>
      <c r="E32" s="1655"/>
      <c r="F32" s="1655"/>
      <c r="G32" s="1655"/>
      <c r="H32" s="1655"/>
      <c r="I32" s="1655"/>
      <c r="J32" s="1655"/>
      <c r="K32" s="1655"/>
      <c r="L32" s="1655"/>
      <c r="M32" s="1655"/>
      <c r="N32" s="1655"/>
      <c r="O32" s="1655"/>
      <c r="P32" s="1655"/>
      <c r="Q32" s="1655"/>
      <c r="R32" s="1655"/>
      <c r="S32" s="1655"/>
      <c r="T32" s="1655"/>
      <c r="U32" s="1655"/>
      <c r="V32" s="15"/>
      <c r="W32" s="15"/>
      <c r="X32" s="15"/>
      <c r="Y32" s="1654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</row>
    <row r="33" spans="1:25" ht="34.5" customHeight="1">
      <c r="A33" s="15"/>
      <c r="B33" s="1952"/>
      <c r="C33" s="1649"/>
      <c r="D33" s="38" t="s">
        <v>1818</v>
      </c>
      <c r="E33" s="1655"/>
      <c r="F33" s="1655"/>
      <c r="G33" s="1655"/>
      <c r="H33" s="1655"/>
      <c r="I33" s="1655"/>
      <c r="J33" s="1655"/>
      <c r="K33" s="1655"/>
      <c r="L33" s="1655"/>
      <c r="M33" s="1655"/>
      <c r="N33" s="1655"/>
      <c r="O33" s="1655"/>
      <c r="P33" s="1655"/>
      <c r="Q33" s="1655"/>
      <c r="R33" s="1655"/>
      <c r="S33" s="1655"/>
      <c r="T33" s="1655"/>
      <c r="U33" s="1655"/>
      <c r="V33" s="15"/>
      <c r="W33" s="15"/>
      <c r="X33" s="15"/>
      <c r="Y33" s="15"/>
    </row>
    <row r="34" spans="1:25" ht="25.5">
      <c r="A34" s="2023" t="s">
        <v>17</v>
      </c>
      <c r="B34" s="2024"/>
      <c r="C34" s="2025"/>
      <c r="D34" s="1959" t="s">
        <v>266</v>
      </c>
      <c r="E34" s="1960"/>
      <c r="F34" s="1960"/>
      <c r="G34" s="1960"/>
      <c r="H34" s="1960"/>
      <c r="I34" s="1960"/>
      <c r="J34" s="1960"/>
      <c r="K34" s="1960"/>
      <c r="L34" s="1960"/>
      <c r="M34" s="1960"/>
      <c r="N34" s="1960"/>
      <c r="O34" s="1960"/>
      <c r="P34" s="1960"/>
      <c r="Q34" s="1960"/>
      <c r="R34" s="1960"/>
      <c r="S34" s="1960"/>
      <c r="T34" s="1960"/>
      <c r="U34" s="1960"/>
      <c r="V34" s="1960"/>
      <c r="W34" s="1961"/>
      <c r="X34" s="15"/>
    </row>
    <row r="35" spans="1:25">
      <c r="A35" s="1954"/>
      <c r="B35" s="1953" t="s">
        <v>1</v>
      </c>
      <c r="C35" s="1955" t="s">
        <v>2</v>
      </c>
      <c r="D35" s="1999" t="s">
        <v>1682</v>
      </c>
      <c r="E35" s="2021" t="s">
        <v>16</v>
      </c>
      <c r="F35" s="2001"/>
      <c r="G35" s="2001"/>
      <c r="H35" s="2001"/>
      <c r="I35" s="2001"/>
      <c r="J35" s="2001"/>
      <c r="K35" s="2001"/>
      <c r="L35" s="2002"/>
      <c r="M35" s="1656">
        <v>1</v>
      </c>
      <c r="N35" s="1656">
        <v>1</v>
      </c>
      <c r="O35" s="1656">
        <v>1</v>
      </c>
      <c r="P35" s="1656">
        <v>1</v>
      </c>
      <c r="Q35" s="1656">
        <v>1</v>
      </c>
      <c r="R35" s="1656">
        <v>1</v>
      </c>
      <c r="S35" s="1656">
        <v>1</v>
      </c>
      <c r="T35" s="1656">
        <v>1</v>
      </c>
      <c r="U35" s="1656">
        <v>1</v>
      </c>
      <c r="V35" s="1656">
        <v>1</v>
      </c>
      <c r="W35" s="1823">
        <v>1</v>
      </c>
    </row>
    <row r="36" spans="1:25">
      <c r="A36" s="2026"/>
      <c r="B36" s="1953"/>
      <c r="C36" s="1955"/>
      <c r="D36" s="1990"/>
      <c r="E36" s="1504" t="s">
        <v>0</v>
      </c>
      <c r="F36" s="1647" t="s">
        <v>6</v>
      </c>
      <c r="G36" s="1647" t="s">
        <v>7</v>
      </c>
      <c r="H36" s="1994" t="s">
        <v>552</v>
      </c>
      <c r="I36" s="1995"/>
      <c r="J36" s="1647" t="s">
        <v>8</v>
      </c>
      <c r="K36" s="1647" t="s">
        <v>9</v>
      </c>
      <c r="L36" s="1647" t="s">
        <v>10</v>
      </c>
      <c r="M36" s="1645">
        <v>1</v>
      </c>
      <c r="N36" s="1647">
        <v>2</v>
      </c>
      <c r="O36" s="1645">
        <v>3</v>
      </c>
      <c r="P36" s="1647">
        <v>4</v>
      </c>
      <c r="Q36" s="1645">
        <v>5</v>
      </c>
      <c r="R36" s="1647">
        <v>6</v>
      </c>
      <c r="S36" s="1645">
        <v>7</v>
      </c>
      <c r="T36" s="1647">
        <v>8</v>
      </c>
      <c r="U36" s="1645">
        <v>9</v>
      </c>
      <c r="V36" s="1647">
        <v>10</v>
      </c>
      <c r="W36" s="1822">
        <v>11</v>
      </c>
    </row>
    <row r="37" spans="1:25" ht="18.75">
      <c r="A37" s="1973" t="s">
        <v>256</v>
      </c>
      <c r="B37" s="335" t="s">
        <v>486</v>
      </c>
      <c r="C37" s="3" t="s">
        <v>4</v>
      </c>
      <c r="D37" s="3" t="s">
        <v>1681</v>
      </c>
      <c r="E37" s="3" t="s">
        <v>18</v>
      </c>
      <c r="F37" s="1658"/>
      <c r="G37" s="4">
        <v>0</v>
      </c>
      <c r="H37" s="1703" t="s">
        <v>591</v>
      </c>
      <c r="I37" s="1703" t="s">
        <v>592</v>
      </c>
      <c r="J37" s="1658"/>
      <c r="K37" s="1658"/>
      <c r="L37" s="5">
        <v>0</v>
      </c>
      <c r="M37" s="6">
        <v>0.32777777777777778</v>
      </c>
      <c r="N37" s="6">
        <v>0.36944444444444446</v>
      </c>
      <c r="O37" s="6">
        <v>0.40972222222222227</v>
      </c>
      <c r="P37" s="6">
        <v>0.44791666666666669</v>
      </c>
      <c r="Q37" s="6">
        <v>0.48958333333333331</v>
      </c>
      <c r="R37" s="6">
        <v>0.53472222222222221</v>
      </c>
      <c r="S37" s="6">
        <v>0.57986111111111105</v>
      </c>
      <c r="T37" s="6">
        <v>0.62152777777777779</v>
      </c>
      <c r="U37" s="6">
        <v>0.65625</v>
      </c>
      <c r="V37" s="6">
        <v>0.6875</v>
      </c>
      <c r="W37" s="1824">
        <v>0.72222222222222221</v>
      </c>
    </row>
    <row r="38" spans="1:25">
      <c r="A38" s="1997"/>
      <c r="B38" s="1071" t="s">
        <v>485</v>
      </c>
      <c r="C38" s="114"/>
      <c r="D38" s="1646" t="s">
        <v>1681</v>
      </c>
      <c r="E38" s="1646" t="s">
        <v>19</v>
      </c>
      <c r="F38" s="8">
        <v>0.4</v>
      </c>
      <c r="G38" s="8">
        <f>F38</f>
        <v>0.4</v>
      </c>
      <c r="H38" s="1704" t="s">
        <v>1221</v>
      </c>
      <c r="I38" s="1704" t="s">
        <v>1234</v>
      </c>
      <c r="J38" s="1645">
        <v>20</v>
      </c>
      <c r="K38" s="9">
        <f t="shared" ref="K38:K55" si="21">(F38/J38)/24</f>
        <v>8.3333333333333339E-4</v>
      </c>
      <c r="L38" s="9">
        <f>L37+K38</f>
        <v>8.3333333333333339E-4</v>
      </c>
      <c r="M38" s="10">
        <f t="shared" ref="M38:W50" si="22">M37+$K38</f>
        <v>0.32861111111111113</v>
      </c>
      <c r="N38" s="10">
        <f t="shared" si="22"/>
        <v>0.37027777777777782</v>
      </c>
      <c r="O38" s="10">
        <f t="shared" si="22"/>
        <v>0.41055555555555562</v>
      </c>
      <c r="P38" s="10">
        <f t="shared" si="22"/>
        <v>0.44875000000000004</v>
      </c>
      <c r="Q38" s="10">
        <f t="shared" si="22"/>
        <v>0.49041666666666667</v>
      </c>
      <c r="R38" s="10">
        <f t="shared" si="22"/>
        <v>0.53555555555555556</v>
      </c>
      <c r="S38" s="10">
        <f t="shared" si="22"/>
        <v>0.5806944444444444</v>
      </c>
      <c r="T38" s="10">
        <f t="shared" si="22"/>
        <v>0.62236111111111114</v>
      </c>
      <c r="U38" s="10">
        <f t="shared" si="22"/>
        <v>0.65708333333333335</v>
      </c>
      <c r="V38" s="10">
        <f t="shared" si="22"/>
        <v>0.68833333333333335</v>
      </c>
      <c r="W38" s="10">
        <f t="shared" si="22"/>
        <v>0.72305555555555556</v>
      </c>
    </row>
    <row r="39" spans="1:25">
      <c r="A39" s="1997"/>
      <c r="B39" s="335" t="s">
        <v>484</v>
      </c>
      <c r="C39" s="1689"/>
      <c r="D39" s="1646" t="s">
        <v>1681</v>
      </c>
      <c r="E39" s="1646" t="s">
        <v>20</v>
      </c>
      <c r="F39" s="1645">
        <v>0.43</v>
      </c>
      <c r="G39" s="8">
        <f>G38+F39</f>
        <v>0.83000000000000007</v>
      </c>
      <c r="H39" s="1704" t="s">
        <v>1220</v>
      </c>
      <c r="I39" s="1704" t="s">
        <v>1233</v>
      </c>
      <c r="J39" s="1645">
        <v>20</v>
      </c>
      <c r="K39" s="9">
        <f t="shared" si="21"/>
        <v>8.9583333333333323E-4</v>
      </c>
      <c r="L39" s="9">
        <f t="shared" ref="L39:L55" si="23">L38+K39</f>
        <v>1.7291666666666666E-3</v>
      </c>
      <c r="M39" s="10">
        <f t="shared" si="22"/>
        <v>0.32950694444444445</v>
      </c>
      <c r="N39" s="10">
        <f t="shared" si="22"/>
        <v>0.37117361111111113</v>
      </c>
      <c r="O39" s="10">
        <f t="shared" si="22"/>
        <v>0.41145138888888894</v>
      </c>
      <c r="P39" s="10">
        <f t="shared" si="22"/>
        <v>0.44964583333333336</v>
      </c>
      <c r="Q39" s="10">
        <f t="shared" si="22"/>
        <v>0.49131249999999999</v>
      </c>
      <c r="R39" s="10">
        <f t="shared" si="22"/>
        <v>0.53645138888888888</v>
      </c>
      <c r="S39" s="10">
        <f t="shared" si="22"/>
        <v>0.58159027777777772</v>
      </c>
      <c r="T39" s="10">
        <f t="shared" si="22"/>
        <v>0.62325694444444446</v>
      </c>
      <c r="U39" s="10">
        <f t="shared" si="22"/>
        <v>0.65797916666666667</v>
      </c>
      <c r="V39" s="10">
        <f t="shared" si="22"/>
        <v>0.68922916666666667</v>
      </c>
      <c r="W39" s="10">
        <f t="shared" ref="W39" si="24">W38+$K39</f>
        <v>0.72395138888888888</v>
      </c>
    </row>
    <row r="40" spans="1:25">
      <c r="A40" s="1997"/>
      <c r="B40" s="872" t="s">
        <v>489</v>
      </c>
      <c r="C40" s="1689"/>
      <c r="D40" s="1646" t="s">
        <v>1681</v>
      </c>
      <c r="E40" s="1684" t="s">
        <v>21</v>
      </c>
      <c r="F40" s="1645">
        <v>0.27</v>
      </c>
      <c r="G40" s="8">
        <f t="shared" ref="G40:G55" si="25">G39+F40</f>
        <v>1.1000000000000001</v>
      </c>
      <c r="H40" s="1704" t="s">
        <v>1222</v>
      </c>
      <c r="I40" s="1704" t="s">
        <v>592</v>
      </c>
      <c r="J40" s="1645">
        <v>25</v>
      </c>
      <c r="K40" s="9">
        <f t="shared" si="21"/>
        <v>4.5000000000000004E-4</v>
      </c>
      <c r="L40" s="9">
        <f t="shared" si="23"/>
        <v>2.1791666666666665E-3</v>
      </c>
      <c r="M40" s="10">
        <f t="shared" si="22"/>
        <v>0.32995694444444446</v>
      </c>
      <c r="N40" s="10">
        <f t="shared" si="22"/>
        <v>0.37162361111111114</v>
      </c>
      <c r="O40" s="10">
        <f t="shared" si="22"/>
        <v>0.41190138888888894</v>
      </c>
      <c r="P40" s="10">
        <f t="shared" si="22"/>
        <v>0.45009583333333336</v>
      </c>
      <c r="Q40" s="10">
        <f t="shared" si="22"/>
        <v>0.49176249999999999</v>
      </c>
      <c r="R40" s="10">
        <f t="shared" si="22"/>
        <v>0.53690138888888883</v>
      </c>
      <c r="S40" s="10">
        <f t="shared" si="22"/>
        <v>0.58204027777777767</v>
      </c>
      <c r="T40" s="10">
        <f t="shared" si="22"/>
        <v>0.62370694444444441</v>
      </c>
      <c r="U40" s="10">
        <f t="shared" si="22"/>
        <v>0.65842916666666662</v>
      </c>
      <c r="V40" s="10">
        <f t="shared" si="22"/>
        <v>0.68967916666666662</v>
      </c>
      <c r="W40" s="10">
        <f t="shared" ref="W40" si="26">W39+$K40</f>
        <v>0.72440138888888883</v>
      </c>
    </row>
    <row r="41" spans="1:25">
      <c r="A41" s="1997"/>
      <c r="B41" s="872" t="s">
        <v>488</v>
      </c>
      <c r="C41" s="1689"/>
      <c r="D41" s="1646" t="s">
        <v>1681</v>
      </c>
      <c r="E41" s="1684" t="s">
        <v>22</v>
      </c>
      <c r="F41" s="1645">
        <v>0.47</v>
      </c>
      <c r="G41" s="8">
        <f t="shared" si="25"/>
        <v>1.57</v>
      </c>
      <c r="H41" s="1704" t="s">
        <v>1223</v>
      </c>
      <c r="I41" s="1704" t="s">
        <v>1232</v>
      </c>
      <c r="J41" s="1645">
        <v>30</v>
      </c>
      <c r="K41" s="9">
        <f t="shared" si="21"/>
        <v>6.5277777777777773E-4</v>
      </c>
      <c r="L41" s="9">
        <f t="shared" si="23"/>
        <v>2.8319444444444442E-3</v>
      </c>
      <c r="M41" s="10">
        <f t="shared" si="22"/>
        <v>0.33060972222222224</v>
      </c>
      <c r="N41" s="10">
        <f t="shared" si="22"/>
        <v>0.37227638888888892</v>
      </c>
      <c r="O41" s="10">
        <f t="shared" si="22"/>
        <v>0.41255416666666672</v>
      </c>
      <c r="P41" s="10">
        <f t="shared" si="22"/>
        <v>0.45074861111111114</v>
      </c>
      <c r="Q41" s="10">
        <f t="shared" si="22"/>
        <v>0.49241527777777777</v>
      </c>
      <c r="R41" s="10">
        <f t="shared" si="22"/>
        <v>0.53755416666666656</v>
      </c>
      <c r="S41" s="10">
        <f t="shared" si="22"/>
        <v>0.58269305555555539</v>
      </c>
      <c r="T41" s="10">
        <f t="shared" si="22"/>
        <v>0.62435972222222214</v>
      </c>
      <c r="U41" s="10">
        <f t="shared" si="22"/>
        <v>0.65908194444444435</v>
      </c>
      <c r="V41" s="10">
        <f t="shared" si="22"/>
        <v>0.69033194444444435</v>
      </c>
      <c r="W41" s="10">
        <f t="shared" ref="W41" si="27">W40+$K41</f>
        <v>0.72505416666666656</v>
      </c>
    </row>
    <row r="42" spans="1:25">
      <c r="A42" s="1997"/>
      <c r="B42" s="1010" t="s">
        <v>420</v>
      </c>
      <c r="C42" s="31" t="s">
        <v>4</v>
      </c>
      <c r="D42" s="1646" t="s">
        <v>1681</v>
      </c>
      <c r="E42" s="1684" t="s">
        <v>23</v>
      </c>
      <c r="F42" s="8">
        <v>0.85</v>
      </c>
      <c r="G42" s="8">
        <f t="shared" si="25"/>
        <v>2.42</v>
      </c>
      <c r="H42" s="1697" t="s">
        <v>918</v>
      </c>
      <c r="I42" s="1697" t="s">
        <v>919</v>
      </c>
      <c r="J42" s="1645">
        <v>30</v>
      </c>
      <c r="K42" s="9">
        <f t="shared" si="21"/>
        <v>1.1805555555555556E-3</v>
      </c>
      <c r="L42" s="9">
        <f t="shared" si="23"/>
        <v>4.0124999999999996E-3</v>
      </c>
      <c r="M42" s="10">
        <f t="shared" si="22"/>
        <v>0.33179027777777781</v>
      </c>
      <c r="N42" s="10">
        <f t="shared" si="22"/>
        <v>0.37345694444444449</v>
      </c>
      <c r="O42" s="10">
        <f t="shared" si="22"/>
        <v>0.4137347222222223</v>
      </c>
      <c r="P42" s="10">
        <f t="shared" si="22"/>
        <v>0.45192916666666672</v>
      </c>
      <c r="Q42" s="10">
        <f t="shared" si="22"/>
        <v>0.49359583333333334</v>
      </c>
      <c r="R42" s="10">
        <f t="shared" si="22"/>
        <v>0.53873472222222207</v>
      </c>
      <c r="S42" s="10">
        <f t="shared" si="22"/>
        <v>0.58387361111111091</v>
      </c>
      <c r="T42" s="10">
        <f t="shared" si="22"/>
        <v>0.62554027777777765</v>
      </c>
      <c r="U42" s="10">
        <f t="shared" si="22"/>
        <v>0.66026249999999986</v>
      </c>
      <c r="V42" s="10">
        <f t="shared" si="22"/>
        <v>0.69151249999999986</v>
      </c>
      <c r="W42" s="10">
        <f t="shared" ref="W42" si="28">W41+$K42</f>
        <v>0.72623472222222207</v>
      </c>
    </row>
    <row r="43" spans="1:25">
      <c r="A43" s="1997"/>
      <c r="B43" s="846" t="s">
        <v>421</v>
      </c>
      <c r="C43" s="1689" t="s">
        <v>4</v>
      </c>
      <c r="D43" s="1689" t="s">
        <v>1681</v>
      </c>
      <c r="E43" s="1684" t="s">
        <v>24</v>
      </c>
      <c r="F43" s="1690">
        <v>0.78</v>
      </c>
      <c r="G43" s="8">
        <f t="shared" si="25"/>
        <v>3.2</v>
      </c>
      <c r="H43" s="1698" t="s">
        <v>886</v>
      </c>
      <c r="I43" s="1698" t="s">
        <v>887</v>
      </c>
      <c r="J43" s="1645">
        <v>30</v>
      </c>
      <c r="K43" s="9">
        <f t="shared" si="21"/>
        <v>1.0833333333333335E-3</v>
      </c>
      <c r="L43" s="9">
        <f t="shared" si="23"/>
        <v>5.0958333333333333E-3</v>
      </c>
      <c r="M43" s="10">
        <f t="shared" si="22"/>
        <v>0.33287361111111113</v>
      </c>
      <c r="N43" s="10">
        <f t="shared" si="22"/>
        <v>0.37454027777777782</v>
      </c>
      <c r="O43" s="10">
        <f t="shared" si="22"/>
        <v>0.41481805555555562</v>
      </c>
      <c r="P43" s="10">
        <f t="shared" si="22"/>
        <v>0.45301250000000004</v>
      </c>
      <c r="Q43" s="10">
        <f t="shared" si="22"/>
        <v>0.49467916666666667</v>
      </c>
      <c r="R43" s="10">
        <f t="shared" si="22"/>
        <v>0.5398180555555554</v>
      </c>
      <c r="S43" s="10">
        <f t="shared" si="22"/>
        <v>0.58495694444444424</v>
      </c>
      <c r="T43" s="10">
        <f t="shared" si="22"/>
        <v>0.62662361111111098</v>
      </c>
      <c r="U43" s="10">
        <f t="shared" si="22"/>
        <v>0.66134583333333319</v>
      </c>
      <c r="V43" s="10">
        <f t="shared" si="22"/>
        <v>0.69259583333333319</v>
      </c>
      <c r="W43" s="10">
        <f t="shared" ref="W43" si="29">W42+$K43</f>
        <v>0.7273180555555554</v>
      </c>
    </row>
    <row r="44" spans="1:25">
      <c r="A44" s="1997"/>
      <c r="B44" s="335" t="s">
        <v>1798</v>
      </c>
      <c r="C44" s="1689" t="s">
        <v>4</v>
      </c>
      <c r="D44" s="1689" t="s">
        <v>1681</v>
      </c>
      <c r="E44" s="1684" t="s">
        <v>25</v>
      </c>
      <c r="F44" s="1690">
        <v>0.56000000000000005</v>
      </c>
      <c r="G44" s="8">
        <f t="shared" si="25"/>
        <v>3.7600000000000002</v>
      </c>
      <c r="H44" s="1698" t="s">
        <v>888</v>
      </c>
      <c r="I44" s="1698" t="s">
        <v>889</v>
      </c>
      <c r="J44" s="1645">
        <v>30</v>
      </c>
      <c r="K44" s="9">
        <f t="shared" si="21"/>
        <v>7.7777777777777784E-4</v>
      </c>
      <c r="L44" s="9">
        <f t="shared" si="23"/>
        <v>5.8736111111111107E-3</v>
      </c>
      <c r="M44" s="10">
        <f t="shared" si="22"/>
        <v>0.3336513888888889</v>
      </c>
      <c r="N44" s="10">
        <f t="shared" si="22"/>
        <v>0.37531805555555559</v>
      </c>
      <c r="O44" s="10">
        <f t="shared" si="22"/>
        <v>0.41559583333333339</v>
      </c>
      <c r="P44" s="10">
        <f t="shared" si="22"/>
        <v>0.45379027777777781</v>
      </c>
      <c r="Q44" s="10">
        <f t="shared" si="22"/>
        <v>0.49545694444444444</v>
      </c>
      <c r="R44" s="10">
        <f t="shared" si="22"/>
        <v>0.54059583333333316</v>
      </c>
      <c r="S44" s="10">
        <f t="shared" si="22"/>
        <v>0.585734722222222</v>
      </c>
      <c r="T44" s="10">
        <f t="shared" si="22"/>
        <v>0.62740138888888874</v>
      </c>
      <c r="U44" s="10">
        <f t="shared" si="22"/>
        <v>0.66212361111111095</v>
      </c>
      <c r="V44" s="10">
        <f t="shared" si="22"/>
        <v>0.69337361111111095</v>
      </c>
      <c r="W44" s="10">
        <f t="shared" ref="W44" si="30">W43+$K44</f>
        <v>0.72809583333333316</v>
      </c>
    </row>
    <row r="45" spans="1:25">
      <c r="A45" s="1997"/>
      <c r="B45" s="335" t="s">
        <v>422</v>
      </c>
      <c r="C45" s="1689" t="s">
        <v>4</v>
      </c>
      <c r="D45" s="1689" t="s">
        <v>1681</v>
      </c>
      <c r="E45" s="1684" t="s">
        <v>26</v>
      </c>
      <c r="F45" s="1690">
        <v>0.52</v>
      </c>
      <c r="G45" s="8">
        <f t="shared" si="25"/>
        <v>4.28</v>
      </c>
      <c r="H45" s="1698" t="s">
        <v>890</v>
      </c>
      <c r="I45" s="1698" t="s">
        <v>891</v>
      </c>
      <c r="J45" s="1645">
        <v>30</v>
      </c>
      <c r="K45" s="9">
        <f t="shared" si="21"/>
        <v>7.2222222222222219E-4</v>
      </c>
      <c r="L45" s="9">
        <f t="shared" si="23"/>
        <v>6.5958333333333329E-3</v>
      </c>
      <c r="M45" s="10">
        <f t="shared" si="22"/>
        <v>0.33437361111111114</v>
      </c>
      <c r="N45" s="10">
        <f t="shared" si="22"/>
        <v>0.37604027777777782</v>
      </c>
      <c r="O45" s="10">
        <f t="shared" si="22"/>
        <v>0.41631805555555562</v>
      </c>
      <c r="P45" s="10">
        <f t="shared" si="22"/>
        <v>0.45451250000000004</v>
      </c>
      <c r="Q45" s="10">
        <f t="shared" si="22"/>
        <v>0.49617916666666667</v>
      </c>
      <c r="R45" s="10">
        <f t="shared" si="22"/>
        <v>0.54131805555555534</v>
      </c>
      <c r="S45" s="10">
        <f t="shared" si="22"/>
        <v>0.58645694444444418</v>
      </c>
      <c r="T45" s="10">
        <f t="shared" si="22"/>
        <v>0.62812361111111092</v>
      </c>
      <c r="U45" s="10">
        <f t="shared" si="22"/>
        <v>0.66284583333333313</v>
      </c>
      <c r="V45" s="10">
        <f t="shared" si="22"/>
        <v>0.69409583333333313</v>
      </c>
      <c r="W45" s="10">
        <f t="shared" ref="W45" si="31">W44+$K45</f>
        <v>0.72881805555555534</v>
      </c>
    </row>
    <row r="46" spans="1:25">
      <c r="A46" s="1997"/>
      <c r="B46" s="335" t="s">
        <v>1799</v>
      </c>
      <c r="C46" s="1689" t="s">
        <v>4</v>
      </c>
      <c r="D46" s="1689" t="s">
        <v>1681</v>
      </c>
      <c r="E46" s="1684" t="s">
        <v>27</v>
      </c>
      <c r="F46" s="1690">
        <v>0.5</v>
      </c>
      <c r="G46" s="8">
        <f t="shared" si="25"/>
        <v>4.78</v>
      </c>
      <c r="H46" s="1698" t="s">
        <v>1800</v>
      </c>
      <c r="I46" s="1698" t="s">
        <v>1801</v>
      </c>
      <c r="J46" s="1645">
        <v>30</v>
      </c>
      <c r="K46" s="9">
        <f t="shared" si="21"/>
        <v>6.9444444444444447E-4</v>
      </c>
      <c r="L46" s="9">
        <f t="shared" si="23"/>
        <v>7.2902777777777775E-3</v>
      </c>
      <c r="M46" s="10">
        <f t="shared" si="22"/>
        <v>0.33506805555555558</v>
      </c>
      <c r="N46" s="10">
        <f t="shared" si="22"/>
        <v>0.37673472222222226</v>
      </c>
      <c r="O46" s="10">
        <f t="shared" si="22"/>
        <v>0.41701250000000006</v>
      </c>
      <c r="P46" s="10">
        <f t="shared" si="22"/>
        <v>0.45520694444444448</v>
      </c>
      <c r="Q46" s="10">
        <f t="shared" si="22"/>
        <v>0.49687361111111111</v>
      </c>
      <c r="R46" s="10">
        <f t="shared" si="22"/>
        <v>0.54201249999999979</v>
      </c>
      <c r="S46" s="10">
        <f t="shared" si="22"/>
        <v>0.58715138888888863</v>
      </c>
      <c r="T46" s="10">
        <f t="shared" si="22"/>
        <v>0.62881805555555537</v>
      </c>
      <c r="U46" s="10">
        <f t="shared" si="22"/>
        <v>0.66354027777777758</v>
      </c>
      <c r="V46" s="10">
        <f t="shared" si="22"/>
        <v>0.69479027777777758</v>
      </c>
      <c r="W46" s="10">
        <f t="shared" ref="W46" si="32">W45+$K46</f>
        <v>0.72951249999999979</v>
      </c>
    </row>
    <row r="47" spans="1:25">
      <c r="A47" s="1997"/>
      <c r="B47" s="335" t="s">
        <v>1802</v>
      </c>
      <c r="C47" s="1689" t="s">
        <v>4</v>
      </c>
      <c r="D47" s="1689" t="s">
        <v>1681</v>
      </c>
      <c r="E47" s="1684" t="s">
        <v>28</v>
      </c>
      <c r="F47" s="123">
        <v>0.3</v>
      </c>
      <c r="G47" s="8">
        <f t="shared" si="25"/>
        <v>5.08</v>
      </c>
      <c r="H47" s="1698" t="s">
        <v>1803</v>
      </c>
      <c r="I47" s="1698" t="s">
        <v>1804</v>
      </c>
      <c r="J47" s="32">
        <v>30</v>
      </c>
      <c r="K47" s="33">
        <f t="shared" si="21"/>
        <v>4.1666666666666669E-4</v>
      </c>
      <c r="L47" s="33">
        <f t="shared" si="23"/>
        <v>7.7069444444444442E-3</v>
      </c>
      <c r="M47" s="34">
        <f t="shared" si="22"/>
        <v>0.33548472222222225</v>
      </c>
      <c r="N47" s="34">
        <f t="shared" si="22"/>
        <v>0.37715138888888894</v>
      </c>
      <c r="O47" s="34">
        <f t="shared" si="22"/>
        <v>0.41742916666666674</v>
      </c>
      <c r="P47" s="34">
        <f t="shared" si="22"/>
        <v>0.45562361111111116</v>
      </c>
      <c r="Q47" s="34">
        <f t="shared" si="22"/>
        <v>0.49729027777777779</v>
      </c>
      <c r="R47" s="34">
        <f t="shared" si="22"/>
        <v>0.54242916666666641</v>
      </c>
      <c r="S47" s="34">
        <f t="shared" si="22"/>
        <v>0.58756805555555525</v>
      </c>
      <c r="T47" s="34">
        <f t="shared" si="22"/>
        <v>0.62923472222222199</v>
      </c>
      <c r="U47" s="34">
        <f t="shared" si="22"/>
        <v>0.6639569444444442</v>
      </c>
      <c r="V47" s="34">
        <f t="shared" si="22"/>
        <v>0.6952069444444442</v>
      </c>
      <c r="W47" s="34">
        <f t="shared" ref="W47" si="33">W46+$K47</f>
        <v>0.72992916666666641</v>
      </c>
    </row>
    <row r="48" spans="1:25">
      <c r="A48" s="1997"/>
      <c r="B48" s="335" t="s">
        <v>1805</v>
      </c>
      <c r="C48" s="1689" t="s">
        <v>4</v>
      </c>
      <c r="D48" s="1689" t="s">
        <v>1681</v>
      </c>
      <c r="E48" s="1684" t="s">
        <v>29</v>
      </c>
      <c r="F48" s="1690">
        <v>0.5</v>
      </c>
      <c r="G48" s="8">
        <f t="shared" si="25"/>
        <v>5.58</v>
      </c>
      <c r="H48" s="1698" t="s">
        <v>1806</v>
      </c>
      <c r="I48" s="1698" t="s">
        <v>1807</v>
      </c>
      <c r="J48" s="1652">
        <v>30</v>
      </c>
      <c r="K48" s="37">
        <f t="shared" si="21"/>
        <v>6.9444444444444447E-4</v>
      </c>
      <c r="L48" s="37">
        <f t="shared" si="23"/>
        <v>8.4013888888888888E-3</v>
      </c>
      <c r="M48" s="10">
        <f t="shared" si="22"/>
        <v>0.3361791666666667</v>
      </c>
      <c r="N48" s="10">
        <f t="shared" si="22"/>
        <v>0.37784583333333338</v>
      </c>
      <c r="O48" s="10">
        <f t="shared" si="22"/>
        <v>0.41812361111111118</v>
      </c>
      <c r="P48" s="10">
        <f t="shared" si="22"/>
        <v>0.4563180555555556</v>
      </c>
      <c r="Q48" s="10">
        <f t="shared" si="22"/>
        <v>0.49798472222222223</v>
      </c>
      <c r="R48" s="10">
        <f t="shared" si="22"/>
        <v>0.54312361111111085</v>
      </c>
      <c r="S48" s="10">
        <f t="shared" si="22"/>
        <v>0.58826249999999969</v>
      </c>
      <c r="T48" s="10">
        <f t="shared" si="22"/>
        <v>0.62992916666666643</v>
      </c>
      <c r="U48" s="10">
        <f t="shared" si="22"/>
        <v>0.66465138888888864</v>
      </c>
      <c r="V48" s="10">
        <f t="shared" si="22"/>
        <v>0.69590138888888864</v>
      </c>
      <c r="W48" s="10">
        <f t="shared" ref="W48" si="34">W47+$K48</f>
        <v>0.73062361111111085</v>
      </c>
    </row>
    <row r="49" spans="1:24">
      <c r="A49" s="1997"/>
      <c r="B49" s="335" t="s">
        <v>1808</v>
      </c>
      <c r="C49" s="1689" t="s">
        <v>4</v>
      </c>
      <c r="D49" s="1689" t="s">
        <v>1681</v>
      </c>
      <c r="E49" s="1684" t="s">
        <v>30</v>
      </c>
      <c r="F49" s="1690">
        <v>0.45</v>
      </c>
      <c r="G49" s="8">
        <f t="shared" si="25"/>
        <v>6.03</v>
      </c>
      <c r="H49" s="1698" t="s">
        <v>1809</v>
      </c>
      <c r="I49" s="1698" t="s">
        <v>1810</v>
      </c>
      <c r="J49" s="1645">
        <v>25</v>
      </c>
      <c r="K49" s="9">
        <f t="shared" si="21"/>
        <v>7.5000000000000012E-4</v>
      </c>
      <c r="L49" s="9">
        <f t="shared" si="23"/>
        <v>9.1513888888888895E-3</v>
      </c>
      <c r="M49" s="10">
        <f t="shared" si="22"/>
        <v>0.33692916666666667</v>
      </c>
      <c r="N49" s="10">
        <f t="shared" si="22"/>
        <v>0.37859583333333335</v>
      </c>
      <c r="O49" s="10">
        <f t="shared" si="22"/>
        <v>0.41887361111111115</v>
      </c>
      <c r="P49" s="10">
        <f t="shared" si="22"/>
        <v>0.45706805555555557</v>
      </c>
      <c r="Q49" s="10">
        <f t="shared" si="22"/>
        <v>0.4987347222222222</v>
      </c>
      <c r="R49" s="10">
        <f t="shared" si="22"/>
        <v>0.54387361111111088</v>
      </c>
      <c r="S49" s="10">
        <f t="shared" si="22"/>
        <v>0.58901249999999972</v>
      </c>
      <c r="T49" s="10">
        <f t="shared" si="22"/>
        <v>0.63067916666666646</v>
      </c>
      <c r="U49" s="10">
        <f t="shared" si="22"/>
        <v>0.66540138888888867</v>
      </c>
      <c r="V49" s="10">
        <f t="shared" si="22"/>
        <v>0.69665138888888867</v>
      </c>
      <c r="W49" s="10">
        <f t="shared" ref="W49" si="35">W48+$K49</f>
        <v>0.73137361111111088</v>
      </c>
    </row>
    <row r="50" spans="1:24">
      <c r="A50" s="1997"/>
      <c r="B50" s="335" t="s">
        <v>1811</v>
      </c>
      <c r="C50" s="1689" t="s">
        <v>4</v>
      </c>
      <c r="D50" s="1689" t="s">
        <v>1681</v>
      </c>
      <c r="E50" s="1684" t="s">
        <v>31</v>
      </c>
      <c r="F50" s="1690">
        <v>0.12</v>
      </c>
      <c r="G50" s="8">
        <f t="shared" si="25"/>
        <v>6.15</v>
      </c>
      <c r="H50" s="1698" t="s">
        <v>1812</v>
      </c>
      <c r="I50" s="1698" t="s">
        <v>1813</v>
      </c>
      <c r="J50" s="1645">
        <v>25</v>
      </c>
      <c r="K50" s="9">
        <f t="shared" si="21"/>
        <v>1.9999999999999998E-4</v>
      </c>
      <c r="L50" s="9">
        <f t="shared" si="23"/>
        <v>9.35138888888889E-3</v>
      </c>
      <c r="M50" s="10">
        <f t="shared" si="22"/>
        <v>0.33712916666666665</v>
      </c>
      <c r="N50" s="10">
        <f t="shared" si="22"/>
        <v>0.37879583333333333</v>
      </c>
      <c r="O50" s="10">
        <f t="shared" si="22"/>
        <v>0.41907361111111113</v>
      </c>
      <c r="P50" s="10">
        <f t="shared" si="22"/>
        <v>0.45726805555555555</v>
      </c>
      <c r="Q50" s="10">
        <f t="shared" si="22"/>
        <v>0.49893472222222218</v>
      </c>
      <c r="R50" s="10">
        <f t="shared" si="22"/>
        <v>0.54407361111111086</v>
      </c>
      <c r="S50" s="10">
        <f t="shared" si="22"/>
        <v>0.58921249999999969</v>
      </c>
      <c r="T50" s="10">
        <f t="shared" si="22"/>
        <v>0.63087916666666644</v>
      </c>
      <c r="U50" s="10">
        <f t="shared" si="22"/>
        <v>0.66560138888888865</v>
      </c>
      <c r="V50" s="10">
        <f t="shared" si="22"/>
        <v>0.69685138888888865</v>
      </c>
      <c r="W50" s="10">
        <f t="shared" ref="W50" si="36">W49+$K50</f>
        <v>0.73157361111111086</v>
      </c>
    </row>
    <row r="51" spans="1:24">
      <c r="A51" s="1997"/>
      <c r="B51" s="335" t="s">
        <v>1814</v>
      </c>
      <c r="C51" s="1689" t="s">
        <v>4</v>
      </c>
      <c r="D51" s="1689" t="s">
        <v>1681</v>
      </c>
      <c r="E51" s="1684" t="s">
        <v>32</v>
      </c>
      <c r="F51" s="1690">
        <v>0.61</v>
      </c>
      <c r="G51" s="8">
        <f t="shared" si="25"/>
        <v>6.7600000000000007</v>
      </c>
      <c r="H51" s="1698" t="s">
        <v>664</v>
      </c>
      <c r="I51" s="1698" t="s">
        <v>665</v>
      </c>
      <c r="J51" s="1683">
        <v>25</v>
      </c>
      <c r="K51" s="9">
        <f t="shared" si="21"/>
        <v>1.0166666666666666E-3</v>
      </c>
      <c r="L51" s="9">
        <f t="shared" si="23"/>
        <v>1.0368055555555557E-2</v>
      </c>
      <c r="M51" s="10">
        <f t="shared" ref="M51:W51" si="37">M50+$K51</f>
        <v>0.33814583333333331</v>
      </c>
      <c r="N51" s="10">
        <f t="shared" si="37"/>
        <v>0.3798125</v>
      </c>
      <c r="O51" s="10">
        <f t="shared" si="37"/>
        <v>0.4200902777777778</v>
      </c>
      <c r="P51" s="10">
        <f t="shared" si="37"/>
        <v>0.45828472222222222</v>
      </c>
      <c r="Q51" s="10">
        <f t="shared" si="37"/>
        <v>0.49995138888888885</v>
      </c>
      <c r="R51" s="10">
        <f t="shared" si="37"/>
        <v>0.54509027777777752</v>
      </c>
      <c r="S51" s="10">
        <f t="shared" si="37"/>
        <v>0.59022916666666636</v>
      </c>
      <c r="T51" s="10">
        <f t="shared" si="37"/>
        <v>0.6318958333333331</v>
      </c>
      <c r="U51" s="10">
        <f t="shared" si="37"/>
        <v>0.66661805555555531</v>
      </c>
      <c r="V51" s="10">
        <f t="shared" si="37"/>
        <v>0.69786805555555531</v>
      </c>
      <c r="W51" s="10">
        <f t="shared" si="37"/>
        <v>0.73259027777777752</v>
      </c>
    </row>
    <row r="52" spans="1:24">
      <c r="A52" s="1997"/>
      <c r="B52" s="335" t="s">
        <v>1815</v>
      </c>
      <c r="C52" s="1689" t="s">
        <v>4</v>
      </c>
      <c r="D52" s="1689" t="s">
        <v>1681</v>
      </c>
      <c r="E52" s="1684" t="s">
        <v>148</v>
      </c>
      <c r="F52" s="124">
        <v>0.24</v>
      </c>
      <c r="G52" s="8">
        <f t="shared" si="25"/>
        <v>7.0000000000000009</v>
      </c>
      <c r="H52" s="1698" t="s">
        <v>666</v>
      </c>
      <c r="I52" s="1698" t="s">
        <v>667</v>
      </c>
      <c r="J52" s="1683">
        <v>25</v>
      </c>
      <c r="K52" s="9">
        <f t="shared" si="21"/>
        <v>3.9999999999999996E-4</v>
      </c>
      <c r="L52" s="9">
        <f t="shared" si="23"/>
        <v>1.0768055555555557E-2</v>
      </c>
      <c r="M52" s="10">
        <f t="shared" ref="M52:W52" si="38">M51+$K52</f>
        <v>0.33854583333333332</v>
      </c>
      <c r="N52" s="10">
        <f t="shared" si="38"/>
        <v>0.38021250000000001</v>
      </c>
      <c r="O52" s="10">
        <f t="shared" si="38"/>
        <v>0.42049027777777781</v>
      </c>
      <c r="P52" s="10">
        <f t="shared" si="38"/>
        <v>0.45868472222222223</v>
      </c>
      <c r="Q52" s="10">
        <f t="shared" si="38"/>
        <v>0.50035138888888886</v>
      </c>
      <c r="R52" s="10">
        <f t="shared" si="38"/>
        <v>0.54549027777777748</v>
      </c>
      <c r="S52" s="10">
        <f t="shared" si="38"/>
        <v>0.59062916666666632</v>
      </c>
      <c r="T52" s="10">
        <f t="shared" si="38"/>
        <v>0.63229583333333306</v>
      </c>
      <c r="U52" s="10">
        <f t="shared" si="38"/>
        <v>0.66701805555555527</v>
      </c>
      <c r="V52" s="10">
        <f t="shared" si="38"/>
        <v>0.69826805555555527</v>
      </c>
      <c r="W52" s="10">
        <f t="shared" si="38"/>
        <v>0.73299027777777748</v>
      </c>
    </row>
    <row r="53" spans="1:24">
      <c r="A53" s="1997"/>
      <c r="B53" s="335" t="s">
        <v>62</v>
      </c>
      <c r="C53" s="1689" t="s">
        <v>4</v>
      </c>
      <c r="D53" s="1689" t="s">
        <v>1681</v>
      </c>
      <c r="E53" s="1684" t="s">
        <v>149</v>
      </c>
      <c r="F53" s="1690">
        <v>0.31</v>
      </c>
      <c r="G53" s="8">
        <f t="shared" si="25"/>
        <v>7.3100000000000005</v>
      </c>
      <c r="H53" s="1698" t="s">
        <v>568</v>
      </c>
      <c r="I53" s="1698" t="s">
        <v>569</v>
      </c>
      <c r="J53" s="1683">
        <v>25</v>
      </c>
      <c r="K53" s="9">
        <f t="shared" si="21"/>
        <v>5.1666666666666668E-4</v>
      </c>
      <c r="L53" s="9">
        <f t="shared" si="23"/>
        <v>1.1284722222222224E-2</v>
      </c>
      <c r="M53" s="10">
        <f t="shared" ref="M53:W53" si="39">M52+$K53</f>
        <v>0.33906249999999999</v>
      </c>
      <c r="N53" s="10">
        <f t="shared" si="39"/>
        <v>0.38072916666666667</v>
      </c>
      <c r="O53" s="10">
        <f t="shared" si="39"/>
        <v>0.42100694444444448</v>
      </c>
      <c r="P53" s="10">
        <f t="shared" si="39"/>
        <v>0.4592013888888889</v>
      </c>
      <c r="Q53" s="10">
        <f t="shared" si="39"/>
        <v>0.50086805555555558</v>
      </c>
      <c r="R53" s="10">
        <f t="shared" si="39"/>
        <v>0.5460069444444442</v>
      </c>
      <c r="S53" s="10">
        <f t="shared" si="39"/>
        <v>0.59114583333333304</v>
      </c>
      <c r="T53" s="10">
        <f t="shared" si="39"/>
        <v>0.63281249999999978</v>
      </c>
      <c r="U53" s="10">
        <f t="shared" si="39"/>
        <v>0.66753472222222199</v>
      </c>
      <c r="V53" s="10">
        <f t="shared" si="39"/>
        <v>0.69878472222222199</v>
      </c>
      <c r="W53" s="10">
        <f t="shared" si="39"/>
        <v>0.7335069444444442</v>
      </c>
    </row>
    <row r="54" spans="1:24">
      <c r="A54" s="1997"/>
      <c r="B54" s="335" t="s">
        <v>64</v>
      </c>
      <c r="C54" s="1689" t="s">
        <v>4</v>
      </c>
      <c r="D54" s="1689" t="s">
        <v>1681</v>
      </c>
      <c r="E54" s="1684" t="s">
        <v>150</v>
      </c>
      <c r="F54" s="1690">
        <v>0.32</v>
      </c>
      <c r="G54" s="8">
        <f t="shared" si="25"/>
        <v>7.6300000000000008</v>
      </c>
      <c r="H54" s="1698" t="s">
        <v>566</v>
      </c>
      <c r="I54" s="1698" t="s">
        <v>567</v>
      </c>
      <c r="J54" s="1683">
        <v>25</v>
      </c>
      <c r="K54" s="9">
        <f t="shared" si="21"/>
        <v>5.3333333333333336E-4</v>
      </c>
      <c r="L54" s="9">
        <f t="shared" si="23"/>
        <v>1.1818055555555557E-2</v>
      </c>
      <c r="M54" s="10">
        <f t="shared" ref="M54:W54" si="40">M53+$K54</f>
        <v>0.33959583333333332</v>
      </c>
      <c r="N54" s="10">
        <f t="shared" si="40"/>
        <v>0.3812625</v>
      </c>
      <c r="O54" s="10">
        <f t="shared" si="40"/>
        <v>0.42154027777777781</v>
      </c>
      <c r="P54" s="10">
        <f t="shared" si="40"/>
        <v>0.45973472222222223</v>
      </c>
      <c r="Q54" s="10">
        <f t="shared" si="40"/>
        <v>0.50140138888888897</v>
      </c>
      <c r="R54" s="10">
        <f t="shared" si="40"/>
        <v>0.54654027777777758</v>
      </c>
      <c r="S54" s="10">
        <f t="shared" si="40"/>
        <v>0.59167916666666642</v>
      </c>
      <c r="T54" s="10">
        <f t="shared" si="40"/>
        <v>0.63334583333333316</v>
      </c>
      <c r="U54" s="10">
        <f t="shared" si="40"/>
        <v>0.66806805555555537</v>
      </c>
      <c r="V54" s="10">
        <f t="shared" si="40"/>
        <v>0.69931805555555537</v>
      </c>
      <c r="W54" s="10">
        <f t="shared" si="40"/>
        <v>0.73404027777777758</v>
      </c>
    </row>
    <row r="55" spans="1:24">
      <c r="A55" s="1997"/>
      <c r="B55" s="1092" t="s">
        <v>162</v>
      </c>
      <c r="C55" s="1477" t="s">
        <v>4</v>
      </c>
      <c r="D55" s="1689" t="s">
        <v>1681</v>
      </c>
      <c r="E55" s="1684" t="s">
        <v>151</v>
      </c>
      <c r="F55" s="28">
        <v>0.57999999999999996</v>
      </c>
      <c r="G55" s="8">
        <f t="shared" si="25"/>
        <v>8.2100000000000009</v>
      </c>
      <c r="H55" s="610" t="s">
        <v>601</v>
      </c>
      <c r="I55" s="610" t="s">
        <v>602</v>
      </c>
      <c r="J55" s="1683">
        <v>25</v>
      </c>
      <c r="K55" s="9">
        <f t="shared" si="21"/>
        <v>9.6666666666666656E-4</v>
      </c>
      <c r="L55" s="9">
        <f t="shared" si="23"/>
        <v>1.2784722222222223E-2</v>
      </c>
      <c r="M55" s="10">
        <f t="shared" ref="M55:W55" si="41">M54+$K55</f>
        <v>0.34056249999999999</v>
      </c>
      <c r="N55" s="10">
        <f t="shared" si="41"/>
        <v>0.38222916666666668</v>
      </c>
      <c r="O55" s="10">
        <f t="shared" si="41"/>
        <v>0.42250694444444448</v>
      </c>
      <c r="P55" s="10">
        <f t="shared" si="41"/>
        <v>0.4607013888888889</v>
      </c>
      <c r="Q55" s="10">
        <f t="shared" si="41"/>
        <v>0.50236805555555564</v>
      </c>
      <c r="R55" s="10">
        <f t="shared" si="41"/>
        <v>0.54750694444444425</v>
      </c>
      <c r="S55" s="10">
        <f t="shared" si="41"/>
        <v>0.59264583333333309</v>
      </c>
      <c r="T55" s="10">
        <f t="shared" si="41"/>
        <v>0.63431249999999983</v>
      </c>
      <c r="U55" s="10">
        <f t="shared" si="41"/>
        <v>0.66903472222222204</v>
      </c>
      <c r="V55" s="10">
        <f t="shared" si="41"/>
        <v>0.70028472222222204</v>
      </c>
      <c r="W55" s="10">
        <f t="shared" si="41"/>
        <v>0.73500694444444425</v>
      </c>
    </row>
    <row r="56" spans="1:24">
      <c r="A56" s="742"/>
      <c r="B56" s="91"/>
      <c r="C56" s="84"/>
      <c r="D56" s="84"/>
      <c r="E56" s="1687"/>
      <c r="F56" s="19"/>
      <c r="G56" s="19"/>
      <c r="H56" s="19"/>
      <c r="I56" s="19"/>
      <c r="J56" s="1692"/>
      <c r="K56" s="1693"/>
      <c r="L56" s="1693"/>
      <c r="M56" s="1688"/>
      <c r="N56" s="1688"/>
      <c r="O56" s="1688"/>
      <c r="P56" s="1688"/>
      <c r="Q56" s="1688"/>
      <c r="R56" s="1688"/>
      <c r="S56" s="1688"/>
      <c r="T56" s="1688"/>
      <c r="U56" s="1688"/>
      <c r="V56" s="1688"/>
      <c r="W56" s="1688"/>
    </row>
    <row r="57" spans="1:24">
      <c r="A57" s="742"/>
      <c r="B57" s="91"/>
      <c r="C57" s="84"/>
      <c r="D57" s="84"/>
      <c r="E57" s="1687" t="s">
        <v>1820</v>
      </c>
      <c r="F57" s="19"/>
      <c r="G57" s="98">
        <f t="shared" ref="G57:H57" ca="1" si="42">G56+$P57</f>
        <v>0.22240277777777778</v>
      </c>
      <c r="H57" s="98">
        <f t="shared" ca="1" si="42"/>
        <v>0.25712499999999999</v>
      </c>
      <c r="I57" s="98">
        <f t="shared" ref="I57:M57" ca="1" si="43">I56+$K57</f>
        <v>0.29879166666666668</v>
      </c>
      <c r="J57" s="98">
        <f t="shared" ca="1" si="43"/>
        <v>0.34045833333333331</v>
      </c>
      <c r="K57" s="98">
        <f t="shared" ca="1" si="43"/>
        <v>0.38212499999999999</v>
      </c>
      <c r="L57" s="98">
        <f t="shared" ca="1" si="43"/>
        <v>0.42379166666666668</v>
      </c>
      <c r="M57" s="98">
        <f t="shared" ca="1" si="43"/>
        <v>0.46545833333333331</v>
      </c>
      <c r="N57" s="98">
        <f t="shared" ref="N57" ca="1" si="44">N56+$P57</f>
        <v>0.52795833333333342</v>
      </c>
      <c r="O57" s="98">
        <f t="shared" ref="O57" ca="1" si="45">O56+$K57</f>
        <v>0.56962500000000005</v>
      </c>
      <c r="P57" s="98">
        <f t="shared" ref="P57" ca="1" si="46">P56+$P57</f>
        <v>0.61129166666666668</v>
      </c>
      <c r="Q57" s="98">
        <f t="shared" ref="Q57:X57" ca="1" si="47">Q56+$K57</f>
        <v>0.65295833333333342</v>
      </c>
      <c r="R57" s="98">
        <f t="shared" ca="1" si="47"/>
        <v>0.69462500000000005</v>
      </c>
      <c r="S57" s="98">
        <f t="shared" ca="1" si="47"/>
        <v>0.73629166666666668</v>
      </c>
      <c r="T57" s="98">
        <f t="shared" ca="1" si="47"/>
        <v>0.77448611111111121</v>
      </c>
      <c r="U57" s="98">
        <f t="shared" ca="1" si="47"/>
        <v>0.81615277777777784</v>
      </c>
      <c r="V57" s="98">
        <f t="shared" ca="1" si="47"/>
        <v>0.85781944444444458</v>
      </c>
      <c r="W57" s="98">
        <f t="shared" ca="1" si="47"/>
        <v>0.88559722222222226</v>
      </c>
      <c r="X57" s="98">
        <f t="shared" ca="1" si="47"/>
        <v>0.94809722222222226</v>
      </c>
    </row>
    <row r="58" spans="1:24">
      <c r="A58" s="1659"/>
      <c r="B58" s="1648"/>
      <c r="E58" s="13" t="s">
        <v>1874</v>
      </c>
    </row>
    <row r="59" spans="1:24">
      <c r="A59" s="742"/>
      <c r="B59" s="343"/>
      <c r="C59" s="84"/>
      <c r="D59" s="84"/>
      <c r="E59" s="1685"/>
      <c r="F59" s="547"/>
      <c r="G59" s="1705"/>
      <c r="H59" s="1705"/>
      <c r="V59" s="1"/>
    </row>
    <row r="60" spans="1:24">
      <c r="A60" s="742"/>
      <c r="B60" s="63"/>
      <c r="C60" s="84"/>
      <c r="D60" s="84"/>
      <c r="E60" s="333"/>
      <c r="F60" s="513"/>
      <c r="G60" s="1706"/>
      <c r="H60" s="1706"/>
      <c r="V60" s="1"/>
    </row>
    <row r="61" spans="1:24">
      <c r="A61" s="742"/>
      <c r="B61" s="63"/>
      <c r="C61" s="84"/>
      <c r="D61" s="84"/>
      <c r="E61" s="333"/>
      <c r="F61" s="513"/>
      <c r="G61" s="1706"/>
      <c r="H61" s="1706"/>
      <c r="V61" s="1"/>
    </row>
    <row r="62" spans="1:24">
      <c r="A62" s="742"/>
      <c r="B62" s="63"/>
      <c r="C62" s="84"/>
      <c r="D62" s="84"/>
      <c r="E62" s="333"/>
      <c r="F62" s="513"/>
      <c r="G62" s="1706"/>
      <c r="H62" s="1706"/>
      <c r="V62" s="1"/>
    </row>
    <row r="63" spans="1:24">
      <c r="A63" s="742"/>
      <c r="B63" s="63"/>
      <c r="C63" s="84"/>
      <c r="D63" s="84"/>
      <c r="E63" s="333"/>
      <c r="F63" s="513"/>
      <c r="G63" s="1706"/>
      <c r="H63" s="750"/>
    </row>
    <row r="64" spans="1:24">
      <c r="A64" s="742"/>
      <c r="B64" s="63"/>
      <c r="C64" s="84"/>
      <c r="D64" s="84"/>
      <c r="E64" s="400"/>
      <c r="F64" s="513"/>
      <c r="G64" s="1706"/>
      <c r="H64" s="750"/>
    </row>
    <row r="65" spans="1:8">
      <c r="A65" s="742"/>
      <c r="B65" s="63"/>
      <c r="C65" s="84"/>
      <c r="D65" s="84"/>
      <c r="E65" s="333"/>
      <c r="F65" s="513"/>
      <c r="G65" s="1706"/>
      <c r="H65" s="750"/>
    </row>
    <row r="66" spans="1:8">
      <c r="A66" s="742"/>
      <c r="B66" s="63"/>
      <c r="C66" s="84"/>
      <c r="D66" s="84"/>
      <c r="E66" s="333"/>
      <c r="F66" s="513"/>
      <c r="G66" s="1706"/>
      <c r="H66" s="750"/>
    </row>
    <row r="67" spans="1:8" ht="36.75" customHeight="1">
      <c r="A67" s="742"/>
      <c r="B67" s="63"/>
      <c r="C67" s="84"/>
      <c r="D67" s="84"/>
      <c r="E67" s="333"/>
      <c r="F67" s="513"/>
      <c r="G67" s="1706"/>
      <c r="H67" s="750"/>
    </row>
    <row r="68" spans="1:8" ht="36.75" customHeight="1">
      <c r="A68" s="742"/>
      <c r="B68" s="63"/>
      <c r="C68" s="84"/>
      <c r="D68" s="84"/>
      <c r="E68" s="333"/>
      <c r="F68" s="513"/>
      <c r="G68" s="1706"/>
      <c r="H68" s="750"/>
    </row>
    <row r="69" spans="1:8">
      <c r="A69" s="742"/>
      <c r="B69" s="63"/>
      <c r="C69" s="84"/>
      <c r="D69" s="84"/>
      <c r="E69" s="401"/>
      <c r="F69" s="513"/>
      <c r="G69" s="1706"/>
      <c r="H69" s="750"/>
    </row>
    <row r="70" spans="1:8">
      <c r="A70" s="742"/>
      <c r="B70" s="63"/>
      <c r="C70" s="84"/>
      <c r="D70" s="84"/>
      <c r="E70" s="333"/>
      <c r="F70" s="513"/>
      <c r="G70" s="750"/>
      <c r="H70" s="750"/>
    </row>
    <row r="71" spans="1:8">
      <c r="A71" s="742"/>
      <c r="B71" s="63"/>
      <c r="C71" s="84"/>
      <c r="D71" s="84"/>
      <c r="E71" s="333"/>
      <c r="F71" s="513"/>
      <c r="G71" s="750"/>
      <c r="H71" s="750"/>
    </row>
    <row r="72" spans="1:8" ht="18" customHeight="1">
      <c r="A72" s="742"/>
      <c r="B72" s="343"/>
      <c r="C72" s="84"/>
      <c r="D72" s="84"/>
      <c r="E72" s="85"/>
      <c r="F72" s="513"/>
      <c r="G72" s="640"/>
      <c r="H72" s="640"/>
    </row>
    <row r="73" spans="1:8">
      <c r="A73" s="742"/>
      <c r="B73" s="485"/>
      <c r="C73" s="1685"/>
      <c r="D73" s="1685"/>
      <c r="E73" s="1685"/>
      <c r="F73" s="1685"/>
      <c r="G73" s="1685"/>
      <c r="H73" s="1685"/>
    </row>
    <row r="74" spans="1:8">
      <c r="A74" s="742"/>
      <c r="B74" s="343"/>
      <c r="C74" s="84"/>
      <c r="D74" s="84"/>
      <c r="E74" s="1685"/>
      <c r="F74" s="547"/>
      <c r="G74" s="1705"/>
      <c r="H74" s="1705"/>
    </row>
    <row r="75" spans="1:8">
      <c r="A75" s="742"/>
      <c r="B75" s="63"/>
      <c r="C75" s="84"/>
      <c r="D75" s="84"/>
      <c r="E75" s="333"/>
      <c r="F75" s="513"/>
      <c r="G75" s="1706"/>
      <c r="H75" s="1706"/>
    </row>
    <row r="76" spans="1:8">
      <c r="A76" s="742"/>
      <c r="B76" s="63"/>
      <c r="C76" s="84"/>
      <c r="D76" s="84"/>
      <c r="E76" s="333"/>
      <c r="F76" s="513"/>
      <c r="G76" s="1706"/>
      <c r="H76" s="1706"/>
    </row>
    <row r="77" spans="1:8">
      <c r="A77" s="742"/>
      <c r="B77" s="63"/>
      <c r="C77" s="84"/>
      <c r="D77" s="84"/>
      <c r="E77" s="333"/>
      <c r="F77" s="513"/>
      <c r="G77" s="1706"/>
      <c r="H77" s="1706"/>
    </row>
    <row r="78" spans="1:8">
      <c r="A78" s="742"/>
      <c r="B78" s="63"/>
      <c r="C78" s="84"/>
      <c r="D78" s="84"/>
      <c r="E78" s="333"/>
      <c r="F78" s="513"/>
      <c r="G78" s="1706"/>
      <c r="H78" s="750"/>
    </row>
    <row r="79" spans="1:8">
      <c r="A79" s="742"/>
      <c r="B79" s="63"/>
      <c r="C79" s="84"/>
      <c r="D79" s="84"/>
      <c r="E79" s="400"/>
      <c r="F79" s="513"/>
      <c r="G79" s="1706"/>
      <c r="H79" s="750"/>
    </row>
    <row r="80" spans="1:8">
      <c r="A80" s="742"/>
      <c r="B80" s="63"/>
      <c r="C80" s="84"/>
      <c r="D80" s="84"/>
      <c r="E80" s="333"/>
      <c r="F80" s="513"/>
      <c r="G80" s="1706"/>
      <c r="H80" s="750"/>
    </row>
    <row r="81" spans="1:8">
      <c r="A81" s="742"/>
      <c r="B81" s="63"/>
      <c r="C81" s="84"/>
      <c r="D81" s="84"/>
      <c r="E81" s="333"/>
      <c r="F81" s="513"/>
      <c r="G81" s="1706"/>
      <c r="H81" s="750"/>
    </row>
    <row r="82" spans="1:8">
      <c r="A82" s="742"/>
      <c r="B82" s="63"/>
      <c r="C82" s="84"/>
      <c r="D82" s="84"/>
      <c r="E82" s="333"/>
      <c r="F82" s="513"/>
      <c r="G82" s="1706"/>
      <c r="H82" s="750"/>
    </row>
    <row r="83" spans="1:8">
      <c r="A83" s="742"/>
      <c r="B83" s="63"/>
      <c r="C83" s="84"/>
      <c r="D83" s="84"/>
      <c r="E83" s="333"/>
      <c r="F83" s="513"/>
      <c r="G83" s="1706"/>
      <c r="H83" s="750"/>
    </row>
    <row r="84" spans="1:8">
      <c r="A84" s="742"/>
      <c r="B84" s="63"/>
      <c r="C84" s="84"/>
      <c r="D84" s="84"/>
      <c r="E84" s="401"/>
      <c r="F84" s="513"/>
      <c r="G84" s="1706"/>
      <c r="H84" s="750"/>
    </row>
    <row r="85" spans="1:8">
      <c r="A85" s="742"/>
      <c r="B85" s="63"/>
      <c r="C85" s="84"/>
      <c r="D85" s="84"/>
      <c r="E85" s="333"/>
      <c r="F85" s="513"/>
      <c r="G85" s="750"/>
      <c r="H85" s="750"/>
    </row>
    <row r="86" spans="1:8">
      <c r="A86" s="742"/>
      <c r="B86" s="63"/>
      <c r="C86" s="84"/>
      <c r="D86" s="84"/>
      <c r="E86" s="333"/>
      <c r="F86" s="513"/>
      <c r="G86" s="750"/>
      <c r="H86" s="750"/>
    </row>
    <row r="87" spans="1:8">
      <c r="A87" s="742"/>
      <c r="B87" s="343"/>
      <c r="C87" s="84"/>
      <c r="D87" s="84"/>
      <c r="E87" s="85"/>
      <c r="F87" s="513"/>
      <c r="G87" s="640"/>
      <c r="H87" s="640"/>
    </row>
    <row r="88" spans="1:8">
      <c r="A88" s="742"/>
      <c r="B88" s="485"/>
      <c r="C88" s="84"/>
      <c r="D88" s="84"/>
      <c r="E88" s="1685"/>
      <c r="F88" s="1685"/>
      <c r="G88" s="1685"/>
      <c r="H88" s="1685"/>
    </row>
    <row r="89" spans="1:8">
      <c r="A89" s="742"/>
      <c r="B89" s="485"/>
      <c r="C89" s="84"/>
      <c r="D89" s="84"/>
      <c r="E89" s="1685"/>
      <c r="F89" s="1685"/>
      <c r="G89" s="1685"/>
      <c r="H89" s="1685"/>
    </row>
    <row r="90" spans="1:8">
      <c r="A90" s="742"/>
      <c r="B90" s="1299"/>
      <c r="C90" s="84"/>
      <c r="D90" s="84"/>
      <c r="E90" s="1707"/>
      <c r="F90" s="1685"/>
      <c r="G90" s="1685"/>
      <c r="H90" s="1685"/>
    </row>
    <row r="91" spans="1:8">
      <c r="A91" s="742"/>
      <c r="B91" s="1297"/>
      <c r="C91" s="84"/>
      <c r="D91" s="84"/>
      <c r="E91" s="465"/>
      <c r="F91" s="1685"/>
      <c r="G91" s="1685"/>
      <c r="H91" s="1685"/>
    </row>
    <row r="92" spans="1:8">
      <c r="A92" s="742"/>
      <c r="B92" s="1297"/>
      <c r="C92" s="84"/>
      <c r="D92" s="84"/>
      <c r="E92" s="465"/>
      <c r="F92" s="1685"/>
      <c r="G92" s="1685"/>
      <c r="H92" s="1685"/>
    </row>
    <row r="93" spans="1:8">
      <c r="A93" s="742"/>
      <c r="B93" s="1297"/>
      <c r="C93" s="84"/>
      <c r="D93" s="84"/>
      <c r="E93" s="465"/>
      <c r="F93" s="1685"/>
      <c r="G93" s="1685"/>
      <c r="H93" s="1685"/>
    </row>
    <row r="94" spans="1:8">
      <c r="A94" s="742"/>
      <c r="B94" s="1297"/>
      <c r="C94" s="84"/>
      <c r="D94" s="84"/>
      <c r="E94" s="465"/>
      <c r="F94" s="1685"/>
      <c r="G94" s="1685"/>
      <c r="H94" s="1685"/>
    </row>
    <row r="95" spans="1:8">
      <c r="A95" s="742"/>
      <c r="B95" s="63"/>
      <c r="C95" s="84"/>
      <c r="D95" s="84"/>
      <c r="E95" s="465"/>
      <c r="F95" s="1685"/>
      <c r="G95" s="1685"/>
      <c r="H95" s="1685"/>
    </row>
    <row r="96" spans="1:8">
      <c r="A96" s="63"/>
      <c r="B96" s="1297"/>
      <c r="C96" s="84"/>
      <c r="D96" s="84"/>
      <c r="E96" s="465"/>
      <c r="F96" s="1685"/>
      <c r="G96" s="1685"/>
      <c r="H96" s="1685"/>
    </row>
    <row r="97" spans="1:8">
      <c r="A97" s="63"/>
      <c r="B97" s="1297"/>
      <c r="C97" s="84"/>
      <c r="D97" s="84"/>
      <c r="E97" s="465"/>
      <c r="F97" s="1685"/>
      <c r="G97" s="1685"/>
      <c r="H97" s="1685"/>
    </row>
    <row r="98" spans="1:8">
      <c r="A98" s="63"/>
      <c r="B98" s="1297"/>
      <c r="C98" s="84"/>
      <c r="D98" s="84"/>
      <c r="E98" s="465"/>
      <c r="F98" s="1685"/>
      <c r="G98" s="1685"/>
      <c r="H98" s="1685"/>
    </row>
    <row r="99" spans="1:8">
      <c r="A99" s="63"/>
      <c r="B99" s="1297"/>
      <c r="C99" s="84"/>
      <c r="D99" s="84"/>
      <c r="E99" s="465"/>
      <c r="F99" s="1685"/>
      <c r="G99" s="1685"/>
      <c r="H99" s="1685"/>
    </row>
    <row r="100" spans="1:8">
      <c r="A100" s="63"/>
      <c r="B100" s="1297"/>
      <c r="C100" s="84"/>
      <c r="D100" s="84"/>
      <c r="E100" s="465"/>
      <c r="F100" s="1685"/>
      <c r="G100" s="1685"/>
      <c r="H100" s="1685"/>
    </row>
    <row r="101" spans="1:8">
      <c r="A101" s="63"/>
      <c r="B101" s="63"/>
      <c r="C101" s="84"/>
      <c r="D101" s="84"/>
      <c r="E101" s="465"/>
      <c r="F101" s="1685"/>
      <c r="G101" s="1685"/>
      <c r="H101" s="1685"/>
    </row>
    <row r="102" spans="1:8">
      <c r="A102" s="63"/>
      <c r="B102" s="1297"/>
      <c r="C102" s="84"/>
      <c r="D102" s="84"/>
      <c r="E102" s="465"/>
      <c r="F102" s="1685"/>
      <c r="G102" s="1685"/>
      <c r="H102" s="1685"/>
    </row>
    <row r="103" spans="1:8">
      <c r="A103" s="63"/>
      <c r="B103" s="1299"/>
      <c r="C103" s="84"/>
      <c r="D103" s="84"/>
      <c r="E103" s="1707"/>
      <c r="F103" s="1685"/>
      <c r="G103" s="1685"/>
      <c r="H103" s="1685"/>
    </row>
    <row r="104" spans="1:8">
      <c r="A104" s="63"/>
      <c r="B104" s="485"/>
      <c r="C104" s="84"/>
      <c r="D104" s="84"/>
      <c r="E104" s="1685"/>
      <c r="F104" s="1685"/>
      <c r="G104" s="1685"/>
      <c r="H104" s="1685"/>
    </row>
    <row r="105" spans="1:8">
      <c r="A105" s="63"/>
      <c r="B105" s="485"/>
      <c r="C105" s="84"/>
      <c r="D105" s="84"/>
      <c r="E105" s="1685"/>
      <c r="F105" s="1685"/>
      <c r="G105" s="1685"/>
      <c r="H105" s="1685"/>
    </row>
    <row r="106" spans="1:8">
      <c r="A106" s="15"/>
      <c r="B106" s="1648"/>
    </row>
    <row r="107" spans="1:8">
      <c r="A107" s="15"/>
      <c r="B107" s="1648"/>
    </row>
    <row r="108" spans="1:8">
      <c r="A108" s="15"/>
      <c r="B108" s="1648"/>
    </row>
    <row r="109" spans="1:8">
      <c r="A109" s="15"/>
      <c r="B109" s="1648"/>
    </row>
    <row r="110" spans="1:8">
      <c r="A110" s="15"/>
      <c r="B110" s="1648"/>
    </row>
    <row r="111" spans="1:8">
      <c r="A111" s="15"/>
      <c r="B111" s="1648"/>
    </row>
    <row r="112" spans="1:8">
      <c r="A112" s="15"/>
      <c r="B112" s="1648"/>
    </row>
    <row r="113" spans="1:2">
      <c r="A113" s="15"/>
      <c r="B113" s="1648"/>
    </row>
    <row r="114" spans="1:2">
      <c r="A114" s="15"/>
      <c r="B114" s="1648"/>
    </row>
    <row r="115" spans="1:2">
      <c r="A115" s="15"/>
      <c r="B115" s="1648"/>
    </row>
    <row r="116" spans="1:2">
      <c r="A116" s="15"/>
      <c r="B116" s="1648"/>
    </row>
    <row r="117" spans="1:2">
      <c r="A117" s="15"/>
      <c r="B117" s="1648"/>
    </row>
    <row r="118" spans="1:2">
      <c r="A118" s="15"/>
      <c r="B118" s="1648"/>
    </row>
    <row r="119" spans="1:2">
      <c r="A119" s="15"/>
      <c r="B119" s="1648"/>
    </row>
    <row r="120" spans="1:2">
      <c r="A120" s="15"/>
      <c r="B120" s="1648"/>
    </row>
    <row r="121" spans="1:2">
      <c r="A121" s="15"/>
      <c r="B121" s="1648"/>
    </row>
    <row r="122" spans="1:2">
      <c r="A122" s="15"/>
      <c r="B122" s="1648"/>
    </row>
    <row r="123" spans="1:2">
      <c r="A123" s="15"/>
      <c r="B123" s="1648"/>
    </row>
    <row r="124" spans="1:2">
      <c r="A124" s="15"/>
      <c r="B124" s="1648"/>
    </row>
    <row r="125" spans="1:2">
      <c r="A125" s="15"/>
      <c r="B125" s="1648"/>
    </row>
    <row r="126" spans="1:2">
      <c r="A126" s="15"/>
      <c r="B126" s="1648"/>
    </row>
    <row r="127" spans="1:2">
      <c r="A127" s="15"/>
      <c r="B127" s="1648"/>
    </row>
    <row r="128" spans="1:2">
      <c r="A128" s="15"/>
      <c r="B128" s="1648"/>
    </row>
    <row r="129" spans="1:2">
      <c r="A129" s="15"/>
      <c r="B129" s="1648"/>
    </row>
    <row r="130" spans="1:2">
      <c r="A130" s="15"/>
      <c r="B130" s="1648"/>
    </row>
    <row r="131" spans="1:2">
      <c r="A131" s="15"/>
      <c r="B131" s="1648"/>
    </row>
    <row r="132" spans="1:2">
      <c r="A132" s="15"/>
      <c r="B132" s="1648"/>
    </row>
    <row r="133" spans="1:2">
      <c r="A133" s="15"/>
      <c r="B133" s="1648"/>
    </row>
    <row r="134" spans="1:2">
      <c r="A134" s="15"/>
      <c r="B134" s="1648"/>
    </row>
    <row r="135" spans="1:2">
      <c r="A135" s="15"/>
      <c r="B135" s="1648"/>
    </row>
    <row r="136" spans="1:2">
      <c r="A136" s="15"/>
      <c r="B136" s="1648"/>
    </row>
    <row r="137" spans="1:2">
      <c r="A137" s="15"/>
      <c r="B137" s="1648"/>
    </row>
    <row r="138" spans="1:2">
      <c r="A138" s="15"/>
      <c r="B138" s="1648"/>
    </row>
    <row r="139" spans="1:2">
      <c r="A139" s="15"/>
      <c r="B139" s="1648"/>
    </row>
    <row r="140" spans="1:2">
      <c r="A140" s="15"/>
      <c r="B140" s="1648"/>
    </row>
    <row r="141" spans="1:2">
      <c r="A141" s="15"/>
      <c r="B141" s="1648"/>
    </row>
    <row r="142" spans="1:2">
      <c r="A142" s="15"/>
      <c r="B142" s="1648"/>
    </row>
  </sheetData>
  <mergeCells count="21">
    <mergeCell ref="D3:W3"/>
    <mergeCell ref="D34:W34"/>
    <mergeCell ref="A37:A55"/>
    <mergeCell ref="A6:A24"/>
    <mergeCell ref="B32:B33"/>
    <mergeCell ref="A34:C34"/>
    <mergeCell ref="A35:A36"/>
    <mergeCell ref="B35:B36"/>
    <mergeCell ref="C35:C36"/>
    <mergeCell ref="D4:D5"/>
    <mergeCell ref="E4:L4"/>
    <mergeCell ref="H5:I5"/>
    <mergeCell ref="H36:I36"/>
    <mergeCell ref="H26:I26"/>
    <mergeCell ref="D35:D36"/>
    <mergeCell ref="E35:L35"/>
    <mergeCell ref="B1:B2"/>
    <mergeCell ref="A3:C3"/>
    <mergeCell ref="A4:A5"/>
    <mergeCell ref="B4:B5"/>
    <mergeCell ref="C4:C5"/>
  </mergeCells>
  <pageMargins left="0.43307086614173229" right="0.23622047244094491" top="0.74803149606299213" bottom="0.74803149606299213" header="0.31496062992125984" footer="0.31496062992125984"/>
  <pageSetup paperSize="8" scale="70" fitToHeight="0" orientation="landscape" r:id="rId1"/>
  <rowBreaks count="1" manualBreakCount="1">
    <brk id="66" max="16383" man="1"/>
  </rowBreaks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Y131"/>
  <sheetViews>
    <sheetView zoomScale="90" zoomScaleNormal="90" workbookViewId="0">
      <selection activeCell="AA11" sqref="AA11"/>
    </sheetView>
  </sheetViews>
  <sheetFormatPr defaultRowHeight="16.5"/>
  <cols>
    <col min="1" max="1" width="6.140625" style="1" customWidth="1"/>
    <col min="2" max="2" width="40" style="12" bestFit="1" customWidth="1"/>
    <col min="3" max="3" width="5.140625" style="13" customWidth="1"/>
    <col min="4" max="4" width="14.7109375" style="13" customWidth="1"/>
    <col min="5" max="5" width="7.42578125" style="11" customWidth="1"/>
    <col min="6" max="6" width="7.85546875" style="11" customWidth="1"/>
    <col min="7" max="7" width="12.7109375" style="11" customWidth="1"/>
    <col min="8" max="8" width="12.85546875" style="11" customWidth="1"/>
    <col min="9" max="9" width="10.140625" style="11" customWidth="1"/>
    <col min="10" max="10" width="7.85546875" style="11" bestFit="1" customWidth="1"/>
    <col min="11" max="11" width="9.28515625" style="11" customWidth="1"/>
    <col min="12" max="12" width="7.85546875" style="11" customWidth="1"/>
    <col min="13" max="13" width="7.28515625" style="11" customWidth="1"/>
    <col min="14" max="14" width="7.7109375" style="11" customWidth="1"/>
    <col min="15" max="15" width="7.28515625" style="11" customWidth="1"/>
    <col min="16" max="22" width="7.42578125" style="11" customWidth="1"/>
    <col min="23" max="25" width="7.42578125" style="1" customWidth="1"/>
    <col min="26" max="26" width="31.140625" style="1" bestFit="1" customWidth="1"/>
    <col min="27" max="27" width="12.85546875" style="1" customWidth="1"/>
    <col min="28" max="28" width="13.85546875" style="1" customWidth="1"/>
    <col min="29" max="47" width="7.42578125" style="1" customWidth="1"/>
    <col min="48" max="48" width="6.85546875" style="1" customWidth="1"/>
    <col min="49" max="49" width="9.140625" style="1"/>
    <col min="50" max="50" width="99" style="1" customWidth="1"/>
    <col min="51" max="16384" width="9.140625" style="1"/>
  </cols>
  <sheetData>
    <row r="1" spans="1:51" ht="36.75" customHeight="1">
      <c r="A1" s="15"/>
      <c r="B1" s="1952">
        <v>11</v>
      </c>
      <c r="C1" s="18"/>
      <c r="D1" s="38" t="s">
        <v>33</v>
      </c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</row>
    <row r="2" spans="1:51" ht="36.75" customHeight="1" thickBot="1">
      <c r="A2" s="15"/>
      <c r="B2" s="1952"/>
      <c r="C2" s="18"/>
      <c r="D2" s="38" t="s">
        <v>43</v>
      </c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15"/>
    </row>
    <row r="3" spans="1:51" ht="25.5">
      <c r="A3" s="1998" t="s">
        <v>17</v>
      </c>
      <c r="B3" s="1998"/>
      <c r="C3" s="1998"/>
      <c r="D3" s="1959" t="s">
        <v>266</v>
      </c>
      <c r="E3" s="1960"/>
      <c r="F3" s="1960"/>
      <c r="G3" s="1960"/>
      <c r="H3" s="1960"/>
      <c r="I3" s="1960"/>
      <c r="J3" s="1960"/>
      <c r="K3" s="1960"/>
      <c r="L3" s="1960"/>
      <c r="M3" s="1960"/>
      <c r="N3" s="1960"/>
      <c r="O3" s="1960"/>
      <c r="P3" s="1960"/>
      <c r="Q3" s="1960"/>
      <c r="R3" s="1960"/>
      <c r="S3" s="1960"/>
      <c r="T3" s="1960"/>
      <c r="U3" s="1960"/>
      <c r="V3" s="1960"/>
      <c r="W3" s="1961"/>
      <c r="X3" s="15"/>
      <c r="Y3" s="15"/>
      <c r="Z3" s="15"/>
      <c r="AA3" s="247" t="s">
        <v>1332</v>
      </c>
      <c r="AB3" s="968"/>
      <c r="AC3" s="15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15"/>
      <c r="AT3" s="15"/>
      <c r="AU3" s="15"/>
      <c r="AV3" s="15"/>
      <c r="AW3" s="15"/>
      <c r="AX3" s="15"/>
      <c r="AY3" s="15"/>
    </row>
    <row r="4" spans="1:51" ht="18" customHeight="1">
      <c r="A4" s="1954"/>
      <c r="B4" s="1953" t="s">
        <v>1</v>
      </c>
      <c r="C4" s="1955" t="s">
        <v>2</v>
      </c>
      <c r="D4" s="2017" t="s">
        <v>1682</v>
      </c>
      <c r="E4" s="1991" t="s">
        <v>16</v>
      </c>
      <c r="F4" s="1992"/>
      <c r="G4" s="1992"/>
      <c r="H4" s="1992"/>
      <c r="I4" s="1992"/>
      <c r="J4" s="1992"/>
      <c r="K4" s="1992"/>
      <c r="L4" s="1993"/>
      <c r="M4" s="23">
        <v>1</v>
      </c>
      <c r="N4" s="23">
        <v>1</v>
      </c>
      <c r="O4" s="23">
        <v>1</v>
      </c>
      <c r="P4" s="23">
        <v>1</v>
      </c>
      <c r="Q4" s="23">
        <v>1</v>
      </c>
      <c r="R4" s="23">
        <v>1</v>
      </c>
      <c r="S4" s="23">
        <v>1</v>
      </c>
      <c r="T4" s="23">
        <v>1</v>
      </c>
      <c r="U4" s="23">
        <v>1</v>
      </c>
      <c r="V4" s="23">
        <v>1</v>
      </c>
      <c r="W4" s="23">
        <v>1</v>
      </c>
      <c r="X4" s="15"/>
      <c r="Y4" s="15"/>
      <c r="Z4" s="15"/>
      <c r="AA4" s="969" t="s">
        <v>1264</v>
      </c>
      <c r="AB4" s="970">
        <f>G20+G46</f>
        <v>16.560000000000002</v>
      </c>
      <c r="AC4" s="84"/>
      <c r="AD4" s="85"/>
      <c r="AE4" s="85"/>
      <c r="AF4" s="741"/>
      <c r="AG4" s="741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</row>
    <row r="5" spans="1:51" ht="18" customHeight="1">
      <c r="A5" s="1954"/>
      <c r="B5" s="1953"/>
      <c r="C5" s="1955"/>
      <c r="D5" s="2018"/>
      <c r="E5" s="24" t="s">
        <v>0</v>
      </c>
      <c r="F5" s="14" t="s">
        <v>48</v>
      </c>
      <c r="G5" s="14"/>
      <c r="H5" s="1994" t="s">
        <v>552</v>
      </c>
      <c r="I5" s="1995"/>
      <c r="J5" s="14" t="s">
        <v>8</v>
      </c>
      <c r="K5" s="14" t="s">
        <v>9</v>
      </c>
      <c r="L5" s="14" t="s">
        <v>10</v>
      </c>
      <c r="M5" s="23">
        <v>1</v>
      </c>
      <c r="N5" s="23">
        <v>2</v>
      </c>
      <c r="O5" s="23">
        <v>3</v>
      </c>
      <c r="P5" s="23">
        <v>4</v>
      </c>
      <c r="Q5" s="23">
        <v>5</v>
      </c>
      <c r="R5" s="23">
        <v>6</v>
      </c>
      <c r="S5" s="23">
        <v>7</v>
      </c>
      <c r="T5" s="23">
        <v>8</v>
      </c>
      <c r="U5" s="23">
        <v>9</v>
      </c>
      <c r="V5" s="23">
        <v>10</v>
      </c>
      <c r="W5" s="23">
        <v>11</v>
      </c>
      <c r="X5" s="15"/>
      <c r="Y5" s="15"/>
      <c r="Z5" s="15"/>
      <c r="AA5" s="250" t="s">
        <v>1274</v>
      </c>
      <c r="AB5" s="970">
        <v>11</v>
      </c>
      <c r="AC5" s="84"/>
      <c r="AD5" s="85"/>
      <c r="AE5" s="85"/>
      <c r="AF5" s="638"/>
      <c r="AG5" s="638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</row>
    <row r="6" spans="1:51" ht="18">
      <c r="A6" s="1962" t="s">
        <v>3</v>
      </c>
      <c r="B6" s="26" t="s">
        <v>42</v>
      </c>
      <c r="C6" s="3" t="s">
        <v>4</v>
      </c>
      <c r="D6" s="3" t="s">
        <v>1683</v>
      </c>
      <c r="E6" s="3" t="s">
        <v>18</v>
      </c>
      <c r="F6" s="1694"/>
      <c r="G6" s="2"/>
      <c r="H6" s="717" t="s">
        <v>928</v>
      </c>
      <c r="I6" s="717" t="s">
        <v>929</v>
      </c>
      <c r="J6" s="2"/>
      <c r="K6" s="2"/>
      <c r="L6" s="5">
        <v>0</v>
      </c>
      <c r="M6" s="6">
        <v>0.33333333333333331</v>
      </c>
      <c r="N6" s="6">
        <v>0.375</v>
      </c>
      <c r="O6" s="6">
        <v>0.41319444444444442</v>
      </c>
      <c r="P6" s="6">
        <v>0.4513888888888889</v>
      </c>
      <c r="Q6" s="6">
        <v>0.49305555555555558</v>
      </c>
      <c r="R6" s="6">
        <v>0.53125</v>
      </c>
      <c r="S6" s="6">
        <v>0.57291666666666663</v>
      </c>
      <c r="T6" s="6">
        <v>0.61458333333333337</v>
      </c>
      <c r="U6" s="6">
        <v>0.64930555555555558</v>
      </c>
      <c r="V6" s="6">
        <v>0.68402777777777779</v>
      </c>
      <c r="W6" s="6">
        <v>0.72569444444444453</v>
      </c>
      <c r="X6" s="15"/>
      <c r="Y6" s="15"/>
      <c r="Z6" s="15"/>
      <c r="AA6" s="969" t="s">
        <v>1265</v>
      </c>
      <c r="AB6" s="970">
        <f>AB4*AB5</f>
        <v>182.16000000000003</v>
      </c>
      <c r="AC6" s="84"/>
      <c r="AD6" s="773"/>
      <c r="AE6" s="85"/>
      <c r="AF6" s="638"/>
      <c r="AG6" s="638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</row>
    <row r="7" spans="1:51" ht="17.25" thickBot="1">
      <c r="A7" s="2027"/>
      <c r="B7" s="7" t="s">
        <v>44</v>
      </c>
      <c r="C7" s="1684" t="s">
        <v>4</v>
      </c>
      <c r="D7" s="1684" t="s">
        <v>1683</v>
      </c>
      <c r="E7" s="1684" t="s">
        <v>19</v>
      </c>
      <c r="F7" s="8">
        <v>0.37</v>
      </c>
      <c r="G7" s="8">
        <f>F7</f>
        <v>0.37</v>
      </c>
      <c r="H7" s="581" t="s">
        <v>894</v>
      </c>
      <c r="I7" s="581" t="s">
        <v>895</v>
      </c>
      <c r="J7" s="23">
        <v>25</v>
      </c>
      <c r="K7" s="9">
        <f t="shared" ref="K7:K20" si="0">(F7/J7)/24</f>
        <v>6.1666666666666673E-4</v>
      </c>
      <c r="L7" s="9">
        <f>L6+K7</f>
        <v>6.1666666666666673E-4</v>
      </c>
      <c r="M7" s="10">
        <f t="shared" ref="M7:M20" si="1">M6+$K7</f>
        <v>0.33394999999999997</v>
      </c>
      <c r="N7" s="10">
        <f t="shared" ref="N7:N20" si="2">N6+$K7</f>
        <v>0.37561666666666665</v>
      </c>
      <c r="O7" s="10">
        <f t="shared" ref="O7:O20" si="3">O6+$K7</f>
        <v>0.41381111111111107</v>
      </c>
      <c r="P7" s="10">
        <f t="shared" ref="P7:P20" si="4">P6+$K7</f>
        <v>0.45200555555555555</v>
      </c>
      <c r="Q7" s="10">
        <f t="shared" ref="Q7:Q20" si="5">Q6+$K7</f>
        <v>0.49367222222222223</v>
      </c>
      <c r="R7" s="10">
        <f t="shared" ref="R7:R20" si="6">R6+$K7</f>
        <v>0.53186666666666671</v>
      </c>
      <c r="S7" s="10">
        <f t="shared" ref="S7:S20" si="7">S6+$K7</f>
        <v>0.57353333333333334</v>
      </c>
      <c r="T7" s="10">
        <f t="shared" ref="T7:T20" si="8">T6+$K7</f>
        <v>0.61520000000000008</v>
      </c>
      <c r="U7" s="10">
        <f t="shared" ref="U7:U20" si="9">U6+$K7</f>
        <v>0.64992222222222229</v>
      </c>
      <c r="V7" s="10">
        <f t="shared" ref="V7:V20" si="10">V6+$K7</f>
        <v>0.6846444444444445</v>
      </c>
      <c r="W7" s="10">
        <f t="shared" ref="W7:W20" si="11">W6+$K7</f>
        <v>0.72631111111111124</v>
      </c>
      <c r="X7" s="15"/>
      <c r="Y7" s="15"/>
      <c r="Z7" s="15"/>
      <c r="AA7" s="971"/>
      <c r="AB7" s="972"/>
      <c r="AC7" s="84"/>
      <c r="AD7" s="773"/>
      <c r="AE7" s="85"/>
      <c r="AF7" s="638"/>
      <c r="AG7" s="638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</row>
    <row r="8" spans="1:51">
      <c r="A8" s="2027"/>
      <c r="B8" s="1686" t="s">
        <v>45</v>
      </c>
      <c r="C8" s="1684" t="s">
        <v>4</v>
      </c>
      <c r="D8" s="1684" t="s">
        <v>1683</v>
      </c>
      <c r="E8" s="1684" t="s">
        <v>20</v>
      </c>
      <c r="F8" s="8">
        <v>0.28999999999999998</v>
      </c>
      <c r="G8" s="8">
        <f>F7+F8</f>
        <v>0.65999999999999992</v>
      </c>
      <c r="H8" s="581" t="s">
        <v>896</v>
      </c>
      <c r="I8" s="581" t="s">
        <v>897</v>
      </c>
      <c r="J8" s="23">
        <v>25</v>
      </c>
      <c r="K8" s="9">
        <f t="shared" si="0"/>
        <v>4.8333333333333328E-4</v>
      </c>
      <c r="L8" s="9">
        <f t="shared" ref="L8:L20" si="12">L7+K8</f>
        <v>1.1000000000000001E-3</v>
      </c>
      <c r="M8" s="10">
        <f t="shared" si="1"/>
        <v>0.3344333333333333</v>
      </c>
      <c r="N8" s="10">
        <f t="shared" si="2"/>
        <v>0.37609999999999999</v>
      </c>
      <c r="O8" s="10">
        <f t="shared" si="3"/>
        <v>0.41429444444444441</v>
      </c>
      <c r="P8" s="10">
        <f t="shared" si="4"/>
        <v>0.45248888888888888</v>
      </c>
      <c r="Q8" s="10">
        <f t="shared" si="5"/>
        <v>0.49415555555555557</v>
      </c>
      <c r="R8" s="10">
        <f t="shared" si="6"/>
        <v>0.53234999999999999</v>
      </c>
      <c r="S8" s="10">
        <f t="shared" si="7"/>
        <v>0.57401666666666662</v>
      </c>
      <c r="T8" s="10">
        <f t="shared" si="8"/>
        <v>0.61568333333333336</v>
      </c>
      <c r="U8" s="10">
        <f t="shared" si="9"/>
        <v>0.65040555555555557</v>
      </c>
      <c r="V8" s="10">
        <f t="shared" si="10"/>
        <v>0.68512777777777778</v>
      </c>
      <c r="W8" s="10">
        <f t="shared" si="11"/>
        <v>0.72679444444444452</v>
      </c>
      <c r="AA8" s="53"/>
      <c r="AB8" s="841"/>
      <c r="AC8" s="84"/>
      <c r="AD8" s="85"/>
      <c r="AE8" s="85"/>
      <c r="AF8" s="638"/>
      <c r="AG8" s="638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</row>
    <row r="9" spans="1:51">
      <c r="A9" s="2027"/>
      <c r="B9" s="30" t="s">
        <v>34</v>
      </c>
      <c r="C9" s="31" t="s">
        <v>4</v>
      </c>
      <c r="D9" s="31" t="s">
        <v>1683</v>
      </c>
      <c r="E9" s="31" t="s">
        <v>21</v>
      </c>
      <c r="F9" s="27">
        <v>0.48</v>
      </c>
      <c r="G9" s="27">
        <f>G8+F9</f>
        <v>1.1399999999999999</v>
      </c>
      <c r="H9" s="585" t="s">
        <v>898</v>
      </c>
      <c r="I9" s="585" t="s">
        <v>899</v>
      </c>
      <c r="J9" s="32">
        <v>25</v>
      </c>
      <c r="K9" s="33">
        <f t="shared" si="0"/>
        <v>7.9999999999999993E-4</v>
      </c>
      <c r="L9" s="33">
        <f t="shared" si="12"/>
        <v>1.9E-3</v>
      </c>
      <c r="M9" s="34">
        <f t="shared" si="1"/>
        <v>0.33523333333333333</v>
      </c>
      <c r="N9" s="34">
        <f t="shared" si="2"/>
        <v>0.37690000000000001</v>
      </c>
      <c r="O9" s="34">
        <f t="shared" si="3"/>
        <v>0.41509444444444443</v>
      </c>
      <c r="P9" s="34">
        <f t="shared" si="4"/>
        <v>0.45328888888888891</v>
      </c>
      <c r="Q9" s="34">
        <f t="shared" si="5"/>
        <v>0.49495555555555559</v>
      </c>
      <c r="R9" s="34">
        <f t="shared" si="6"/>
        <v>0.53315000000000001</v>
      </c>
      <c r="S9" s="34">
        <f t="shared" si="7"/>
        <v>0.57481666666666664</v>
      </c>
      <c r="T9" s="34">
        <f t="shared" si="8"/>
        <v>0.61648333333333338</v>
      </c>
      <c r="U9" s="34">
        <f t="shared" si="9"/>
        <v>0.65120555555555559</v>
      </c>
      <c r="V9" s="34">
        <f t="shared" si="10"/>
        <v>0.6859277777777778</v>
      </c>
      <c r="W9" s="34">
        <f t="shared" si="11"/>
        <v>0.72759444444444454</v>
      </c>
      <c r="AA9" s="53"/>
      <c r="AB9" s="841"/>
      <c r="AC9" s="84"/>
      <c r="AD9" s="85"/>
      <c r="AE9" s="85"/>
      <c r="AF9" s="638"/>
      <c r="AG9" s="638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</row>
    <row r="10" spans="1:51">
      <c r="A10" s="2027"/>
      <c r="B10" s="1686" t="s">
        <v>46</v>
      </c>
      <c r="C10" s="1684" t="s">
        <v>5</v>
      </c>
      <c r="D10" s="1684" t="s">
        <v>1684</v>
      </c>
      <c r="E10" s="1684" t="s">
        <v>22</v>
      </c>
      <c r="F10" s="8">
        <v>1.45</v>
      </c>
      <c r="G10" s="8">
        <f>G9+F10</f>
        <v>2.59</v>
      </c>
      <c r="H10" s="571" t="s">
        <v>587</v>
      </c>
      <c r="I10" s="571" t="s">
        <v>597</v>
      </c>
      <c r="J10" s="23">
        <v>40</v>
      </c>
      <c r="K10" s="9">
        <f t="shared" si="0"/>
        <v>1.5104166666666666E-3</v>
      </c>
      <c r="L10" s="9">
        <f t="shared" si="12"/>
        <v>3.4104166666666666E-3</v>
      </c>
      <c r="M10" s="10">
        <f t="shared" si="1"/>
        <v>0.33674375000000001</v>
      </c>
      <c r="N10" s="10">
        <f t="shared" si="2"/>
        <v>0.37841041666666669</v>
      </c>
      <c r="O10" s="10">
        <f t="shared" si="3"/>
        <v>0.41660486111111111</v>
      </c>
      <c r="P10" s="10">
        <f t="shared" si="4"/>
        <v>0.45479930555555559</v>
      </c>
      <c r="Q10" s="10">
        <f t="shared" si="5"/>
        <v>0.49646597222222227</v>
      </c>
      <c r="R10" s="10">
        <f t="shared" si="6"/>
        <v>0.53466041666666664</v>
      </c>
      <c r="S10" s="10">
        <f t="shared" si="7"/>
        <v>0.57632708333333327</v>
      </c>
      <c r="T10" s="10">
        <f t="shared" si="8"/>
        <v>0.61799375000000001</v>
      </c>
      <c r="U10" s="10">
        <f t="shared" si="9"/>
        <v>0.65271597222222222</v>
      </c>
      <c r="V10" s="10">
        <f t="shared" si="10"/>
        <v>0.68743819444444443</v>
      </c>
      <c r="W10" s="10">
        <f t="shared" si="11"/>
        <v>0.72910486111111117</v>
      </c>
      <c r="AA10" s="53" t="s">
        <v>1823</v>
      </c>
      <c r="AB10" s="841"/>
      <c r="AC10" s="84"/>
      <c r="AD10" s="85"/>
      <c r="AE10" s="85"/>
      <c r="AF10" s="638"/>
      <c r="AG10" s="638"/>
    </row>
    <row r="11" spans="1:51">
      <c r="A11" s="2027"/>
      <c r="B11" s="7" t="s">
        <v>47</v>
      </c>
      <c r="C11" s="1684" t="s">
        <v>5</v>
      </c>
      <c r="D11" s="1684" t="s">
        <v>1681</v>
      </c>
      <c r="E11" s="1684" t="s">
        <v>23</v>
      </c>
      <c r="F11" s="8">
        <v>0.69</v>
      </c>
      <c r="G11" s="8">
        <f t="shared" ref="G11:G20" si="13">G10+F11</f>
        <v>3.28</v>
      </c>
      <c r="H11" s="581" t="s">
        <v>1258</v>
      </c>
      <c r="I11" s="581" t="s">
        <v>1259</v>
      </c>
      <c r="J11" s="23">
        <v>25</v>
      </c>
      <c r="K11" s="9">
        <f t="shared" si="0"/>
        <v>1.15E-3</v>
      </c>
      <c r="L11" s="9">
        <f t="shared" si="12"/>
        <v>4.5604166666666666E-3</v>
      </c>
      <c r="M11" s="10">
        <f t="shared" si="1"/>
        <v>0.33789374999999999</v>
      </c>
      <c r="N11" s="10">
        <f t="shared" si="2"/>
        <v>0.37956041666666668</v>
      </c>
      <c r="O11" s="10">
        <f t="shared" si="3"/>
        <v>0.4177548611111111</v>
      </c>
      <c r="P11" s="10">
        <f t="shared" si="4"/>
        <v>0.45594930555555557</v>
      </c>
      <c r="Q11" s="10">
        <f t="shared" si="5"/>
        <v>0.49761597222222226</v>
      </c>
      <c r="R11" s="10">
        <f t="shared" si="6"/>
        <v>0.53581041666666662</v>
      </c>
      <c r="S11" s="10">
        <f t="shared" si="7"/>
        <v>0.57747708333333325</v>
      </c>
      <c r="T11" s="10">
        <f t="shared" si="8"/>
        <v>0.61914374999999999</v>
      </c>
      <c r="U11" s="10">
        <f t="shared" si="9"/>
        <v>0.6538659722222222</v>
      </c>
      <c r="V11" s="10">
        <f t="shared" si="10"/>
        <v>0.68858819444444441</v>
      </c>
      <c r="W11" s="10">
        <f t="shared" si="11"/>
        <v>0.73025486111111115</v>
      </c>
      <c r="AA11" s="53"/>
      <c r="AB11" s="84"/>
      <c r="AC11" s="84"/>
      <c r="AD11" s="85"/>
      <c r="AE11" s="85"/>
      <c r="AF11" s="638"/>
      <c r="AG11" s="638"/>
    </row>
    <row r="12" spans="1:51">
      <c r="A12" s="2027"/>
      <c r="B12" s="7" t="s">
        <v>36</v>
      </c>
      <c r="C12" s="1684" t="s">
        <v>5</v>
      </c>
      <c r="D12" s="1684" t="s">
        <v>1681</v>
      </c>
      <c r="E12" s="1684" t="s">
        <v>24</v>
      </c>
      <c r="F12" s="8">
        <v>0.6</v>
      </c>
      <c r="G12" s="8">
        <f t="shared" si="13"/>
        <v>3.88</v>
      </c>
      <c r="H12" s="581" t="s">
        <v>1243</v>
      </c>
      <c r="I12" s="581" t="s">
        <v>1244</v>
      </c>
      <c r="J12" s="23">
        <v>25</v>
      </c>
      <c r="K12" s="9">
        <f t="shared" si="0"/>
        <v>1E-3</v>
      </c>
      <c r="L12" s="9">
        <f t="shared" si="12"/>
        <v>5.5604166666666666E-3</v>
      </c>
      <c r="M12" s="10">
        <f t="shared" si="1"/>
        <v>0.33889374999999999</v>
      </c>
      <c r="N12" s="10">
        <f t="shared" si="2"/>
        <v>0.38056041666666668</v>
      </c>
      <c r="O12" s="10">
        <f t="shared" si="3"/>
        <v>0.4187548611111111</v>
      </c>
      <c r="P12" s="10">
        <f t="shared" si="4"/>
        <v>0.45694930555555557</v>
      </c>
      <c r="Q12" s="10">
        <f t="shared" si="5"/>
        <v>0.49861597222222226</v>
      </c>
      <c r="R12" s="10">
        <f t="shared" si="6"/>
        <v>0.53681041666666662</v>
      </c>
      <c r="S12" s="10">
        <f t="shared" si="7"/>
        <v>0.57847708333333325</v>
      </c>
      <c r="T12" s="10">
        <f t="shared" si="8"/>
        <v>0.62014374999999999</v>
      </c>
      <c r="U12" s="10">
        <f t="shared" si="9"/>
        <v>0.6548659722222222</v>
      </c>
      <c r="V12" s="10">
        <f t="shared" si="10"/>
        <v>0.68958819444444441</v>
      </c>
      <c r="W12" s="10">
        <f t="shared" si="11"/>
        <v>0.73125486111111115</v>
      </c>
      <c r="AA12" s="53"/>
      <c r="AB12" s="84"/>
      <c r="AC12" s="84"/>
      <c r="AD12" s="85"/>
      <c r="AE12" s="85"/>
      <c r="AF12" s="638"/>
      <c r="AG12" s="638"/>
    </row>
    <row r="13" spans="1:51">
      <c r="A13" s="2027"/>
      <c r="B13" s="7" t="s">
        <v>35</v>
      </c>
      <c r="C13" s="1684" t="s">
        <v>5</v>
      </c>
      <c r="D13" s="1684" t="s">
        <v>1681</v>
      </c>
      <c r="E13" s="1684" t="s">
        <v>25</v>
      </c>
      <c r="F13" s="8">
        <v>0.67</v>
      </c>
      <c r="G13" s="8">
        <f t="shared" si="13"/>
        <v>4.55</v>
      </c>
      <c r="H13" s="581" t="s">
        <v>1245</v>
      </c>
      <c r="I13" s="581" t="s">
        <v>1246</v>
      </c>
      <c r="J13" s="23">
        <v>25</v>
      </c>
      <c r="K13" s="9">
        <f t="shared" si="0"/>
        <v>1.1166666666666666E-3</v>
      </c>
      <c r="L13" s="9">
        <f t="shared" si="12"/>
        <v>6.6770833333333335E-3</v>
      </c>
      <c r="M13" s="10">
        <f t="shared" si="1"/>
        <v>0.34001041666666665</v>
      </c>
      <c r="N13" s="10">
        <f t="shared" si="2"/>
        <v>0.38167708333333333</v>
      </c>
      <c r="O13" s="10">
        <f t="shared" si="3"/>
        <v>0.41987152777777775</v>
      </c>
      <c r="P13" s="10">
        <f t="shared" si="4"/>
        <v>0.45806597222222223</v>
      </c>
      <c r="Q13" s="10">
        <f t="shared" si="5"/>
        <v>0.49973263888888891</v>
      </c>
      <c r="R13" s="10">
        <f t="shared" si="6"/>
        <v>0.53792708333333328</v>
      </c>
      <c r="S13" s="10">
        <f t="shared" si="7"/>
        <v>0.57959374999999991</v>
      </c>
      <c r="T13" s="10">
        <f t="shared" si="8"/>
        <v>0.62126041666666665</v>
      </c>
      <c r="U13" s="10">
        <f t="shared" si="9"/>
        <v>0.65598263888888886</v>
      </c>
      <c r="V13" s="10">
        <f t="shared" si="10"/>
        <v>0.69070486111111107</v>
      </c>
      <c r="W13" s="10">
        <f t="shared" si="11"/>
        <v>0.73237152777777781</v>
      </c>
      <c r="AA13" s="53"/>
      <c r="AB13" s="84"/>
      <c r="AC13" s="84"/>
      <c r="AD13" s="85"/>
      <c r="AE13" s="85"/>
      <c r="AF13" s="638"/>
      <c r="AG13" s="638"/>
    </row>
    <row r="14" spans="1:51">
      <c r="A14" s="2027"/>
      <c r="B14" s="7" t="s">
        <v>37</v>
      </c>
      <c r="C14" s="1684" t="s">
        <v>5</v>
      </c>
      <c r="D14" s="1684" t="s">
        <v>1681</v>
      </c>
      <c r="E14" s="1684" t="s">
        <v>26</v>
      </c>
      <c r="F14" s="8">
        <v>0.39</v>
      </c>
      <c r="G14" s="8">
        <f t="shared" si="13"/>
        <v>4.9399999999999995</v>
      </c>
      <c r="H14" s="581" t="s">
        <v>1247</v>
      </c>
      <c r="I14" s="581" t="s">
        <v>1263</v>
      </c>
      <c r="J14" s="23">
        <v>25</v>
      </c>
      <c r="K14" s="9">
        <f t="shared" si="0"/>
        <v>6.5000000000000008E-4</v>
      </c>
      <c r="L14" s="9">
        <f t="shared" si="12"/>
        <v>7.3270833333333339E-3</v>
      </c>
      <c r="M14" s="10">
        <f t="shared" si="1"/>
        <v>0.34066041666666663</v>
      </c>
      <c r="N14" s="10">
        <f t="shared" si="2"/>
        <v>0.38232708333333332</v>
      </c>
      <c r="O14" s="10">
        <f t="shared" si="3"/>
        <v>0.42052152777777774</v>
      </c>
      <c r="P14" s="10">
        <f t="shared" si="4"/>
        <v>0.45871597222222221</v>
      </c>
      <c r="Q14" s="10">
        <f t="shared" si="5"/>
        <v>0.5003826388888889</v>
      </c>
      <c r="R14" s="10">
        <f t="shared" si="6"/>
        <v>0.53857708333333332</v>
      </c>
      <c r="S14" s="10">
        <f t="shared" si="7"/>
        <v>0.58024374999999995</v>
      </c>
      <c r="T14" s="10">
        <f t="shared" si="8"/>
        <v>0.62191041666666669</v>
      </c>
      <c r="U14" s="10">
        <f t="shared" si="9"/>
        <v>0.6566326388888889</v>
      </c>
      <c r="V14" s="10">
        <f t="shared" si="10"/>
        <v>0.69135486111111111</v>
      </c>
      <c r="W14" s="10">
        <f t="shared" si="11"/>
        <v>0.73302152777777785</v>
      </c>
      <c r="AA14" s="53"/>
      <c r="AB14" s="84"/>
      <c r="AC14" s="84"/>
      <c r="AD14" s="85"/>
      <c r="AE14" s="85"/>
      <c r="AF14" s="638"/>
      <c r="AG14" s="638"/>
    </row>
    <row r="15" spans="1:51">
      <c r="A15" s="2027"/>
      <c r="B15" s="7" t="s">
        <v>179</v>
      </c>
      <c r="C15" s="1684" t="s">
        <v>5</v>
      </c>
      <c r="D15" s="1684" t="s">
        <v>1681</v>
      </c>
      <c r="E15" s="1684" t="s">
        <v>27</v>
      </c>
      <c r="F15" s="28">
        <v>0.15</v>
      </c>
      <c r="G15" s="8">
        <f t="shared" si="13"/>
        <v>5.09</v>
      </c>
      <c r="H15" s="607" t="s">
        <v>1248</v>
      </c>
      <c r="I15" s="607" t="s">
        <v>1249</v>
      </c>
      <c r="J15" s="23">
        <v>25</v>
      </c>
      <c r="K15" s="9">
        <f t="shared" si="0"/>
        <v>2.5000000000000001E-4</v>
      </c>
      <c r="L15" s="9">
        <f t="shared" si="12"/>
        <v>7.5770833333333341E-3</v>
      </c>
      <c r="M15" s="10">
        <f t="shared" si="1"/>
        <v>0.3409104166666666</v>
      </c>
      <c r="N15" s="10">
        <f t="shared" si="2"/>
        <v>0.38257708333333329</v>
      </c>
      <c r="O15" s="10">
        <f t="shared" si="3"/>
        <v>0.42077152777777771</v>
      </c>
      <c r="P15" s="10">
        <f t="shared" si="4"/>
        <v>0.45896597222222218</v>
      </c>
      <c r="Q15" s="10">
        <f t="shared" si="5"/>
        <v>0.50063263888888887</v>
      </c>
      <c r="R15" s="10">
        <f t="shared" si="6"/>
        <v>0.53882708333333329</v>
      </c>
      <c r="S15" s="10">
        <f t="shared" si="7"/>
        <v>0.58049374999999992</v>
      </c>
      <c r="T15" s="10">
        <f t="shared" si="8"/>
        <v>0.62216041666666666</v>
      </c>
      <c r="U15" s="10">
        <f t="shared" si="9"/>
        <v>0.65688263888888887</v>
      </c>
      <c r="V15" s="10">
        <f t="shared" si="10"/>
        <v>0.69160486111111108</v>
      </c>
      <c r="W15" s="10">
        <f t="shared" si="11"/>
        <v>0.73327152777777782</v>
      </c>
      <c r="AA15" s="398"/>
      <c r="AB15" s="84"/>
      <c r="AC15" s="84"/>
      <c r="AD15" s="85"/>
      <c r="AE15" s="85"/>
      <c r="AF15" s="638"/>
      <c r="AG15" s="638"/>
    </row>
    <row r="16" spans="1:51">
      <c r="A16" s="2027"/>
      <c r="B16" s="7" t="s">
        <v>38</v>
      </c>
      <c r="C16" s="1684" t="s">
        <v>5</v>
      </c>
      <c r="D16" s="1684" t="s">
        <v>1681</v>
      </c>
      <c r="E16" s="1684" t="s">
        <v>28</v>
      </c>
      <c r="F16" s="8">
        <v>0.32</v>
      </c>
      <c r="G16" s="8">
        <f t="shared" si="13"/>
        <v>5.41</v>
      </c>
      <c r="H16" s="581" t="s">
        <v>1250</v>
      </c>
      <c r="I16" s="581" t="s">
        <v>1251</v>
      </c>
      <c r="J16" s="23">
        <v>25</v>
      </c>
      <c r="K16" s="9">
        <f t="shared" si="0"/>
        <v>5.3333333333333336E-4</v>
      </c>
      <c r="L16" s="9">
        <f t="shared" si="12"/>
        <v>8.1104166666666668E-3</v>
      </c>
      <c r="M16" s="10">
        <f t="shared" si="1"/>
        <v>0.34144374999999993</v>
      </c>
      <c r="N16" s="10">
        <f t="shared" si="2"/>
        <v>0.38311041666666662</v>
      </c>
      <c r="O16" s="10">
        <f t="shared" si="3"/>
        <v>0.42130486111111104</v>
      </c>
      <c r="P16" s="10">
        <f t="shared" si="4"/>
        <v>0.45949930555555552</v>
      </c>
      <c r="Q16" s="10">
        <f t="shared" si="5"/>
        <v>0.50116597222222226</v>
      </c>
      <c r="R16" s="10">
        <f t="shared" si="6"/>
        <v>0.53936041666666668</v>
      </c>
      <c r="S16" s="10">
        <f t="shared" si="7"/>
        <v>0.58102708333333331</v>
      </c>
      <c r="T16" s="10">
        <f t="shared" si="8"/>
        <v>0.62269375000000005</v>
      </c>
      <c r="U16" s="10">
        <f t="shared" si="9"/>
        <v>0.65741597222222226</v>
      </c>
      <c r="V16" s="10">
        <f t="shared" si="10"/>
        <v>0.69213819444444447</v>
      </c>
      <c r="W16" s="10">
        <f t="shared" si="11"/>
        <v>0.73380486111111121</v>
      </c>
      <c r="AA16" s="63"/>
      <c r="AB16" s="63"/>
      <c r="AC16" s="63"/>
      <c r="AD16" s="63"/>
      <c r="AE16" s="63"/>
      <c r="AF16" s="63"/>
      <c r="AG16" s="63"/>
    </row>
    <row r="17" spans="1:45">
      <c r="A17" s="2027"/>
      <c r="B17" s="7" t="s">
        <v>39</v>
      </c>
      <c r="C17" s="1689" t="s">
        <v>5</v>
      </c>
      <c r="D17" s="1689" t="s">
        <v>1681</v>
      </c>
      <c r="E17" s="1689" t="s">
        <v>29</v>
      </c>
      <c r="F17" s="28">
        <v>0.6</v>
      </c>
      <c r="G17" s="8">
        <f t="shared" si="13"/>
        <v>6.01</v>
      </c>
      <c r="H17" s="607" t="s">
        <v>1252</v>
      </c>
      <c r="I17" s="607" t="s">
        <v>1253</v>
      </c>
      <c r="J17" s="36">
        <v>25</v>
      </c>
      <c r="K17" s="9">
        <f t="shared" si="0"/>
        <v>1E-3</v>
      </c>
      <c r="L17" s="9">
        <f t="shared" si="12"/>
        <v>9.110416666666666E-3</v>
      </c>
      <c r="M17" s="10">
        <f t="shared" si="1"/>
        <v>0.34244374999999994</v>
      </c>
      <c r="N17" s="10">
        <f t="shared" si="2"/>
        <v>0.38411041666666662</v>
      </c>
      <c r="O17" s="10">
        <f t="shared" si="3"/>
        <v>0.42230486111111104</v>
      </c>
      <c r="P17" s="10">
        <f t="shared" si="4"/>
        <v>0.46049930555555552</v>
      </c>
      <c r="Q17" s="10">
        <f t="shared" si="5"/>
        <v>0.50216597222222226</v>
      </c>
      <c r="R17" s="10">
        <f t="shared" si="6"/>
        <v>0.54036041666666668</v>
      </c>
      <c r="S17" s="10">
        <f t="shared" si="7"/>
        <v>0.58202708333333331</v>
      </c>
      <c r="T17" s="10">
        <f t="shared" si="8"/>
        <v>0.62369375000000005</v>
      </c>
      <c r="U17" s="10">
        <f t="shared" si="9"/>
        <v>0.65841597222222226</v>
      </c>
      <c r="V17" s="10">
        <f t="shared" si="10"/>
        <v>0.69313819444444447</v>
      </c>
      <c r="W17" s="10">
        <f t="shared" si="11"/>
        <v>0.73480486111111121</v>
      </c>
    </row>
    <row r="18" spans="1:45">
      <c r="A18" s="2027"/>
      <c r="B18" s="7" t="s">
        <v>40</v>
      </c>
      <c r="C18" s="1684" t="s">
        <v>5</v>
      </c>
      <c r="D18" s="1684" t="s">
        <v>1681</v>
      </c>
      <c r="E18" s="1684" t="s">
        <v>30</v>
      </c>
      <c r="F18" s="8">
        <v>0.52</v>
      </c>
      <c r="G18" s="8">
        <f t="shared" si="13"/>
        <v>6.5299999999999994</v>
      </c>
      <c r="H18" s="581" t="s">
        <v>1254</v>
      </c>
      <c r="I18" s="581" t="s">
        <v>1255</v>
      </c>
      <c r="J18" s="23">
        <v>25</v>
      </c>
      <c r="K18" s="9">
        <f t="shared" si="0"/>
        <v>8.6666666666666663E-4</v>
      </c>
      <c r="L18" s="9">
        <f t="shared" si="12"/>
        <v>9.9770833333333326E-3</v>
      </c>
      <c r="M18" s="10">
        <f t="shared" si="1"/>
        <v>0.34331041666666662</v>
      </c>
      <c r="N18" s="10">
        <f t="shared" si="2"/>
        <v>0.3849770833333333</v>
      </c>
      <c r="O18" s="10">
        <f t="shared" si="3"/>
        <v>0.42317152777777772</v>
      </c>
      <c r="P18" s="10">
        <f t="shared" si="4"/>
        <v>0.4613659722222222</v>
      </c>
      <c r="Q18" s="10">
        <f t="shared" si="5"/>
        <v>0.50303263888888894</v>
      </c>
      <c r="R18" s="10">
        <f t="shared" si="6"/>
        <v>0.54122708333333336</v>
      </c>
      <c r="S18" s="10">
        <f t="shared" si="7"/>
        <v>0.58289374999999999</v>
      </c>
      <c r="T18" s="10">
        <f t="shared" si="8"/>
        <v>0.62456041666666673</v>
      </c>
      <c r="U18" s="10">
        <f t="shared" si="9"/>
        <v>0.65928263888888894</v>
      </c>
      <c r="V18" s="10">
        <f t="shared" si="10"/>
        <v>0.69400486111111115</v>
      </c>
      <c r="W18" s="10">
        <f t="shared" si="11"/>
        <v>0.73567152777777789</v>
      </c>
    </row>
    <row r="19" spans="1:45">
      <c r="A19" s="2027"/>
      <c r="B19" s="7" t="s">
        <v>49</v>
      </c>
      <c r="C19" s="1684" t="s">
        <v>5</v>
      </c>
      <c r="D19" s="1684" t="s">
        <v>1681</v>
      </c>
      <c r="E19" s="1684" t="s">
        <v>31</v>
      </c>
      <c r="F19" s="8">
        <v>0.57999999999999996</v>
      </c>
      <c r="G19" s="8">
        <f t="shared" si="13"/>
        <v>7.1099999999999994</v>
      </c>
      <c r="H19" s="581" t="s">
        <v>1256</v>
      </c>
      <c r="I19" s="581" t="s">
        <v>1257</v>
      </c>
      <c r="J19" s="23">
        <v>25</v>
      </c>
      <c r="K19" s="9">
        <f t="shared" si="0"/>
        <v>9.6666666666666656E-4</v>
      </c>
      <c r="L19" s="9">
        <f t="shared" si="12"/>
        <v>1.0943749999999999E-2</v>
      </c>
      <c r="M19" s="10">
        <f t="shared" si="1"/>
        <v>0.34427708333333329</v>
      </c>
      <c r="N19" s="10">
        <f t="shared" si="2"/>
        <v>0.38594374999999997</v>
      </c>
      <c r="O19" s="10">
        <f t="shared" si="3"/>
        <v>0.42413819444444439</v>
      </c>
      <c r="P19" s="10">
        <f t="shared" si="4"/>
        <v>0.46233263888888887</v>
      </c>
      <c r="Q19" s="10">
        <f t="shared" si="5"/>
        <v>0.50399930555555561</v>
      </c>
      <c r="R19" s="10">
        <f t="shared" si="6"/>
        <v>0.54219375000000003</v>
      </c>
      <c r="S19" s="10">
        <f t="shared" si="7"/>
        <v>0.58386041666666666</v>
      </c>
      <c r="T19" s="10">
        <f t="shared" si="8"/>
        <v>0.6255270833333334</v>
      </c>
      <c r="U19" s="10">
        <f t="shared" si="9"/>
        <v>0.66024930555555561</v>
      </c>
      <c r="V19" s="10">
        <f t="shared" si="10"/>
        <v>0.69497152777777782</v>
      </c>
      <c r="W19" s="10">
        <f t="shared" si="11"/>
        <v>0.73663819444444456</v>
      </c>
    </row>
    <row r="20" spans="1:45">
      <c r="A20" s="2028"/>
      <c r="B20" s="7" t="s">
        <v>41</v>
      </c>
      <c r="C20" s="1684" t="s">
        <v>5</v>
      </c>
      <c r="D20" s="1684" t="s">
        <v>1681</v>
      </c>
      <c r="E20" s="1684" t="s">
        <v>32</v>
      </c>
      <c r="F20" s="8">
        <v>1.1499999999999999</v>
      </c>
      <c r="G20" s="8">
        <f t="shared" si="13"/>
        <v>8.26</v>
      </c>
      <c r="H20" s="571" t="s">
        <v>553</v>
      </c>
      <c r="I20" s="571" t="s">
        <v>570</v>
      </c>
      <c r="J20" s="23">
        <v>35</v>
      </c>
      <c r="K20" s="9">
        <f t="shared" si="0"/>
        <v>1.3690476190476189E-3</v>
      </c>
      <c r="L20" s="9">
        <f t="shared" si="12"/>
        <v>1.2312797619047617E-2</v>
      </c>
      <c r="M20" s="10">
        <f t="shared" si="1"/>
        <v>0.34564613095238089</v>
      </c>
      <c r="N20" s="10">
        <f t="shared" si="2"/>
        <v>0.38731279761904758</v>
      </c>
      <c r="O20" s="10">
        <f t="shared" si="3"/>
        <v>0.425507242063492</v>
      </c>
      <c r="P20" s="10">
        <f t="shared" si="4"/>
        <v>0.46370168650793647</v>
      </c>
      <c r="Q20" s="10">
        <f t="shared" si="5"/>
        <v>0.50536835317460327</v>
      </c>
      <c r="R20" s="10">
        <f t="shared" si="6"/>
        <v>0.54356279761904769</v>
      </c>
      <c r="S20" s="10">
        <f t="shared" si="7"/>
        <v>0.58522946428571432</v>
      </c>
      <c r="T20" s="10">
        <f t="shared" si="8"/>
        <v>0.62689613095238106</v>
      </c>
      <c r="U20" s="10">
        <f t="shared" si="9"/>
        <v>0.66161835317460327</v>
      </c>
      <c r="V20" s="10">
        <f t="shared" si="10"/>
        <v>0.69634057539682548</v>
      </c>
      <c r="W20" s="10">
        <f t="shared" si="11"/>
        <v>0.73800724206349222</v>
      </c>
    </row>
    <row r="21" spans="1:45">
      <c r="A21" s="15"/>
      <c r="B21" s="17"/>
      <c r="C21" s="1"/>
      <c r="D21" s="15"/>
      <c r="E21" s="16"/>
      <c r="F21" s="19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"/>
      <c r="R21" s="1"/>
      <c r="S21" s="20"/>
      <c r="T21" s="20"/>
      <c r="U21" s="15"/>
      <c r="V21" s="15"/>
      <c r="W21" s="15"/>
      <c r="X21" s="15"/>
      <c r="Y21" s="15"/>
      <c r="Z21" s="15"/>
    </row>
    <row r="22" spans="1:45">
      <c r="A22" s="15"/>
      <c r="B22" s="17"/>
      <c r="C22" s="15" t="s">
        <v>11</v>
      </c>
      <c r="D22" s="15"/>
      <c r="E22" s="16"/>
      <c r="F22" s="19"/>
      <c r="G22" s="16"/>
      <c r="H22" s="2020"/>
      <c r="I22" s="1918"/>
      <c r="J22" s="16"/>
      <c r="K22" s="16"/>
      <c r="L22" s="16"/>
      <c r="M22" s="16"/>
      <c r="N22" s="16"/>
      <c r="O22" s="16"/>
      <c r="P22" s="16"/>
      <c r="Q22" s="1"/>
      <c r="R22" s="1"/>
      <c r="S22" s="20"/>
      <c r="T22" s="20"/>
      <c r="U22" s="15"/>
      <c r="V22" s="15"/>
      <c r="W22" s="15"/>
      <c r="X22" s="15"/>
      <c r="Y22" s="15"/>
      <c r="Z22" s="15"/>
    </row>
    <row r="23" spans="1:45">
      <c r="A23" s="15"/>
      <c r="B23" s="17"/>
      <c r="C23" s="15" t="s">
        <v>12</v>
      </c>
      <c r="D23" s="15"/>
      <c r="E23" s="16"/>
      <c r="F23" s="19"/>
      <c r="G23" s="16"/>
      <c r="H23" s="16"/>
      <c r="I23" s="2020" t="s">
        <v>1260</v>
      </c>
      <c r="J23" s="1918"/>
      <c r="K23" s="1692" t="s">
        <v>1261</v>
      </c>
      <c r="L23" s="1692" t="s">
        <v>1262</v>
      </c>
      <c r="M23" s="1692"/>
      <c r="N23" s="16"/>
      <c r="O23" s="16"/>
      <c r="P23" s="16"/>
      <c r="Q23" s="1"/>
      <c r="R23" s="1"/>
      <c r="S23" s="20"/>
      <c r="T23" s="20"/>
      <c r="U23" s="20"/>
      <c r="V23" s="20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</row>
    <row r="24" spans="1:45">
      <c r="A24" s="15"/>
      <c r="B24" s="17"/>
      <c r="C24" s="15" t="s">
        <v>13</v>
      </c>
      <c r="D24" s="15"/>
      <c r="E24" s="16"/>
      <c r="F24" s="19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"/>
      <c r="R24" s="1"/>
      <c r="S24" s="20"/>
      <c r="T24" s="20"/>
      <c r="U24" s="20"/>
      <c r="V24" s="20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</row>
    <row r="25" spans="1:45">
      <c r="A25" s="15"/>
      <c r="B25" s="17"/>
      <c r="C25" s="15" t="s">
        <v>14</v>
      </c>
      <c r="D25" s="15"/>
      <c r="E25" s="16"/>
      <c r="F25" s="19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839"/>
      <c r="R25" s="1"/>
      <c r="S25" s="20"/>
      <c r="T25" s="20"/>
      <c r="U25" s="20"/>
      <c r="V25" s="20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</row>
    <row r="26" spans="1:45">
      <c r="A26" s="15"/>
      <c r="B26" s="17"/>
      <c r="C26" s="15" t="s">
        <v>15</v>
      </c>
      <c r="D26" s="18"/>
      <c r="E26" s="16"/>
      <c r="F26" s="19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5"/>
      <c r="R26" s="15"/>
      <c r="S26" s="20"/>
      <c r="T26" s="20"/>
      <c r="U26" s="20"/>
      <c r="V26" s="20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</row>
    <row r="27" spans="1:45">
      <c r="A27" s="15"/>
      <c r="B27" s="17"/>
      <c r="C27" s="15"/>
      <c r="D27" s="18"/>
      <c r="E27" s="16"/>
      <c r="F27" s="19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5"/>
      <c r="R27" s="15"/>
      <c r="S27" s="20"/>
      <c r="T27" s="20"/>
      <c r="U27" s="20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</row>
    <row r="28" spans="1:45" ht="23.25">
      <c r="A28" s="15"/>
      <c r="B28" s="1952">
        <v>11</v>
      </c>
      <c r="C28" s="18"/>
      <c r="D28" s="38" t="s">
        <v>33</v>
      </c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</row>
    <row r="29" spans="1:45" ht="31.5" customHeight="1">
      <c r="A29" s="15"/>
      <c r="B29" s="1952"/>
      <c r="C29" s="18"/>
      <c r="D29" s="38" t="s">
        <v>43</v>
      </c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</row>
    <row r="30" spans="1:45" ht="25.5" customHeight="1">
      <c r="A30" s="2023" t="s">
        <v>17</v>
      </c>
      <c r="B30" s="2024"/>
      <c r="C30" s="2025"/>
      <c r="D30" s="1950" t="s">
        <v>266</v>
      </c>
      <c r="E30" s="1951"/>
      <c r="F30" s="1951"/>
      <c r="G30" s="1951"/>
      <c r="H30" s="1951"/>
      <c r="I30" s="1951"/>
      <c r="J30" s="1951"/>
      <c r="K30" s="1951"/>
      <c r="L30" s="1951"/>
      <c r="M30" s="1951"/>
      <c r="N30" s="1951"/>
      <c r="O30" s="1951"/>
      <c r="P30" s="1951"/>
      <c r="Q30" s="1951"/>
      <c r="R30" s="1951"/>
      <c r="S30" s="1951"/>
      <c r="T30" s="1951"/>
      <c r="U30" s="1951"/>
      <c r="V30" s="1951"/>
      <c r="W30" s="195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15"/>
      <c r="AN30" s="15"/>
      <c r="AO30" s="15"/>
      <c r="AP30" s="15"/>
      <c r="AQ30" s="15"/>
      <c r="AR30" s="15"/>
      <c r="AS30" s="15"/>
    </row>
    <row r="31" spans="1:45">
      <c r="A31" s="1954"/>
      <c r="B31" s="1953" t="s">
        <v>1</v>
      </c>
      <c r="C31" s="1955" t="s">
        <v>2</v>
      </c>
      <c r="D31" s="1955" t="s">
        <v>1682</v>
      </c>
      <c r="E31" s="2029" t="s">
        <v>16</v>
      </c>
      <c r="F31" s="1992"/>
      <c r="G31" s="1992"/>
      <c r="H31" s="1992"/>
      <c r="I31" s="1992"/>
      <c r="J31" s="1992"/>
      <c r="K31" s="1992"/>
      <c r="L31" s="1993"/>
      <c r="M31" s="1448">
        <v>1</v>
      </c>
      <c r="N31" s="1448">
        <v>1</v>
      </c>
      <c r="O31" s="1448">
        <v>1</v>
      </c>
      <c r="P31" s="1448">
        <v>1</v>
      </c>
      <c r="Q31" s="1448">
        <v>1</v>
      </c>
      <c r="R31" s="1448">
        <v>1</v>
      </c>
      <c r="S31" s="1448">
        <v>1</v>
      </c>
      <c r="T31" s="1448">
        <v>1</v>
      </c>
      <c r="U31" s="1448">
        <v>1</v>
      </c>
      <c r="V31" s="1448">
        <v>1</v>
      </c>
      <c r="W31" s="1448">
        <v>1</v>
      </c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</row>
    <row r="32" spans="1:45">
      <c r="A32" s="2026"/>
      <c r="B32" s="1953"/>
      <c r="C32" s="1955"/>
      <c r="D32" s="1990"/>
      <c r="E32" s="1504" t="s">
        <v>0</v>
      </c>
      <c r="F32" s="14" t="s">
        <v>6</v>
      </c>
      <c r="G32" s="14" t="s">
        <v>7</v>
      </c>
      <c r="H32" s="1994" t="s">
        <v>552</v>
      </c>
      <c r="I32" s="1995"/>
      <c r="J32" s="14" t="s">
        <v>8</v>
      </c>
      <c r="K32" s="14" t="s">
        <v>9</v>
      </c>
      <c r="L32" s="14" t="s">
        <v>10</v>
      </c>
      <c r="M32" s="23">
        <v>1</v>
      </c>
      <c r="N32" s="14">
        <v>2</v>
      </c>
      <c r="O32" s="23">
        <v>3</v>
      </c>
      <c r="P32" s="14">
        <v>4</v>
      </c>
      <c r="Q32" s="23">
        <v>5</v>
      </c>
      <c r="R32" s="14">
        <v>6</v>
      </c>
      <c r="S32" s="23">
        <v>7</v>
      </c>
      <c r="T32" s="14">
        <v>8</v>
      </c>
      <c r="U32" s="23">
        <v>9</v>
      </c>
      <c r="V32" s="14">
        <v>10</v>
      </c>
      <c r="W32" s="23">
        <v>11</v>
      </c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</row>
    <row r="33" spans="1:23" ht="18" customHeight="1">
      <c r="A33" s="1962" t="s">
        <v>50</v>
      </c>
      <c r="B33" s="406" t="s">
        <v>41</v>
      </c>
      <c r="C33" s="3" t="s">
        <v>4</v>
      </c>
      <c r="D33" s="3" t="s">
        <v>1681</v>
      </c>
      <c r="E33" s="3" t="s">
        <v>18</v>
      </c>
      <c r="F33" s="2"/>
      <c r="G33" s="4">
        <v>0</v>
      </c>
      <c r="H33" s="4" t="s">
        <v>591</v>
      </c>
      <c r="I33" s="4" t="s">
        <v>592</v>
      </c>
      <c r="J33" s="2"/>
      <c r="K33" s="2"/>
      <c r="L33" s="5">
        <v>0</v>
      </c>
      <c r="M33" s="6">
        <v>0.30902777777777779</v>
      </c>
      <c r="N33" s="6">
        <v>0.35069444444444442</v>
      </c>
      <c r="O33" s="6">
        <v>0.3888888888888889</v>
      </c>
      <c r="P33" s="6">
        <v>0.42708333333333331</v>
      </c>
      <c r="Q33" s="6">
        <v>0.46875</v>
      </c>
      <c r="R33" s="6">
        <v>0.51041666666666663</v>
      </c>
      <c r="S33" s="6">
        <v>0.55208333333333337</v>
      </c>
      <c r="T33" s="6">
        <v>0.59375</v>
      </c>
      <c r="U33" s="6">
        <v>0.63541666666666663</v>
      </c>
      <c r="V33" s="6">
        <v>0.66666666666666663</v>
      </c>
      <c r="W33" s="6">
        <v>0.70833333333333337</v>
      </c>
    </row>
    <row r="34" spans="1:23">
      <c r="A34" s="2027"/>
      <c r="B34" s="407" t="s">
        <v>49</v>
      </c>
      <c r="C34" s="25" t="s">
        <v>4</v>
      </c>
      <c r="D34" s="1433" t="s">
        <v>1681</v>
      </c>
      <c r="E34" s="24" t="s">
        <v>19</v>
      </c>
      <c r="F34" s="8">
        <v>1.1499999999999999</v>
      </c>
      <c r="G34" s="8">
        <f>G33+F34</f>
        <v>1.1499999999999999</v>
      </c>
      <c r="H34" s="8" t="s">
        <v>1221</v>
      </c>
      <c r="I34" s="8" t="s">
        <v>1234</v>
      </c>
      <c r="J34" s="23">
        <v>30</v>
      </c>
      <c r="K34" s="9">
        <f t="shared" ref="K34:K46" si="14">(F34/J34)/24</f>
        <v>1.5972222222222221E-3</v>
      </c>
      <c r="L34" s="9">
        <f>L33+K34</f>
        <v>1.5972222222222221E-3</v>
      </c>
      <c r="M34" s="10">
        <f t="shared" ref="M34:M46" si="15">M33+$K34</f>
        <v>0.31062500000000004</v>
      </c>
      <c r="N34" s="10">
        <f t="shared" ref="N34:N46" si="16">N33+$K34</f>
        <v>0.35229166666666667</v>
      </c>
      <c r="O34" s="10">
        <f t="shared" ref="O34:O46" si="17">O33+$K34</f>
        <v>0.39048611111111109</v>
      </c>
      <c r="P34" s="10">
        <f t="shared" ref="P34:P46" si="18">P33+$K34</f>
        <v>0.42868055555555551</v>
      </c>
      <c r="Q34" s="10">
        <f t="shared" ref="Q34:Q46" si="19">Q33+$K34</f>
        <v>0.47034722222222225</v>
      </c>
      <c r="R34" s="10">
        <f t="shared" ref="R34:R46" si="20">R33+$K34</f>
        <v>0.51201388888888888</v>
      </c>
      <c r="S34" s="10">
        <f t="shared" ref="S34:S46" si="21">S33+$K34</f>
        <v>0.55368055555555562</v>
      </c>
      <c r="T34" s="10">
        <f t="shared" ref="T34:T46" si="22">T33+$K34</f>
        <v>0.59534722222222225</v>
      </c>
      <c r="U34" s="10">
        <f t="shared" ref="U34:U46" si="23">U33+$K34</f>
        <v>0.63701388888888888</v>
      </c>
      <c r="V34" s="10">
        <f t="shared" ref="V34:V46" si="24">V33+$K34</f>
        <v>0.66826388888888888</v>
      </c>
      <c r="W34" s="10">
        <f t="shared" ref="W34:W46" si="25">W33+$K34</f>
        <v>0.70993055555555562</v>
      </c>
    </row>
    <row r="35" spans="1:23">
      <c r="A35" s="2027"/>
      <c r="B35" s="407" t="s">
        <v>40</v>
      </c>
      <c r="C35" s="25" t="s">
        <v>4</v>
      </c>
      <c r="D35" s="1433" t="s">
        <v>1681</v>
      </c>
      <c r="E35" s="24" t="s">
        <v>20</v>
      </c>
      <c r="F35" s="23">
        <v>0.57999999999999996</v>
      </c>
      <c r="G35" s="8">
        <f t="shared" ref="G35:G46" si="26">G34+F35</f>
        <v>1.73</v>
      </c>
      <c r="H35" s="8" t="s">
        <v>1220</v>
      </c>
      <c r="I35" s="8" t="s">
        <v>1233</v>
      </c>
      <c r="J35" s="23">
        <v>25</v>
      </c>
      <c r="K35" s="9">
        <f t="shared" si="14"/>
        <v>9.6666666666666656E-4</v>
      </c>
      <c r="L35" s="9">
        <f t="shared" ref="L35:L46" si="27">L34+K35</f>
        <v>2.5638888888888886E-3</v>
      </c>
      <c r="M35" s="10">
        <f t="shared" si="15"/>
        <v>0.31159166666666671</v>
      </c>
      <c r="N35" s="10">
        <f t="shared" si="16"/>
        <v>0.35325833333333334</v>
      </c>
      <c r="O35" s="10">
        <f t="shared" si="17"/>
        <v>0.39145277777777776</v>
      </c>
      <c r="P35" s="10">
        <f t="shared" si="18"/>
        <v>0.42964722222222218</v>
      </c>
      <c r="Q35" s="10">
        <f t="shared" si="19"/>
        <v>0.47131388888888892</v>
      </c>
      <c r="R35" s="10">
        <f t="shared" si="20"/>
        <v>0.51298055555555555</v>
      </c>
      <c r="S35" s="10">
        <f t="shared" si="21"/>
        <v>0.55464722222222229</v>
      </c>
      <c r="T35" s="10">
        <f t="shared" si="22"/>
        <v>0.59631388888888892</v>
      </c>
      <c r="U35" s="10">
        <f t="shared" si="23"/>
        <v>0.63798055555555555</v>
      </c>
      <c r="V35" s="10">
        <f t="shared" si="24"/>
        <v>0.66923055555555555</v>
      </c>
      <c r="W35" s="10">
        <f t="shared" si="25"/>
        <v>0.71089722222222229</v>
      </c>
    </row>
    <row r="36" spans="1:23">
      <c r="A36" s="2027"/>
      <c r="B36" s="407" t="s">
        <v>39</v>
      </c>
      <c r="C36" s="25" t="s">
        <v>4</v>
      </c>
      <c r="D36" s="1433" t="s">
        <v>1681</v>
      </c>
      <c r="E36" s="24" t="s">
        <v>21</v>
      </c>
      <c r="F36" s="23">
        <v>0.52</v>
      </c>
      <c r="G36" s="8">
        <f t="shared" si="26"/>
        <v>2.25</v>
      </c>
      <c r="H36" s="8" t="s">
        <v>1222</v>
      </c>
      <c r="I36" s="8" t="s">
        <v>592</v>
      </c>
      <c r="J36" s="23">
        <v>25</v>
      </c>
      <c r="K36" s="9">
        <f t="shared" si="14"/>
        <v>8.6666666666666663E-4</v>
      </c>
      <c r="L36" s="9">
        <f t="shared" si="27"/>
        <v>3.4305555555555552E-3</v>
      </c>
      <c r="M36" s="10">
        <f t="shared" si="15"/>
        <v>0.31245833333333339</v>
      </c>
      <c r="N36" s="10">
        <f t="shared" si="16"/>
        <v>0.35412500000000002</v>
      </c>
      <c r="O36" s="10">
        <f t="shared" si="17"/>
        <v>0.39231944444444444</v>
      </c>
      <c r="P36" s="10">
        <f t="shared" si="18"/>
        <v>0.43051388888888886</v>
      </c>
      <c r="Q36" s="10">
        <f t="shared" si="19"/>
        <v>0.4721805555555556</v>
      </c>
      <c r="R36" s="10">
        <f t="shared" si="20"/>
        <v>0.51384722222222223</v>
      </c>
      <c r="S36" s="10">
        <f t="shared" si="21"/>
        <v>0.55551388888888897</v>
      </c>
      <c r="T36" s="10">
        <f t="shared" si="22"/>
        <v>0.5971805555555556</v>
      </c>
      <c r="U36" s="10">
        <f t="shared" si="23"/>
        <v>0.63884722222222223</v>
      </c>
      <c r="V36" s="10">
        <f t="shared" si="24"/>
        <v>0.67009722222222223</v>
      </c>
      <c r="W36" s="10">
        <f t="shared" si="25"/>
        <v>0.71176388888888897</v>
      </c>
    </row>
    <row r="37" spans="1:23">
      <c r="A37" s="2027"/>
      <c r="B37" s="407" t="s">
        <v>38</v>
      </c>
      <c r="C37" s="25" t="s">
        <v>4</v>
      </c>
      <c r="D37" s="1433" t="s">
        <v>1681</v>
      </c>
      <c r="E37" s="24" t="s">
        <v>22</v>
      </c>
      <c r="F37" s="23">
        <v>0.6</v>
      </c>
      <c r="G37" s="8">
        <f t="shared" si="26"/>
        <v>2.85</v>
      </c>
      <c r="H37" s="8" t="s">
        <v>1223</v>
      </c>
      <c r="I37" s="8" t="s">
        <v>1232</v>
      </c>
      <c r="J37" s="23">
        <v>30</v>
      </c>
      <c r="K37" s="9">
        <f t="shared" si="14"/>
        <v>8.3333333333333339E-4</v>
      </c>
      <c r="L37" s="9">
        <f t="shared" si="27"/>
        <v>4.2638888888888882E-3</v>
      </c>
      <c r="M37" s="10">
        <f t="shared" si="15"/>
        <v>0.31329166666666675</v>
      </c>
      <c r="N37" s="10">
        <f t="shared" si="16"/>
        <v>0.35495833333333338</v>
      </c>
      <c r="O37" s="10">
        <f t="shared" si="17"/>
        <v>0.3931527777777778</v>
      </c>
      <c r="P37" s="10">
        <f t="shared" si="18"/>
        <v>0.43134722222222222</v>
      </c>
      <c r="Q37" s="10">
        <f t="shared" si="19"/>
        <v>0.47301388888888896</v>
      </c>
      <c r="R37" s="10">
        <f t="shared" si="20"/>
        <v>0.51468055555555559</v>
      </c>
      <c r="S37" s="10">
        <f t="shared" si="21"/>
        <v>0.55634722222222233</v>
      </c>
      <c r="T37" s="10">
        <f t="shared" si="22"/>
        <v>0.59801388888888896</v>
      </c>
      <c r="U37" s="10">
        <f t="shared" si="23"/>
        <v>0.63968055555555559</v>
      </c>
      <c r="V37" s="10">
        <f t="shared" si="24"/>
        <v>0.67093055555555559</v>
      </c>
      <c r="W37" s="10">
        <f t="shared" si="25"/>
        <v>0.71259722222222233</v>
      </c>
    </row>
    <row r="38" spans="1:23">
      <c r="A38" s="2027"/>
      <c r="B38" s="407" t="s">
        <v>179</v>
      </c>
      <c r="C38" s="25" t="s">
        <v>4</v>
      </c>
      <c r="D38" s="1433" t="s">
        <v>1681</v>
      </c>
      <c r="E38" s="24" t="s">
        <v>23</v>
      </c>
      <c r="F38" s="8">
        <v>0.32</v>
      </c>
      <c r="G38" s="8">
        <f t="shared" si="26"/>
        <v>3.17</v>
      </c>
      <c r="H38" s="8" t="s">
        <v>1224</v>
      </c>
      <c r="I38" s="8" t="s">
        <v>1231</v>
      </c>
      <c r="J38" s="23">
        <v>15</v>
      </c>
      <c r="K38" s="9">
        <f t="shared" si="14"/>
        <v>8.8888888888888882E-4</v>
      </c>
      <c r="L38" s="9">
        <f t="shared" si="27"/>
        <v>5.152777777777777E-3</v>
      </c>
      <c r="M38" s="10">
        <f t="shared" si="15"/>
        <v>0.31418055555555563</v>
      </c>
      <c r="N38" s="10">
        <f t="shared" si="16"/>
        <v>0.35584722222222226</v>
      </c>
      <c r="O38" s="10">
        <f t="shared" si="17"/>
        <v>0.39404166666666668</v>
      </c>
      <c r="P38" s="10">
        <f t="shared" si="18"/>
        <v>0.4322361111111111</v>
      </c>
      <c r="Q38" s="10">
        <f t="shared" si="19"/>
        <v>0.47390277777777784</v>
      </c>
      <c r="R38" s="10">
        <f t="shared" si="20"/>
        <v>0.51556944444444452</v>
      </c>
      <c r="S38" s="10">
        <f t="shared" si="21"/>
        <v>0.55723611111111127</v>
      </c>
      <c r="T38" s="10">
        <f t="shared" si="22"/>
        <v>0.59890277777777789</v>
      </c>
      <c r="U38" s="10">
        <f t="shared" si="23"/>
        <v>0.64056944444444452</v>
      </c>
      <c r="V38" s="10">
        <f t="shared" si="24"/>
        <v>0.67181944444444452</v>
      </c>
      <c r="W38" s="10">
        <f t="shared" si="25"/>
        <v>0.71348611111111127</v>
      </c>
    </row>
    <row r="39" spans="1:23">
      <c r="A39" s="2027"/>
      <c r="B39" s="407" t="s">
        <v>37</v>
      </c>
      <c r="C39" s="25" t="s">
        <v>4</v>
      </c>
      <c r="D39" s="1433" t="s">
        <v>1681</v>
      </c>
      <c r="E39" s="24" t="s">
        <v>24</v>
      </c>
      <c r="F39" s="23">
        <v>0.15</v>
      </c>
      <c r="G39" s="8">
        <f t="shared" si="26"/>
        <v>3.32</v>
      </c>
      <c r="H39" s="8" t="s">
        <v>1225</v>
      </c>
      <c r="I39" s="8" t="s">
        <v>1230</v>
      </c>
      <c r="J39" s="23">
        <v>25</v>
      </c>
      <c r="K39" s="9">
        <f t="shared" si="14"/>
        <v>2.5000000000000001E-4</v>
      </c>
      <c r="L39" s="9">
        <f t="shared" si="27"/>
        <v>5.4027777777777772E-3</v>
      </c>
      <c r="M39" s="10">
        <f t="shared" si="15"/>
        <v>0.3144305555555556</v>
      </c>
      <c r="N39" s="10">
        <f t="shared" si="16"/>
        <v>0.35609722222222223</v>
      </c>
      <c r="O39" s="10">
        <f t="shared" si="17"/>
        <v>0.39429166666666665</v>
      </c>
      <c r="P39" s="10">
        <f t="shared" si="18"/>
        <v>0.43248611111111107</v>
      </c>
      <c r="Q39" s="10">
        <f t="shared" si="19"/>
        <v>0.47415277777777781</v>
      </c>
      <c r="R39" s="10">
        <f t="shared" si="20"/>
        <v>0.5158194444444445</v>
      </c>
      <c r="S39" s="10">
        <f t="shared" si="21"/>
        <v>0.55748611111111124</v>
      </c>
      <c r="T39" s="10">
        <f t="shared" si="22"/>
        <v>0.59915277777777787</v>
      </c>
      <c r="U39" s="10">
        <f t="shared" si="23"/>
        <v>0.6408194444444445</v>
      </c>
      <c r="V39" s="10">
        <f t="shared" si="24"/>
        <v>0.6720694444444445</v>
      </c>
      <c r="W39" s="10">
        <f t="shared" si="25"/>
        <v>0.71373611111111124</v>
      </c>
    </row>
    <row r="40" spans="1:23">
      <c r="A40" s="2027"/>
      <c r="B40" s="407" t="s">
        <v>35</v>
      </c>
      <c r="C40" s="25" t="s">
        <v>4</v>
      </c>
      <c r="D40" s="1433" t="s">
        <v>1681</v>
      </c>
      <c r="E40" s="24" t="s">
        <v>25</v>
      </c>
      <c r="F40" s="23">
        <v>0.39</v>
      </c>
      <c r="G40" s="8">
        <f t="shared" si="26"/>
        <v>3.71</v>
      </c>
      <c r="H40" s="8" t="s">
        <v>1226</v>
      </c>
      <c r="I40" s="8" t="s">
        <v>1229</v>
      </c>
      <c r="J40" s="23">
        <v>25</v>
      </c>
      <c r="K40" s="9">
        <f t="shared" si="14"/>
        <v>6.5000000000000008E-4</v>
      </c>
      <c r="L40" s="9">
        <f t="shared" si="27"/>
        <v>6.0527777777777776E-3</v>
      </c>
      <c r="M40" s="10">
        <f t="shared" si="15"/>
        <v>0.31508055555555559</v>
      </c>
      <c r="N40" s="10">
        <f t="shared" si="16"/>
        <v>0.35674722222222222</v>
      </c>
      <c r="O40" s="10">
        <f t="shared" si="17"/>
        <v>0.39494166666666664</v>
      </c>
      <c r="P40" s="10">
        <f t="shared" si="18"/>
        <v>0.43313611111111106</v>
      </c>
      <c r="Q40" s="10">
        <f t="shared" si="19"/>
        <v>0.4748027777777778</v>
      </c>
      <c r="R40" s="10">
        <f t="shared" si="20"/>
        <v>0.51646944444444454</v>
      </c>
      <c r="S40" s="10">
        <f t="shared" si="21"/>
        <v>0.55813611111111128</v>
      </c>
      <c r="T40" s="10">
        <f t="shared" si="22"/>
        <v>0.59980277777777791</v>
      </c>
      <c r="U40" s="10">
        <f t="shared" si="23"/>
        <v>0.64146944444444454</v>
      </c>
      <c r="V40" s="10">
        <f t="shared" si="24"/>
        <v>0.67271944444444454</v>
      </c>
      <c r="W40" s="10">
        <f t="shared" si="25"/>
        <v>0.71438611111111128</v>
      </c>
    </row>
    <row r="41" spans="1:23">
      <c r="A41" s="2027"/>
      <c r="B41" s="407" t="s">
        <v>36</v>
      </c>
      <c r="C41" s="25" t="s">
        <v>4</v>
      </c>
      <c r="D41" s="1433" t="s">
        <v>1681</v>
      </c>
      <c r="E41" s="24" t="s">
        <v>26</v>
      </c>
      <c r="F41" s="23">
        <v>0.67</v>
      </c>
      <c r="G41" s="8">
        <f t="shared" si="26"/>
        <v>4.38</v>
      </c>
      <c r="H41" s="8" t="s">
        <v>1227</v>
      </c>
      <c r="I41" s="8" t="s">
        <v>1228</v>
      </c>
      <c r="J41" s="23">
        <v>30</v>
      </c>
      <c r="K41" s="9">
        <f t="shared" si="14"/>
        <v>9.3055555555555556E-4</v>
      </c>
      <c r="L41" s="9">
        <f t="shared" si="27"/>
        <v>6.9833333333333327E-3</v>
      </c>
      <c r="M41" s="10">
        <f t="shared" si="15"/>
        <v>0.31601111111111113</v>
      </c>
      <c r="N41" s="10">
        <f t="shared" si="16"/>
        <v>0.35767777777777776</v>
      </c>
      <c r="O41" s="10">
        <f t="shared" si="17"/>
        <v>0.39587222222222218</v>
      </c>
      <c r="P41" s="10">
        <f t="shared" si="18"/>
        <v>0.4340666666666666</v>
      </c>
      <c r="Q41" s="10">
        <f t="shared" si="19"/>
        <v>0.47573333333333334</v>
      </c>
      <c r="R41" s="10">
        <f t="shared" si="20"/>
        <v>0.51740000000000008</v>
      </c>
      <c r="S41" s="10">
        <f t="shared" si="21"/>
        <v>0.55906666666666682</v>
      </c>
      <c r="T41" s="10">
        <f t="shared" si="22"/>
        <v>0.60073333333333345</v>
      </c>
      <c r="U41" s="10">
        <f t="shared" si="23"/>
        <v>0.64240000000000008</v>
      </c>
      <c r="V41" s="10">
        <f t="shared" si="24"/>
        <v>0.67365000000000008</v>
      </c>
      <c r="W41" s="10">
        <f t="shared" si="25"/>
        <v>0.71531666666666682</v>
      </c>
    </row>
    <row r="42" spans="1:23">
      <c r="A42" s="2027"/>
      <c r="B42" s="407" t="s">
        <v>173</v>
      </c>
      <c r="C42" s="360" t="s">
        <v>4</v>
      </c>
      <c r="D42" s="1433" t="s">
        <v>1684</v>
      </c>
      <c r="E42" s="360" t="s">
        <v>28</v>
      </c>
      <c r="F42" s="8">
        <v>0.7</v>
      </c>
      <c r="G42" s="8">
        <f t="shared" si="26"/>
        <v>5.08</v>
      </c>
      <c r="H42" s="8" t="s">
        <v>559</v>
      </c>
      <c r="I42" s="8" t="s">
        <v>576</v>
      </c>
      <c r="J42" s="359">
        <v>20</v>
      </c>
      <c r="K42" s="9">
        <f t="shared" si="14"/>
        <v>1.4583333333333332E-3</v>
      </c>
      <c r="L42" s="9">
        <f t="shared" ref="L42" si="28">L41+K42</f>
        <v>8.4416666666666668E-3</v>
      </c>
      <c r="M42" s="10">
        <f t="shared" si="15"/>
        <v>0.31746944444444447</v>
      </c>
      <c r="N42" s="10">
        <f t="shared" si="16"/>
        <v>0.3591361111111111</v>
      </c>
      <c r="O42" s="10">
        <f t="shared" si="17"/>
        <v>0.39733055555555552</v>
      </c>
      <c r="P42" s="10">
        <f t="shared" si="18"/>
        <v>0.43552499999999994</v>
      </c>
      <c r="Q42" s="10">
        <f t="shared" si="19"/>
        <v>0.47719166666666668</v>
      </c>
      <c r="R42" s="10">
        <f t="shared" si="20"/>
        <v>0.51885833333333342</v>
      </c>
      <c r="S42" s="10">
        <f t="shared" si="21"/>
        <v>0.56052500000000016</v>
      </c>
      <c r="T42" s="10">
        <f t="shared" si="22"/>
        <v>0.60219166666666679</v>
      </c>
      <c r="U42" s="10">
        <f t="shared" si="23"/>
        <v>0.64385833333333342</v>
      </c>
      <c r="V42" s="10">
        <f t="shared" si="24"/>
        <v>0.67510833333333342</v>
      </c>
      <c r="W42" s="10">
        <f t="shared" si="25"/>
        <v>0.71677500000000016</v>
      </c>
    </row>
    <row r="43" spans="1:23">
      <c r="A43" s="2027"/>
      <c r="B43" s="408" t="s">
        <v>34</v>
      </c>
      <c r="C43" s="31" t="s">
        <v>4</v>
      </c>
      <c r="D43" s="31" t="s">
        <v>1683</v>
      </c>
      <c r="E43" s="31" t="s">
        <v>29</v>
      </c>
      <c r="F43" s="27">
        <v>1.99</v>
      </c>
      <c r="G43" s="27">
        <f t="shared" si="26"/>
        <v>7.07</v>
      </c>
      <c r="H43" s="27" t="s">
        <v>870</v>
      </c>
      <c r="I43" s="27" t="s">
        <v>871</v>
      </c>
      <c r="J43" s="32">
        <v>40</v>
      </c>
      <c r="K43" s="33">
        <f t="shared" si="14"/>
        <v>2.0729166666666669E-3</v>
      </c>
      <c r="L43" s="33">
        <f t="shared" si="27"/>
        <v>1.0514583333333334E-2</v>
      </c>
      <c r="M43" s="34">
        <f t="shared" si="15"/>
        <v>0.31954236111111112</v>
      </c>
      <c r="N43" s="34">
        <f t="shared" si="16"/>
        <v>0.36120902777777775</v>
      </c>
      <c r="O43" s="34">
        <f t="shared" si="17"/>
        <v>0.39940347222222217</v>
      </c>
      <c r="P43" s="34">
        <f t="shared" si="18"/>
        <v>0.43759791666666659</v>
      </c>
      <c r="Q43" s="34">
        <f t="shared" si="19"/>
        <v>0.47926458333333333</v>
      </c>
      <c r="R43" s="34">
        <f t="shared" si="20"/>
        <v>0.52093125000000007</v>
      </c>
      <c r="S43" s="34">
        <f t="shared" si="21"/>
        <v>0.56259791666666681</v>
      </c>
      <c r="T43" s="34">
        <f t="shared" si="22"/>
        <v>0.60426458333333344</v>
      </c>
      <c r="U43" s="34">
        <f t="shared" si="23"/>
        <v>0.64593125000000007</v>
      </c>
      <c r="V43" s="34">
        <f t="shared" si="24"/>
        <v>0.67718125000000007</v>
      </c>
      <c r="W43" s="34">
        <f t="shared" si="25"/>
        <v>0.71884791666666681</v>
      </c>
    </row>
    <row r="44" spans="1:23">
      <c r="A44" s="2027"/>
      <c r="B44" s="407" t="s">
        <v>45</v>
      </c>
      <c r="C44" s="35" t="s">
        <v>4</v>
      </c>
      <c r="D44" s="1439" t="s">
        <v>1683</v>
      </c>
      <c r="E44" s="35" t="s">
        <v>30</v>
      </c>
      <c r="F44" s="28">
        <v>0.5</v>
      </c>
      <c r="G44" s="8">
        <f t="shared" si="26"/>
        <v>7.57</v>
      </c>
      <c r="H44" s="8" t="s">
        <v>872</v>
      </c>
      <c r="I44" s="8" t="s">
        <v>873</v>
      </c>
      <c r="J44" s="36">
        <v>30</v>
      </c>
      <c r="K44" s="37">
        <f t="shared" si="14"/>
        <v>6.9444444444444447E-4</v>
      </c>
      <c r="L44" s="37">
        <f t="shared" si="27"/>
        <v>1.1209027777777778E-2</v>
      </c>
      <c r="M44" s="10">
        <f t="shared" si="15"/>
        <v>0.32023680555555556</v>
      </c>
      <c r="N44" s="10">
        <f t="shared" si="16"/>
        <v>0.36190347222222219</v>
      </c>
      <c r="O44" s="10">
        <f t="shared" si="17"/>
        <v>0.40009791666666661</v>
      </c>
      <c r="P44" s="10">
        <f t="shared" si="18"/>
        <v>0.43829236111111103</v>
      </c>
      <c r="Q44" s="10">
        <f t="shared" si="19"/>
        <v>0.47995902777777777</v>
      </c>
      <c r="R44" s="10">
        <f t="shared" si="20"/>
        <v>0.52162569444444451</v>
      </c>
      <c r="S44" s="10">
        <f t="shared" si="21"/>
        <v>0.56329236111111125</v>
      </c>
      <c r="T44" s="10">
        <f t="shared" si="22"/>
        <v>0.60495902777777788</v>
      </c>
      <c r="U44" s="10">
        <f t="shared" si="23"/>
        <v>0.64662569444444451</v>
      </c>
      <c r="V44" s="10">
        <f t="shared" si="24"/>
        <v>0.67787569444444451</v>
      </c>
      <c r="W44" s="10">
        <f t="shared" si="25"/>
        <v>0.71954236111111125</v>
      </c>
    </row>
    <row r="45" spans="1:23">
      <c r="A45" s="2027"/>
      <c r="B45" s="407" t="s">
        <v>44</v>
      </c>
      <c r="C45" s="25" t="s">
        <v>5</v>
      </c>
      <c r="D45" s="1433" t="s">
        <v>1683</v>
      </c>
      <c r="E45" s="24" t="s">
        <v>31</v>
      </c>
      <c r="F45" s="8">
        <v>0.3</v>
      </c>
      <c r="G45" s="8">
        <f t="shared" si="26"/>
        <v>7.87</v>
      </c>
      <c r="H45" s="8" t="s">
        <v>874</v>
      </c>
      <c r="I45" s="8" t="s">
        <v>875</v>
      </c>
      <c r="J45" s="23">
        <v>25</v>
      </c>
      <c r="K45" s="9">
        <f t="shared" si="14"/>
        <v>5.0000000000000001E-4</v>
      </c>
      <c r="L45" s="9">
        <f t="shared" si="27"/>
        <v>1.1709027777777778E-2</v>
      </c>
      <c r="M45" s="10">
        <f t="shared" si="15"/>
        <v>0.32073680555555556</v>
      </c>
      <c r="N45" s="10">
        <f t="shared" si="16"/>
        <v>0.36240347222222219</v>
      </c>
      <c r="O45" s="10">
        <f t="shared" si="17"/>
        <v>0.40059791666666661</v>
      </c>
      <c r="P45" s="10">
        <f t="shared" si="18"/>
        <v>0.43879236111111103</v>
      </c>
      <c r="Q45" s="10">
        <f t="shared" si="19"/>
        <v>0.48045902777777777</v>
      </c>
      <c r="R45" s="10">
        <f t="shared" si="20"/>
        <v>0.52212569444444445</v>
      </c>
      <c r="S45" s="10">
        <f t="shared" si="21"/>
        <v>0.5637923611111112</v>
      </c>
      <c r="T45" s="10">
        <f t="shared" si="22"/>
        <v>0.60545902777777783</v>
      </c>
      <c r="U45" s="10">
        <f t="shared" si="23"/>
        <v>0.64712569444444445</v>
      </c>
      <c r="V45" s="10">
        <f t="shared" si="24"/>
        <v>0.67837569444444445</v>
      </c>
      <c r="W45" s="10">
        <f t="shared" si="25"/>
        <v>0.7200423611111112</v>
      </c>
    </row>
    <row r="46" spans="1:23">
      <c r="A46" s="2028"/>
      <c r="B46" s="409" t="s">
        <v>42</v>
      </c>
      <c r="C46" s="25" t="s">
        <v>5</v>
      </c>
      <c r="D46" s="1433" t="s">
        <v>1683</v>
      </c>
      <c r="E46" s="24" t="s">
        <v>32</v>
      </c>
      <c r="F46" s="8">
        <v>0.43</v>
      </c>
      <c r="G46" s="8">
        <f t="shared" si="26"/>
        <v>8.3000000000000007</v>
      </c>
      <c r="H46" s="8" t="s">
        <v>876</v>
      </c>
      <c r="I46" s="8" t="s">
        <v>877</v>
      </c>
      <c r="J46" s="23">
        <v>25</v>
      </c>
      <c r="K46" s="9">
        <f t="shared" si="14"/>
        <v>7.1666666666666667E-4</v>
      </c>
      <c r="L46" s="9">
        <f t="shared" si="27"/>
        <v>1.2425694444444444E-2</v>
      </c>
      <c r="M46" s="10">
        <f t="shared" si="15"/>
        <v>0.3214534722222222</v>
      </c>
      <c r="N46" s="10">
        <f t="shared" si="16"/>
        <v>0.36312013888888883</v>
      </c>
      <c r="O46" s="10">
        <f t="shared" si="17"/>
        <v>0.40131458333333325</v>
      </c>
      <c r="P46" s="10">
        <f t="shared" si="18"/>
        <v>0.43950902777777767</v>
      </c>
      <c r="Q46" s="10">
        <f t="shared" si="19"/>
        <v>0.48117569444444441</v>
      </c>
      <c r="R46" s="10">
        <f t="shared" si="20"/>
        <v>0.52284236111111115</v>
      </c>
      <c r="S46" s="10">
        <f t="shared" si="21"/>
        <v>0.56450902777777789</v>
      </c>
      <c r="T46" s="10">
        <f t="shared" si="22"/>
        <v>0.60617569444444452</v>
      </c>
      <c r="U46" s="10">
        <f t="shared" si="23"/>
        <v>0.64784236111111115</v>
      </c>
      <c r="V46" s="10">
        <f t="shared" si="24"/>
        <v>0.67909236111111115</v>
      </c>
      <c r="W46" s="10">
        <f t="shared" si="25"/>
        <v>0.72075902777777789</v>
      </c>
    </row>
    <row r="47" spans="1:23">
      <c r="A47" s="747"/>
      <c r="B47" s="17"/>
      <c r="E47" s="13"/>
    </row>
    <row r="48" spans="1:23">
      <c r="A48" s="29"/>
      <c r="B48" s="17"/>
      <c r="E48" s="19"/>
      <c r="V48" s="1"/>
    </row>
    <row r="49" spans="1:22">
      <c r="A49" s="29"/>
      <c r="B49" s="514"/>
      <c r="C49" s="84"/>
      <c r="D49" s="84"/>
      <c r="E49" s="513"/>
      <c r="F49" s="333"/>
      <c r="G49" s="750"/>
      <c r="H49" s="750"/>
      <c r="V49" s="1"/>
    </row>
    <row r="50" spans="1:22">
      <c r="A50" s="29"/>
      <c r="B50" s="514"/>
      <c r="C50" s="84"/>
      <c r="D50" s="84"/>
      <c r="E50" s="401"/>
      <c r="F50" s="333"/>
      <c r="G50" s="750"/>
      <c r="H50" s="750"/>
      <c r="V50" s="1"/>
    </row>
    <row r="51" spans="1:22">
      <c r="A51" s="29"/>
      <c r="B51" s="514"/>
      <c r="C51" s="84"/>
      <c r="D51" s="84"/>
      <c r="E51" s="513"/>
      <c r="F51" s="333"/>
      <c r="G51" s="750"/>
      <c r="H51" s="750"/>
      <c r="V51" s="1"/>
    </row>
    <row r="52" spans="1:22">
      <c r="A52" s="29"/>
      <c r="B52" s="514"/>
      <c r="C52" s="84"/>
      <c r="D52" s="84"/>
      <c r="E52" s="513"/>
      <c r="F52" s="333"/>
      <c r="G52" s="750"/>
      <c r="H52" s="750"/>
    </row>
    <row r="53" spans="1:22">
      <c r="A53" s="29"/>
      <c r="B53" s="514"/>
      <c r="C53" s="84"/>
      <c r="D53" s="84"/>
      <c r="E53" s="547"/>
      <c r="F53" s="333"/>
      <c r="G53" s="750"/>
      <c r="H53" s="750"/>
    </row>
    <row r="54" spans="1:22">
      <c r="A54" s="29"/>
      <c r="B54" s="751"/>
      <c r="C54" s="84"/>
      <c r="D54" s="84"/>
      <c r="E54" s="547"/>
      <c r="F54" s="333"/>
      <c r="G54" s="750"/>
      <c r="H54" s="750"/>
    </row>
    <row r="55" spans="1:22">
      <c r="A55" s="29"/>
      <c r="B55" s="514"/>
      <c r="C55" s="84"/>
      <c r="D55" s="84"/>
      <c r="E55" s="547"/>
      <c r="F55" s="333"/>
      <c r="G55" s="750"/>
      <c r="H55" s="750"/>
    </row>
    <row r="56" spans="1:22">
      <c r="A56" s="29"/>
      <c r="B56" s="514"/>
      <c r="C56" s="84"/>
      <c r="D56" s="84"/>
      <c r="E56" s="86"/>
      <c r="F56" s="333"/>
      <c r="G56" s="750"/>
      <c r="H56" s="750"/>
    </row>
    <row r="57" spans="1:22">
      <c r="A57" s="29"/>
      <c r="B57" s="514"/>
      <c r="C57" s="84"/>
      <c r="D57" s="84"/>
      <c r="E57" s="86"/>
      <c r="F57" s="333"/>
      <c r="G57" s="750"/>
      <c r="H57" s="750"/>
    </row>
    <row r="58" spans="1:22">
      <c r="A58" s="29"/>
      <c r="B58" s="485"/>
      <c r="C58" s="86"/>
      <c r="D58" s="86"/>
      <c r="E58" s="86"/>
      <c r="F58" s="86"/>
      <c r="G58" s="86"/>
      <c r="H58" s="86"/>
    </row>
    <row r="59" spans="1:22">
      <c r="A59" s="29"/>
      <c r="B59" s="17"/>
      <c r="C59" s="11"/>
      <c r="D59" s="11"/>
    </row>
    <row r="60" spans="1:22">
      <c r="A60" s="29"/>
      <c r="B60" s="17"/>
      <c r="C60" s="11"/>
      <c r="D60" s="11"/>
    </row>
    <row r="61" spans="1:22">
      <c r="A61" s="29"/>
      <c r="B61" s="17"/>
      <c r="C61" s="11"/>
      <c r="D61" s="11"/>
    </row>
    <row r="62" spans="1:22">
      <c r="A62" s="29"/>
      <c r="B62" s="17"/>
      <c r="C62" s="11"/>
      <c r="D62" s="11"/>
    </row>
    <row r="63" spans="1:22">
      <c r="A63" s="29"/>
      <c r="B63" s="17"/>
      <c r="C63" s="11"/>
      <c r="D63" s="11"/>
    </row>
    <row r="64" spans="1:22">
      <c r="A64" s="29"/>
      <c r="B64" s="17"/>
      <c r="F64" s="16"/>
      <c r="G64" s="16"/>
      <c r="H64" s="16"/>
    </row>
    <row r="65" spans="1:2">
      <c r="A65" s="29"/>
      <c r="B65" s="17"/>
    </row>
    <row r="66" spans="1:2">
      <c r="A66" s="29"/>
      <c r="B66" s="17"/>
    </row>
    <row r="67" spans="1:2" ht="36.75" customHeight="1">
      <c r="A67" s="29"/>
      <c r="B67" s="17"/>
    </row>
    <row r="68" spans="1:2" ht="36.75" customHeight="1">
      <c r="A68" s="29"/>
      <c r="B68" s="17"/>
    </row>
    <row r="69" spans="1:2">
      <c r="A69" s="29"/>
      <c r="B69" s="17"/>
    </row>
    <row r="70" spans="1:2">
      <c r="A70" s="29"/>
      <c r="B70" s="17"/>
    </row>
    <row r="71" spans="1:2">
      <c r="A71" s="29"/>
      <c r="B71" s="17"/>
    </row>
    <row r="72" spans="1:2" ht="18" customHeight="1">
      <c r="A72" s="29"/>
      <c r="B72" s="17"/>
    </row>
    <row r="73" spans="1:2">
      <c r="A73" s="29"/>
      <c r="B73" s="17"/>
    </row>
    <row r="74" spans="1:2">
      <c r="A74" s="29"/>
      <c r="B74" s="17"/>
    </row>
    <row r="75" spans="1:2">
      <c r="A75" s="29"/>
      <c r="B75" s="17"/>
    </row>
    <row r="76" spans="1:2">
      <c r="A76" s="29"/>
      <c r="B76" s="17"/>
    </row>
    <row r="77" spans="1:2">
      <c r="A77" s="29"/>
      <c r="B77" s="17"/>
    </row>
    <row r="78" spans="1:2">
      <c r="A78" s="29"/>
      <c r="B78" s="17"/>
    </row>
    <row r="79" spans="1:2">
      <c r="A79" s="29"/>
      <c r="B79" s="17"/>
    </row>
    <row r="80" spans="1:2">
      <c r="A80" s="29"/>
      <c r="B80" s="17"/>
    </row>
    <row r="81" spans="1:2">
      <c r="A81" s="29"/>
      <c r="B81" s="17"/>
    </row>
    <row r="82" spans="1:2">
      <c r="A82" s="29"/>
      <c r="B82" s="17"/>
    </row>
    <row r="83" spans="1:2">
      <c r="A83" s="29"/>
      <c r="B83" s="17"/>
    </row>
    <row r="84" spans="1:2">
      <c r="A84" s="29"/>
      <c r="B84" s="17"/>
    </row>
    <row r="85" spans="1:2">
      <c r="A85" s="15"/>
      <c r="B85" s="17"/>
    </row>
    <row r="86" spans="1:2">
      <c r="A86" s="15"/>
      <c r="B86" s="17"/>
    </row>
    <row r="87" spans="1:2">
      <c r="A87" s="15"/>
      <c r="B87" s="17"/>
    </row>
    <row r="88" spans="1:2">
      <c r="A88" s="15"/>
      <c r="B88" s="17"/>
    </row>
    <row r="89" spans="1:2">
      <c r="A89" s="15"/>
      <c r="B89" s="17"/>
    </row>
    <row r="90" spans="1:2">
      <c r="A90" s="15"/>
      <c r="B90" s="17"/>
    </row>
    <row r="91" spans="1:2">
      <c r="A91" s="15"/>
      <c r="B91" s="17"/>
    </row>
    <row r="92" spans="1:2">
      <c r="A92" s="15"/>
      <c r="B92" s="17"/>
    </row>
    <row r="93" spans="1:2">
      <c r="A93" s="15"/>
      <c r="B93" s="17"/>
    </row>
    <row r="94" spans="1:2">
      <c r="A94" s="15"/>
      <c r="B94" s="17"/>
    </row>
    <row r="95" spans="1:2">
      <c r="A95" s="15"/>
      <c r="B95" s="17"/>
    </row>
    <row r="96" spans="1:2">
      <c r="A96" s="15"/>
      <c r="B96" s="17"/>
    </row>
    <row r="97" spans="1:2">
      <c r="A97" s="15"/>
      <c r="B97" s="17"/>
    </row>
    <row r="98" spans="1:2">
      <c r="A98" s="15"/>
      <c r="B98" s="17"/>
    </row>
    <row r="99" spans="1:2">
      <c r="A99" s="15"/>
      <c r="B99" s="17"/>
    </row>
    <row r="100" spans="1:2">
      <c r="A100" s="15"/>
      <c r="B100" s="17"/>
    </row>
    <row r="101" spans="1:2">
      <c r="A101" s="15"/>
      <c r="B101" s="17"/>
    </row>
    <row r="102" spans="1:2">
      <c r="A102" s="15"/>
      <c r="B102" s="17"/>
    </row>
    <row r="103" spans="1:2">
      <c r="A103" s="15"/>
      <c r="B103" s="17"/>
    </row>
    <row r="104" spans="1:2">
      <c r="A104" s="15"/>
      <c r="B104" s="17"/>
    </row>
    <row r="105" spans="1:2">
      <c r="A105" s="15"/>
      <c r="B105" s="17"/>
    </row>
    <row r="106" spans="1:2">
      <c r="A106" s="15"/>
      <c r="B106" s="17"/>
    </row>
    <row r="107" spans="1:2">
      <c r="A107" s="15"/>
      <c r="B107" s="17"/>
    </row>
    <row r="108" spans="1:2">
      <c r="A108" s="15"/>
      <c r="B108" s="17"/>
    </row>
    <row r="109" spans="1:2">
      <c r="A109" s="15"/>
      <c r="B109" s="17"/>
    </row>
    <row r="110" spans="1:2">
      <c r="A110" s="15"/>
      <c r="B110" s="17"/>
    </row>
    <row r="111" spans="1:2">
      <c r="A111" s="15"/>
      <c r="B111" s="17"/>
    </row>
    <row r="112" spans="1:2">
      <c r="A112" s="15"/>
      <c r="B112" s="17"/>
    </row>
    <row r="113" spans="1:2">
      <c r="A113" s="15"/>
      <c r="B113" s="17"/>
    </row>
    <row r="114" spans="1:2">
      <c r="A114" s="15"/>
      <c r="B114" s="17"/>
    </row>
    <row r="115" spans="1:2">
      <c r="A115" s="15"/>
      <c r="B115" s="17"/>
    </row>
    <row r="116" spans="1:2">
      <c r="A116" s="15"/>
      <c r="B116" s="17"/>
    </row>
    <row r="117" spans="1:2">
      <c r="A117" s="15"/>
      <c r="B117" s="17"/>
    </row>
    <row r="118" spans="1:2">
      <c r="A118" s="15"/>
      <c r="B118" s="17"/>
    </row>
    <row r="119" spans="1:2">
      <c r="A119" s="15"/>
      <c r="B119" s="17"/>
    </row>
    <row r="120" spans="1:2">
      <c r="A120" s="15"/>
      <c r="B120" s="17"/>
    </row>
    <row r="121" spans="1:2">
      <c r="A121" s="15"/>
      <c r="B121" s="17"/>
    </row>
    <row r="122" spans="1:2">
      <c r="A122" s="15"/>
      <c r="B122" s="17"/>
    </row>
    <row r="123" spans="1:2">
      <c r="A123" s="15"/>
      <c r="B123" s="17"/>
    </row>
    <row r="124" spans="1:2">
      <c r="A124" s="15"/>
      <c r="B124" s="17"/>
    </row>
    <row r="125" spans="1:2">
      <c r="A125" s="15"/>
      <c r="B125" s="17"/>
    </row>
    <row r="126" spans="1:2">
      <c r="A126" s="15"/>
      <c r="B126" s="17"/>
    </row>
    <row r="127" spans="1:2">
      <c r="A127" s="15"/>
      <c r="B127" s="17"/>
    </row>
    <row r="128" spans="1:2">
      <c r="A128" s="15"/>
      <c r="B128" s="17"/>
    </row>
    <row r="129" spans="1:2">
      <c r="A129" s="15"/>
      <c r="B129" s="17"/>
    </row>
    <row r="130" spans="1:2">
      <c r="A130" s="15"/>
      <c r="B130" s="17"/>
    </row>
    <row r="131" spans="1:2">
      <c r="A131" s="15"/>
      <c r="B131" s="17"/>
    </row>
  </sheetData>
  <mergeCells count="22">
    <mergeCell ref="A31:A32"/>
    <mergeCell ref="B31:B32"/>
    <mergeCell ref="C31:C32"/>
    <mergeCell ref="A33:A46"/>
    <mergeCell ref="H32:I32"/>
    <mergeCell ref="D31:D32"/>
    <mergeCell ref="E31:L31"/>
    <mergeCell ref="I23:J23"/>
    <mergeCell ref="D30:W30"/>
    <mergeCell ref="A6:A20"/>
    <mergeCell ref="A30:C30"/>
    <mergeCell ref="B28:B29"/>
    <mergeCell ref="B1:B2"/>
    <mergeCell ref="H22:I22"/>
    <mergeCell ref="A3:C3"/>
    <mergeCell ref="H5:I5"/>
    <mergeCell ref="D3:W3"/>
    <mergeCell ref="D4:D5"/>
    <mergeCell ref="E4:L4"/>
    <mergeCell ref="A4:A5"/>
    <mergeCell ref="B4:B5"/>
    <mergeCell ref="C4:C5"/>
  </mergeCells>
  <phoneticPr fontId="5" type="noConversion"/>
  <pageMargins left="0.43307086614173229" right="0.23622047244094491" top="0.74803149606299213" bottom="0.74803149606299213" header="0.31496062992125984" footer="0.31496062992125984"/>
  <pageSetup paperSize="8" scale="70" fitToHeight="0" orientation="landscape" r:id="rId1"/>
  <rowBreaks count="1" manualBreakCount="1">
    <brk id="66" max="16383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BB163"/>
  <sheetViews>
    <sheetView zoomScaleNormal="100" workbookViewId="0">
      <selection activeCell="U14" sqref="U14"/>
    </sheetView>
  </sheetViews>
  <sheetFormatPr defaultRowHeight="16.5"/>
  <cols>
    <col min="1" max="1" width="6.140625" style="1" customWidth="1"/>
    <col min="2" max="2" width="40" style="12" bestFit="1" customWidth="1"/>
    <col min="3" max="3" width="5.140625" style="13" customWidth="1"/>
    <col min="4" max="4" width="14.42578125" style="13" customWidth="1"/>
    <col min="5" max="5" width="8.85546875" style="11" customWidth="1"/>
    <col min="6" max="6" width="7.85546875" style="11" customWidth="1"/>
    <col min="7" max="8" width="12.85546875" style="11" customWidth="1"/>
    <col min="9" max="9" width="10.140625" style="11" customWidth="1"/>
    <col min="10" max="10" width="8.85546875" style="11" bestFit="1" customWidth="1"/>
    <col min="11" max="11" width="9.42578125" style="11" customWidth="1"/>
    <col min="12" max="12" width="7.85546875" style="11" customWidth="1"/>
    <col min="13" max="13" width="7.28515625" style="11" customWidth="1"/>
    <col min="14" max="14" width="7.7109375" style="11" customWidth="1"/>
    <col min="15" max="15" width="7.28515625" style="11" customWidth="1"/>
    <col min="16" max="22" width="7.42578125" style="11" customWidth="1"/>
    <col min="23" max="24" width="7.42578125" style="1" customWidth="1"/>
    <col min="25" max="25" width="7.5703125" style="1" customWidth="1"/>
    <col min="26" max="26" width="9.7109375" style="1" customWidth="1"/>
    <col min="27" max="32" width="7.42578125" style="1" customWidth="1"/>
    <col min="33" max="33" width="42" style="1" customWidth="1"/>
    <col min="34" max="34" width="15.85546875" style="1" customWidth="1"/>
    <col min="35" max="47" width="7.42578125" style="1" customWidth="1"/>
    <col min="48" max="48" width="6.85546875" style="1" customWidth="1"/>
    <col min="49" max="49" width="9.140625" style="1"/>
    <col min="50" max="50" width="99" style="1" customWidth="1"/>
    <col min="51" max="16384" width="9.140625" style="1"/>
  </cols>
  <sheetData>
    <row r="1" spans="1:54" ht="36.75" customHeight="1">
      <c r="A1" s="15"/>
      <c r="B1" s="1952">
        <v>13</v>
      </c>
      <c r="C1" s="104"/>
      <c r="D1" s="38" t="s">
        <v>269</v>
      </c>
      <c r="E1" s="105"/>
      <c r="F1" s="105"/>
      <c r="G1" s="105"/>
      <c r="H1" s="105"/>
      <c r="I1" s="105"/>
      <c r="J1" s="105"/>
      <c r="K1" s="105"/>
      <c r="L1" s="105"/>
      <c r="M1" s="105"/>
      <c r="N1" s="105" t="s">
        <v>257</v>
      </c>
      <c r="O1" s="105"/>
      <c r="P1" s="105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</row>
    <row r="2" spans="1:54" ht="36.75" customHeight="1">
      <c r="A2" s="15"/>
      <c r="B2" s="1952"/>
      <c r="C2" s="104"/>
      <c r="D2" s="38" t="s">
        <v>249</v>
      </c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15"/>
    </row>
    <row r="3" spans="1:54" ht="49.5">
      <c r="A3" s="1953" t="s">
        <v>17</v>
      </c>
      <c r="B3" s="1953"/>
      <c r="C3" s="1953"/>
      <c r="D3" s="1959" t="s">
        <v>263</v>
      </c>
      <c r="E3" s="1960"/>
      <c r="F3" s="1960"/>
      <c r="G3" s="1960"/>
      <c r="H3" s="1960"/>
      <c r="I3" s="1960"/>
      <c r="J3" s="1960"/>
      <c r="K3" s="1960"/>
      <c r="L3" s="1960"/>
      <c r="M3" s="1960"/>
      <c r="N3" s="1960"/>
      <c r="O3" s="1960"/>
      <c r="P3" s="1960"/>
      <c r="Q3" s="1960"/>
      <c r="R3" s="1960"/>
      <c r="S3" s="1960"/>
      <c r="T3" s="1960"/>
      <c r="U3" s="1960"/>
      <c r="V3" s="1960"/>
      <c r="W3" s="1960"/>
      <c r="X3" s="1960"/>
      <c r="Y3" s="1960"/>
      <c r="Z3" s="1960"/>
      <c r="AA3" s="1960"/>
      <c r="AB3" s="1960"/>
      <c r="AC3" s="1960"/>
      <c r="AD3" s="1961"/>
      <c r="AE3" s="21"/>
      <c r="AF3" s="21"/>
      <c r="AG3" s="21"/>
      <c r="AH3" s="983" t="s">
        <v>1266</v>
      </c>
      <c r="AI3" s="984"/>
      <c r="AJ3" s="21"/>
      <c r="AK3" s="21"/>
      <c r="AL3" s="21"/>
      <c r="AM3" s="21"/>
      <c r="AN3" s="21"/>
      <c r="AO3" s="21"/>
      <c r="AP3" s="21"/>
      <c r="AQ3" s="21"/>
      <c r="AR3" s="21"/>
      <c r="AS3" s="15"/>
      <c r="AT3" s="15"/>
      <c r="AU3" s="15"/>
      <c r="AV3" s="15"/>
      <c r="AW3" s="15"/>
      <c r="AX3" s="15"/>
      <c r="AY3" s="15"/>
    </row>
    <row r="4" spans="1:54" ht="18" customHeight="1">
      <c r="A4" s="1954"/>
      <c r="B4" s="1953" t="s">
        <v>1</v>
      </c>
      <c r="C4" s="1955" t="s">
        <v>2</v>
      </c>
      <c r="D4" s="2017" t="s">
        <v>1682</v>
      </c>
      <c r="E4" s="2017" t="s">
        <v>0</v>
      </c>
      <c r="F4" s="1991" t="s">
        <v>16</v>
      </c>
      <c r="G4" s="1992"/>
      <c r="H4" s="1992"/>
      <c r="I4" s="1992"/>
      <c r="J4" s="1992"/>
      <c r="K4" s="1992"/>
      <c r="L4" s="1993"/>
      <c r="M4" s="217">
        <v>3</v>
      </c>
      <c r="N4" s="217">
        <v>3</v>
      </c>
      <c r="O4" s="32">
        <v>2</v>
      </c>
      <c r="P4" s="217">
        <v>3</v>
      </c>
      <c r="Q4" s="32">
        <v>2</v>
      </c>
      <c r="R4" s="163">
        <v>3</v>
      </c>
      <c r="S4" s="32">
        <v>2</v>
      </c>
      <c r="T4" s="163">
        <v>3</v>
      </c>
      <c r="U4" s="32">
        <v>2</v>
      </c>
      <c r="V4" s="2">
        <v>3</v>
      </c>
      <c r="W4" s="32">
        <v>2</v>
      </c>
      <c r="X4" s="2">
        <v>3</v>
      </c>
      <c r="Y4" s="32">
        <v>2</v>
      </c>
      <c r="Z4" s="2">
        <v>3</v>
      </c>
      <c r="AA4" s="396">
        <v>2</v>
      </c>
      <c r="AB4" s="844">
        <v>3</v>
      </c>
      <c r="AC4" s="396">
        <v>2</v>
      </c>
      <c r="AD4" s="844">
        <v>3</v>
      </c>
      <c r="AE4" s="15"/>
      <c r="AF4" s="15"/>
      <c r="AG4" s="15"/>
      <c r="AH4" s="985" t="s">
        <v>1264</v>
      </c>
      <c r="AI4" s="986">
        <f>G34+G100</f>
        <v>35.725000000000001</v>
      </c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</row>
    <row r="5" spans="1:54" ht="18" customHeight="1">
      <c r="A5" s="1954"/>
      <c r="B5" s="1953"/>
      <c r="C5" s="1955"/>
      <c r="D5" s="2018"/>
      <c r="E5" s="2030"/>
      <c r="F5" s="14" t="s">
        <v>48</v>
      </c>
      <c r="G5" s="14"/>
      <c r="H5" s="1957" t="s">
        <v>552</v>
      </c>
      <c r="I5" s="1958"/>
      <c r="J5" s="14" t="s">
        <v>8</v>
      </c>
      <c r="K5" s="14" t="s">
        <v>9</v>
      </c>
      <c r="L5" s="14" t="s">
        <v>10</v>
      </c>
      <c r="M5" s="817">
        <v>1</v>
      </c>
      <c r="N5" s="817">
        <v>2</v>
      </c>
      <c r="O5" s="817">
        <v>3</v>
      </c>
      <c r="P5" s="817">
        <v>4</v>
      </c>
      <c r="Q5" s="817">
        <v>5</v>
      </c>
      <c r="R5" s="817">
        <v>6</v>
      </c>
      <c r="S5" s="817">
        <v>7</v>
      </c>
      <c r="T5" s="817">
        <v>8</v>
      </c>
      <c r="U5" s="817">
        <v>9</v>
      </c>
      <c r="V5" s="817">
        <v>10</v>
      </c>
      <c r="W5" s="817">
        <v>11</v>
      </c>
      <c r="X5" s="817">
        <v>12</v>
      </c>
      <c r="Y5" s="817">
        <v>13</v>
      </c>
      <c r="Z5" s="817">
        <v>14</v>
      </c>
      <c r="AA5" s="817">
        <v>15</v>
      </c>
      <c r="AB5" s="817">
        <v>16</v>
      </c>
      <c r="AC5" s="817">
        <v>17</v>
      </c>
      <c r="AD5" s="817">
        <v>18</v>
      </c>
      <c r="AE5" s="15"/>
      <c r="AF5" s="15"/>
      <c r="AG5" s="15"/>
      <c r="AH5" s="985" t="s">
        <v>1275</v>
      </c>
      <c r="AI5" s="986">
        <v>18</v>
      </c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</row>
    <row r="6" spans="1:54" ht="16.5" customHeight="1">
      <c r="A6" s="1973" t="s">
        <v>3</v>
      </c>
      <c r="B6" s="974" t="s">
        <v>182</v>
      </c>
      <c r="C6" s="35" t="s">
        <v>4</v>
      </c>
      <c r="D6" s="1439" t="s">
        <v>1681</v>
      </c>
      <c r="E6" s="35" t="s">
        <v>18</v>
      </c>
      <c r="F6" s="568">
        <v>0</v>
      </c>
      <c r="G6" s="568"/>
      <c r="H6" s="591" t="s">
        <v>654</v>
      </c>
      <c r="I6" s="591" t="s">
        <v>655</v>
      </c>
      <c r="J6" s="568"/>
      <c r="K6" s="568"/>
      <c r="L6" s="37">
        <v>0</v>
      </c>
      <c r="M6" s="111">
        <v>0.1388888888888889</v>
      </c>
      <c r="N6" s="111">
        <v>0.20833333333333334</v>
      </c>
      <c r="O6" s="111">
        <v>0.25</v>
      </c>
      <c r="P6" s="111">
        <v>0.29166666666666669</v>
      </c>
      <c r="Q6" s="111">
        <v>0.33333333333333331</v>
      </c>
      <c r="R6" s="111">
        <v>0.375</v>
      </c>
      <c r="S6" s="111">
        <v>0.41666666666666669</v>
      </c>
      <c r="T6" s="111">
        <v>0.45833333333333331</v>
      </c>
      <c r="U6" s="1527">
        <v>0.5</v>
      </c>
      <c r="V6" s="111">
        <v>0.55208333333333337</v>
      </c>
      <c r="W6" s="1527">
        <v>0.59027777777777779</v>
      </c>
      <c r="X6" s="1527">
        <v>0.63194444444444442</v>
      </c>
      <c r="Y6" s="111">
        <v>0.67708333333333337</v>
      </c>
      <c r="Z6" s="111">
        <v>0.71875</v>
      </c>
      <c r="AA6" s="111">
        <v>0.76041666666666663</v>
      </c>
      <c r="AB6" s="111">
        <v>0.80208333333333337</v>
      </c>
      <c r="AC6" s="111">
        <v>0.84375</v>
      </c>
      <c r="AD6" s="111">
        <v>0.88541666666666663</v>
      </c>
      <c r="AE6" s="15"/>
      <c r="AF6" s="15"/>
      <c r="AG6" s="15"/>
      <c r="AH6" s="985" t="s">
        <v>1276</v>
      </c>
      <c r="AI6" s="986">
        <f>AI5*AI4</f>
        <v>643.05000000000007</v>
      </c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</row>
    <row r="7" spans="1:54">
      <c r="A7" s="1951"/>
      <c r="B7" s="931" t="s">
        <v>267</v>
      </c>
      <c r="C7" s="35" t="s">
        <v>4</v>
      </c>
      <c r="D7" s="1439" t="s">
        <v>1681</v>
      </c>
      <c r="E7" s="35" t="s">
        <v>19</v>
      </c>
      <c r="F7" s="775">
        <v>0.39</v>
      </c>
      <c r="G7" s="28">
        <f>F7</f>
        <v>0.39</v>
      </c>
      <c r="H7" s="581" t="s">
        <v>1268</v>
      </c>
      <c r="I7" s="581" t="s">
        <v>1269</v>
      </c>
      <c r="J7" s="568">
        <v>15</v>
      </c>
      <c r="K7" s="37">
        <f t="shared" ref="K7:K34" si="0">(F7/J7)/24</f>
        <v>1.0833333333333335E-3</v>
      </c>
      <c r="L7" s="37">
        <f>L6+K7</f>
        <v>1.0833333333333335E-3</v>
      </c>
      <c r="M7" s="98">
        <f t="shared" ref="M7:M34" si="1">M6+$K7</f>
        <v>0.13997222222222222</v>
      </c>
      <c r="N7" s="98">
        <f t="shared" ref="N7:N34" si="2">N6+$K7</f>
        <v>0.20941666666666667</v>
      </c>
      <c r="O7" s="98">
        <f t="shared" ref="O7:O34" si="3">O6+$K7</f>
        <v>0.25108333333333333</v>
      </c>
      <c r="P7" s="98">
        <f t="shared" ref="P7:P34" si="4">P6+$K7</f>
        <v>0.29275000000000001</v>
      </c>
      <c r="Q7" s="98">
        <f t="shared" ref="Q7:Q34" si="5">Q6+$K7</f>
        <v>0.33441666666666664</v>
      </c>
      <c r="R7" s="98">
        <f t="shared" ref="R7:R34" si="6">R6+$K7</f>
        <v>0.37608333333333333</v>
      </c>
      <c r="S7" s="98">
        <f t="shared" ref="S7:S34" si="7">S6+$K7</f>
        <v>0.41775000000000001</v>
      </c>
      <c r="T7" s="98">
        <f t="shared" ref="T7:T34" si="8">T6+$K7</f>
        <v>0.45941666666666664</v>
      </c>
      <c r="U7" s="98">
        <f t="shared" ref="U7:U34" si="9">U6+$K7</f>
        <v>0.50108333333333333</v>
      </c>
      <c r="V7" s="98">
        <f t="shared" ref="V7:V34" si="10">V6+$K7</f>
        <v>0.5531666666666667</v>
      </c>
      <c r="W7" s="98">
        <f t="shared" ref="W7:W34" si="11">W6+$K7</f>
        <v>0.59136111111111112</v>
      </c>
      <c r="X7" s="98">
        <f t="shared" ref="X7:X34" si="12">X6+$K7</f>
        <v>0.63302777777777774</v>
      </c>
      <c r="Y7" s="98">
        <f t="shared" ref="Y7:Y34" si="13">Y6+$K7</f>
        <v>0.6781666666666667</v>
      </c>
      <c r="Z7" s="98">
        <f t="shared" ref="Z7:Z34" si="14">Z6+$K7</f>
        <v>0.71983333333333333</v>
      </c>
      <c r="AA7" s="98">
        <f t="shared" ref="AA7:AA34" si="15">AA6+$K7</f>
        <v>0.76149999999999995</v>
      </c>
      <c r="AB7" s="98">
        <f t="shared" ref="AB7:AB34" si="16">AB6+$K7</f>
        <v>0.8031666666666667</v>
      </c>
      <c r="AC7" s="98">
        <f t="shared" ref="AC7:AC34" si="17">AC6+$K7</f>
        <v>0.84483333333333333</v>
      </c>
      <c r="AD7" s="98">
        <f t="shared" ref="AD7:AD34" si="18">AD6+$K7</f>
        <v>0.88649999999999995</v>
      </c>
      <c r="AE7" s="15"/>
      <c r="AF7" s="15"/>
      <c r="AG7" s="15"/>
      <c r="AH7" s="987"/>
      <c r="AI7" s="988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</row>
    <row r="8" spans="1:54">
      <c r="A8" s="1951"/>
      <c r="B8" s="975" t="s">
        <v>337</v>
      </c>
      <c r="C8" s="1264" t="s">
        <v>4</v>
      </c>
      <c r="D8" s="1264" t="s">
        <v>1681</v>
      </c>
      <c r="E8" s="35" t="s">
        <v>20</v>
      </c>
      <c r="F8" s="776">
        <v>0.44</v>
      </c>
      <c r="G8" s="28">
        <f>F7+F8</f>
        <v>0.83000000000000007</v>
      </c>
      <c r="H8" s="584" t="s">
        <v>678</v>
      </c>
      <c r="I8" s="584" t="s">
        <v>679</v>
      </c>
      <c r="J8" s="568">
        <v>20</v>
      </c>
      <c r="K8" s="37">
        <f t="shared" si="0"/>
        <v>9.1666666666666665E-4</v>
      </c>
      <c r="L8" s="37">
        <f t="shared" ref="L8:L19" si="19">L7+K8</f>
        <v>2E-3</v>
      </c>
      <c r="M8" s="98">
        <f t="shared" si="1"/>
        <v>0.1408888888888889</v>
      </c>
      <c r="N8" s="98">
        <f t="shared" si="2"/>
        <v>0.21033333333333334</v>
      </c>
      <c r="O8" s="98">
        <f t="shared" si="3"/>
        <v>0.252</v>
      </c>
      <c r="P8" s="98">
        <f t="shared" si="4"/>
        <v>0.29366666666666669</v>
      </c>
      <c r="Q8" s="98">
        <f t="shared" si="5"/>
        <v>0.33533333333333332</v>
      </c>
      <c r="R8" s="98">
        <f t="shared" si="6"/>
        <v>0.377</v>
      </c>
      <c r="S8" s="98">
        <f t="shared" si="7"/>
        <v>0.41866666666666669</v>
      </c>
      <c r="T8" s="98">
        <f t="shared" si="8"/>
        <v>0.46033333333333332</v>
      </c>
      <c r="U8" s="98">
        <f t="shared" si="9"/>
        <v>0.502</v>
      </c>
      <c r="V8" s="98">
        <f t="shared" si="10"/>
        <v>0.55408333333333337</v>
      </c>
      <c r="W8" s="98">
        <f t="shared" si="11"/>
        <v>0.59227777777777779</v>
      </c>
      <c r="X8" s="98">
        <f t="shared" si="12"/>
        <v>0.63394444444444442</v>
      </c>
      <c r="Y8" s="98">
        <f t="shared" si="13"/>
        <v>0.67908333333333337</v>
      </c>
      <c r="Z8" s="98">
        <f t="shared" si="14"/>
        <v>0.72075</v>
      </c>
      <c r="AA8" s="98">
        <f t="shared" si="15"/>
        <v>0.76241666666666663</v>
      </c>
      <c r="AB8" s="98">
        <f t="shared" si="16"/>
        <v>0.80408333333333337</v>
      </c>
      <c r="AC8" s="98">
        <f t="shared" si="17"/>
        <v>0.84575</v>
      </c>
      <c r="AD8" s="98">
        <f t="shared" si="18"/>
        <v>0.88741666666666663</v>
      </c>
      <c r="AG8" s="15"/>
      <c r="AH8" s="15"/>
      <c r="AI8" s="840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</row>
    <row r="9" spans="1:54">
      <c r="A9" s="1951"/>
      <c r="B9" s="976" t="s">
        <v>165</v>
      </c>
      <c r="C9" s="1266" t="s">
        <v>4</v>
      </c>
      <c r="D9" s="1266" t="s">
        <v>1683</v>
      </c>
      <c r="E9" s="711" t="s">
        <v>21</v>
      </c>
      <c r="F9" s="776">
        <v>0.75</v>
      </c>
      <c r="G9" s="774">
        <f>G8+F9</f>
        <v>1.58</v>
      </c>
      <c r="H9" s="581" t="s">
        <v>724</v>
      </c>
      <c r="I9" s="581" t="s">
        <v>725</v>
      </c>
      <c r="J9" s="568">
        <v>20</v>
      </c>
      <c r="K9" s="37">
        <f t="shared" si="0"/>
        <v>1.5624999999999999E-3</v>
      </c>
      <c r="L9" s="37">
        <f t="shared" si="19"/>
        <v>3.5624999999999997E-3</v>
      </c>
      <c r="M9" s="98">
        <f t="shared" si="1"/>
        <v>0.14245138888888889</v>
      </c>
      <c r="N9" s="98">
        <f t="shared" si="2"/>
        <v>0.21189583333333334</v>
      </c>
      <c r="O9" s="98">
        <f t="shared" si="3"/>
        <v>0.25356250000000002</v>
      </c>
      <c r="P9" s="98">
        <f t="shared" si="4"/>
        <v>0.29522916666666671</v>
      </c>
      <c r="Q9" s="98">
        <f t="shared" si="5"/>
        <v>0.33689583333333334</v>
      </c>
      <c r="R9" s="98">
        <f t="shared" si="6"/>
        <v>0.37856250000000002</v>
      </c>
      <c r="S9" s="98">
        <f t="shared" si="7"/>
        <v>0.42022916666666671</v>
      </c>
      <c r="T9" s="98">
        <f t="shared" si="8"/>
        <v>0.46189583333333334</v>
      </c>
      <c r="U9" s="98">
        <f t="shared" si="9"/>
        <v>0.50356250000000002</v>
      </c>
      <c r="V9" s="98">
        <f t="shared" si="10"/>
        <v>0.55564583333333339</v>
      </c>
      <c r="W9" s="98">
        <f t="shared" si="11"/>
        <v>0.59384027777777781</v>
      </c>
      <c r="X9" s="98">
        <f t="shared" si="12"/>
        <v>0.63550694444444444</v>
      </c>
      <c r="Y9" s="98">
        <f t="shared" si="13"/>
        <v>0.68064583333333339</v>
      </c>
      <c r="Z9" s="98">
        <f t="shared" si="14"/>
        <v>0.72231250000000002</v>
      </c>
      <c r="AA9" s="98">
        <f t="shared" si="15"/>
        <v>0.76397916666666665</v>
      </c>
      <c r="AB9" s="98">
        <f t="shared" si="16"/>
        <v>0.80564583333333339</v>
      </c>
      <c r="AC9" s="98">
        <f t="shared" si="17"/>
        <v>0.84731250000000002</v>
      </c>
      <c r="AD9" s="98">
        <f t="shared" si="18"/>
        <v>0.88897916666666665</v>
      </c>
      <c r="AG9" s="15"/>
      <c r="AH9" s="15"/>
      <c r="AI9" s="840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</row>
    <row r="10" spans="1:54">
      <c r="A10" s="1951"/>
      <c r="B10" s="975" t="s">
        <v>212</v>
      </c>
      <c r="C10" s="1264" t="s">
        <v>5</v>
      </c>
      <c r="D10" s="1264" t="s">
        <v>1684</v>
      </c>
      <c r="E10" s="35" t="s">
        <v>22</v>
      </c>
      <c r="F10" s="122">
        <v>0.27</v>
      </c>
      <c r="G10" s="774">
        <f t="shared" ref="G10:G33" si="20">G9+F10</f>
        <v>1.85</v>
      </c>
      <c r="H10" s="607" t="s">
        <v>728</v>
      </c>
      <c r="I10" s="607" t="s">
        <v>729</v>
      </c>
      <c r="J10" s="568">
        <v>10</v>
      </c>
      <c r="K10" s="37">
        <f t="shared" si="0"/>
        <v>1.1250000000000001E-3</v>
      </c>
      <c r="L10" s="37">
        <f t="shared" si="19"/>
        <v>4.6874999999999998E-3</v>
      </c>
      <c r="M10" s="98">
        <f t="shared" si="1"/>
        <v>0.14357638888888888</v>
      </c>
      <c r="N10" s="98">
        <f t="shared" si="2"/>
        <v>0.21302083333333333</v>
      </c>
      <c r="O10" s="98">
        <f t="shared" si="3"/>
        <v>0.25468750000000001</v>
      </c>
      <c r="P10" s="98">
        <f t="shared" si="4"/>
        <v>0.2963541666666667</v>
      </c>
      <c r="Q10" s="98">
        <f t="shared" si="5"/>
        <v>0.33802083333333333</v>
      </c>
      <c r="R10" s="98">
        <f t="shared" si="6"/>
        <v>0.37968750000000001</v>
      </c>
      <c r="S10" s="98">
        <f t="shared" si="7"/>
        <v>0.4213541666666667</v>
      </c>
      <c r="T10" s="98">
        <f t="shared" si="8"/>
        <v>0.46302083333333333</v>
      </c>
      <c r="U10" s="98">
        <f t="shared" si="9"/>
        <v>0.50468750000000007</v>
      </c>
      <c r="V10" s="98">
        <f t="shared" si="10"/>
        <v>0.55677083333333344</v>
      </c>
      <c r="W10" s="98">
        <f t="shared" si="11"/>
        <v>0.59496527777777786</v>
      </c>
      <c r="X10" s="98">
        <f t="shared" si="12"/>
        <v>0.63663194444444449</v>
      </c>
      <c r="Y10" s="98">
        <f t="shared" si="13"/>
        <v>0.68177083333333344</v>
      </c>
      <c r="Z10" s="98">
        <f t="shared" si="14"/>
        <v>0.72343750000000007</v>
      </c>
      <c r="AA10" s="98">
        <f t="shared" si="15"/>
        <v>0.7651041666666667</v>
      </c>
      <c r="AB10" s="98">
        <f t="shared" si="16"/>
        <v>0.80677083333333344</v>
      </c>
      <c r="AC10" s="98">
        <f t="shared" si="17"/>
        <v>0.84843750000000007</v>
      </c>
      <c r="AD10" s="98">
        <f t="shared" si="18"/>
        <v>0.8901041666666667</v>
      </c>
      <c r="AH10" s="1" t="s">
        <v>1600</v>
      </c>
      <c r="AI10" s="843">
        <v>11.8</v>
      </c>
    </row>
    <row r="11" spans="1:54">
      <c r="A11" s="1951"/>
      <c r="B11" s="915" t="s">
        <v>213</v>
      </c>
      <c r="C11" s="1264" t="s">
        <v>5</v>
      </c>
      <c r="D11" s="1264" t="s">
        <v>1684</v>
      </c>
      <c r="E11" s="35" t="s">
        <v>23</v>
      </c>
      <c r="F11" s="123">
        <v>0.7</v>
      </c>
      <c r="G11" s="774">
        <f t="shared" si="20"/>
        <v>2.5499999999999998</v>
      </c>
      <c r="H11" s="607" t="s">
        <v>786</v>
      </c>
      <c r="I11" s="607" t="s">
        <v>787</v>
      </c>
      <c r="J11" s="568">
        <v>10</v>
      </c>
      <c r="K11" s="37">
        <f t="shared" si="0"/>
        <v>2.9166666666666664E-3</v>
      </c>
      <c r="L11" s="37">
        <f t="shared" si="19"/>
        <v>7.6041666666666662E-3</v>
      </c>
      <c r="M11" s="98">
        <f t="shared" si="1"/>
        <v>0.14649305555555556</v>
      </c>
      <c r="N11" s="98">
        <f t="shared" si="2"/>
        <v>0.2159375</v>
      </c>
      <c r="O11" s="98">
        <f t="shared" si="3"/>
        <v>0.25760416666666669</v>
      </c>
      <c r="P11" s="98">
        <f t="shared" si="4"/>
        <v>0.29927083333333337</v>
      </c>
      <c r="Q11" s="98">
        <f t="shared" si="5"/>
        <v>0.3409375</v>
      </c>
      <c r="R11" s="98">
        <f t="shared" si="6"/>
        <v>0.38260416666666669</v>
      </c>
      <c r="S11" s="98">
        <f t="shared" si="7"/>
        <v>0.42427083333333337</v>
      </c>
      <c r="T11" s="98">
        <f t="shared" si="8"/>
        <v>0.4659375</v>
      </c>
      <c r="U11" s="98">
        <f t="shared" si="9"/>
        <v>0.50760416666666675</v>
      </c>
      <c r="V11" s="98">
        <f t="shared" si="10"/>
        <v>0.55968750000000012</v>
      </c>
      <c r="W11" s="98">
        <f t="shared" si="11"/>
        <v>0.59788194444444454</v>
      </c>
      <c r="X11" s="98">
        <f t="shared" si="12"/>
        <v>0.63954861111111116</v>
      </c>
      <c r="Y11" s="98">
        <f t="shared" si="13"/>
        <v>0.68468750000000012</v>
      </c>
      <c r="Z11" s="98">
        <f t="shared" si="14"/>
        <v>0.72635416666666675</v>
      </c>
      <c r="AA11" s="98">
        <f t="shared" si="15"/>
        <v>0.76802083333333337</v>
      </c>
      <c r="AB11" s="98">
        <f t="shared" si="16"/>
        <v>0.80968750000000012</v>
      </c>
      <c r="AC11" s="98">
        <f t="shared" si="17"/>
        <v>0.85135416666666675</v>
      </c>
      <c r="AD11" s="98">
        <f t="shared" si="18"/>
        <v>0.89302083333333337</v>
      </c>
      <c r="AI11" s="843">
        <v>11.654999999999999</v>
      </c>
    </row>
    <row r="12" spans="1:54">
      <c r="A12" s="1951"/>
      <c r="B12" s="915" t="s">
        <v>214</v>
      </c>
      <c r="C12" s="1264" t="s">
        <v>5</v>
      </c>
      <c r="D12" s="1264" t="s">
        <v>1684</v>
      </c>
      <c r="E12" s="1439" t="s">
        <v>24</v>
      </c>
      <c r="F12" s="122">
        <v>0.38</v>
      </c>
      <c r="G12" s="774">
        <f t="shared" si="20"/>
        <v>2.9299999999999997</v>
      </c>
      <c r="H12" s="610" t="s">
        <v>660</v>
      </c>
      <c r="I12" s="610" t="s">
        <v>661</v>
      </c>
      <c r="J12" s="568">
        <v>30</v>
      </c>
      <c r="K12" s="37">
        <f t="shared" si="0"/>
        <v>5.2777777777777773E-4</v>
      </c>
      <c r="L12" s="37">
        <f t="shared" si="19"/>
        <v>8.1319444444444434E-3</v>
      </c>
      <c r="M12" s="98">
        <f t="shared" si="1"/>
        <v>0.14702083333333332</v>
      </c>
      <c r="N12" s="98">
        <f t="shared" si="2"/>
        <v>0.21646527777777777</v>
      </c>
      <c r="O12" s="98">
        <f t="shared" si="3"/>
        <v>0.25813194444444448</v>
      </c>
      <c r="P12" s="98">
        <f t="shared" si="4"/>
        <v>0.29979861111111117</v>
      </c>
      <c r="Q12" s="98">
        <f t="shared" si="5"/>
        <v>0.3414652777777778</v>
      </c>
      <c r="R12" s="98">
        <f t="shared" si="6"/>
        <v>0.38313194444444448</v>
      </c>
      <c r="S12" s="98">
        <f t="shared" si="7"/>
        <v>0.42479861111111117</v>
      </c>
      <c r="T12" s="98">
        <f t="shared" si="8"/>
        <v>0.4664652777777778</v>
      </c>
      <c r="U12" s="98">
        <f t="shared" si="9"/>
        <v>0.50813194444444454</v>
      </c>
      <c r="V12" s="98">
        <f t="shared" si="10"/>
        <v>0.56021527777777791</v>
      </c>
      <c r="W12" s="98">
        <f t="shared" si="11"/>
        <v>0.59840972222222233</v>
      </c>
      <c r="X12" s="98">
        <f t="shared" si="12"/>
        <v>0.64007638888888896</v>
      </c>
      <c r="Y12" s="98">
        <f t="shared" si="13"/>
        <v>0.68521527777777791</v>
      </c>
      <c r="Z12" s="98">
        <f t="shared" si="14"/>
        <v>0.72688194444444454</v>
      </c>
      <c r="AA12" s="98">
        <f t="shared" si="15"/>
        <v>0.76854861111111117</v>
      </c>
      <c r="AB12" s="98">
        <f t="shared" si="16"/>
        <v>0.81021527777777791</v>
      </c>
      <c r="AC12" s="98">
        <f t="shared" si="17"/>
        <v>0.85188194444444454</v>
      </c>
      <c r="AD12" s="98">
        <f t="shared" si="18"/>
        <v>0.89354861111111117</v>
      </c>
      <c r="AI12" s="1365">
        <f>SUM(AI10:AI11)</f>
        <v>23.454999999999998</v>
      </c>
    </row>
    <row r="13" spans="1:54">
      <c r="A13" s="1951"/>
      <c r="B13" s="915" t="s">
        <v>215</v>
      </c>
      <c r="C13" s="1264" t="s">
        <v>5</v>
      </c>
      <c r="D13" s="1264" t="s">
        <v>1684</v>
      </c>
      <c r="E13" s="1439" t="s">
        <v>25</v>
      </c>
      <c r="F13" s="122">
        <v>0.99</v>
      </c>
      <c r="G13" s="774">
        <f t="shared" si="20"/>
        <v>3.92</v>
      </c>
      <c r="H13" s="608" t="s">
        <v>730</v>
      </c>
      <c r="I13" s="608" t="s">
        <v>731</v>
      </c>
      <c r="J13" s="568">
        <v>30</v>
      </c>
      <c r="K13" s="37">
        <f t="shared" si="0"/>
        <v>1.3750000000000001E-3</v>
      </c>
      <c r="L13" s="37">
        <f t="shared" si="19"/>
        <v>9.5069444444444429E-3</v>
      </c>
      <c r="M13" s="98">
        <f t="shared" si="1"/>
        <v>0.14839583333333331</v>
      </c>
      <c r="N13" s="98">
        <f t="shared" si="2"/>
        <v>0.21784027777777776</v>
      </c>
      <c r="O13" s="98">
        <f t="shared" si="3"/>
        <v>0.2595069444444445</v>
      </c>
      <c r="P13" s="98">
        <f t="shared" si="4"/>
        <v>0.30117361111111118</v>
      </c>
      <c r="Q13" s="98">
        <f t="shared" si="5"/>
        <v>0.34284027777777781</v>
      </c>
      <c r="R13" s="98">
        <f t="shared" si="6"/>
        <v>0.3845069444444445</v>
      </c>
      <c r="S13" s="98">
        <f t="shared" si="7"/>
        <v>0.42617361111111118</v>
      </c>
      <c r="T13" s="98">
        <f t="shared" si="8"/>
        <v>0.46784027777777781</v>
      </c>
      <c r="U13" s="98">
        <f t="shared" si="9"/>
        <v>0.50950694444444455</v>
      </c>
      <c r="V13" s="98">
        <f t="shared" si="10"/>
        <v>0.56159027777777792</v>
      </c>
      <c r="W13" s="98">
        <f t="shared" si="11"/>
        <v>0.59978472222222234</v>
      </c>
      <c r="X13" s="98">
        <f t="shared" si="12"/>
        <v>0.64145138888888897</v>
      </c>
      <c r="Y13" s="98">
        <f t="shared" si="13"/>
        <v>0.68659027777777792</v>
      </c>
      <c r="Z13" s="98">
        <f t="shared" si="14"/>
        <v>0.72825694444444455</v>
      </c>
      <c r="AA13" s="98">
        <f t="shared" si="15"/>
        <v>0.76992361111111118</v>
      </c>
      <c r="AB13" s="98">
        <f t="shared" si="16"/>
        <v>0.81159027777777792</v>
      </c>
      <c r="AC13" s="98">
        <f t="shared" si="17"/>
        <v>0.85325694444444455</v>
      </c>
      <c r="AD13" s="98">
        <f t="shared" si="18"/>
        <v>0.89492361111111118</v>
      </c>
      <c r="AH13" s="1" t="s">
        <v>1601</v>
      </c>
      <c r="AI13" s="843">
        <f>AI12*AI5</f>
        <v>422.18999999999994</v>
      </c>
    </row>
    <row r="14" spans="1:54">
      <c r="A14" s="1951"/>
      <c r="B14" s="915" t="s">
        <v>191</v>
      </c>
      <c r="C14" s="1264" t="s">
        <v>4</v>
      </c>
      <c r="D14" s="1264" t="s">
        <v>1681</v>
      </c>
      <c r="E14" s="1439" t="s">
        <v>26</v>
      </c>
      <c r="F14" s="122">
        <v>0.16</v>
      </c>
      <c r="G14" s="774">
        <f t="shared" si="20"/>
        <v>4.08</v>
      </c>
      <c r="H14" s="608" t="s">
        <v>732</v>
      </c>
      <c r="I14" s="608" t="s">
        <v>733</v>
      </c>
      <c r="J14" s="568">
        <v>20</v>
      </c>
      <c r="K14" s="37">
        <f t="shared" si="0"/>
        <v>3.3333333333333332E-4</v>
      </c>
      <c r="L14" s="37">
        <f t="shared" si="19"/>
        <v>9.8402777777777759E-3</v>
      </c>
      <c r="M14" s="98">
        <f t="shared" si="1"/>
        <v>0.14872916666666663</v>
      </c>
      <c r="N14" s="98">
        <f t="shared" si="2"/>
        <v>0.21817361111111108</v>
      </c>
      <c r="O14" s="98">
        <f t="shared" si="3"/>
        <v>0.25984027777777785</v>
      </c>
      <c r="P14" s="98">
        <f t="shared" si="4"/>
        <v>0.30150694444444454</v>
      </c>
      <c r="Q14" s="98">
        <f t="shared" si="5"/>
        <v>0.34317361111111117</v>
      </c>
      <c r="R14" s="98">
        <f t="shared" si="6"/>
        <v>0.38484027777777785</v>
      </c>
      <c r="S14" s="98">
        <f t="shared" si="7"/>
        <v>0.42650694444444454</v>
      </c>
      <c r="T14" s="98">
        <f t="shared" si="8"/>
        <v>0.46817361111111117</v>
      </c>
      <c r="U14" s="98">
        <f t="shared" si="9"/>
        <v>0.50984027777777785</v>
      </c>
      <c r="V14" s="98">
        <f t="shared" si="10"/>
        <v>0.56192361111111122</v>
      </c>
      <c r="W14" s="98">
        <f t="shared" si="11"/>
        <v>0.60011805555555564</v>
      </c>
      <c r="X14" s="98">
        <f t="shared" si="12"/>
        <v>0.64178472222222227</v>
      </c>
      <c r="Y14" s="98">
        <f t="shared" si="13"/>
        <v>0.68692361111111122</v>
      </c>
      <c r="Z14" s="98">
        <f t="shared" si="14"/>
        <v>0.72859027777777785</v>
      </c>
      <c r="AA14" s="98">
        <f t="shared" si="15"/>
        <v>0.77025694444444448</v>
      </c>
      <c r="AB14" s="98">
        <f t="shared" si="16"/>
        <v>0.81192361111111122</v>
      </c>
      <c r="AC14" s="98">
        <f t="shared" si="17"/>
        <v>0.85359027777777785</v>
      </c>
      <c r="AD14" s="98">
        <f t="shared" si="18"/>
        <v>0.89525694444444448</v>
      </c>
      <c r="AH14" s="1" t="s">
        <v>1602</v>
      </c>
      <c r="AI14" s="843">
        <f>AI6-AI13</f>
        <v>220.86000000000013</v>
      </c>
    </row>
    <row r="15" spans="1:54">
      <c r="A15" s="1951"/>
      <c r="B15" s="915" t="s">
        <v>216</v>
      </c>
      <c r="C15" s="1264" t="s">
        <v>5</v>
      </c>
      <c r="D15" s="1264" t="s">
        <v>1681</v>
      </c>
      <c r="E15" s="1439" t="s">
        <v>27</v>
      </c>
      <c r="F15" s="122">
        <v>0.35</v>
      </c>
      <c r="G15" s="774">
        <f t="shared" si="20"/>
        <v>4.43</v>
      </c>
      <c r="H15" s="608" t="s">
        <v>734</v>
      </c>
      <c r="I15" s="608" t="s">
        <v>735</v>
      </c>
      <c r="J15" s="568">
        <v>30</v>
      </c>
      <c r="K15" s="37">
        <f t="shared" si="0"/>
        <v>4.8611111111111104E-4</v>
      </c>
      <c r="L15" s="37">
        <f t="shared" si="19"/>
        <v>1.0326388888888887E-2</v>
      </c>
      <c r="M15" s="98">
        <f t="shared" si="1"/>
        <v>0.14921527777777774</v>
      </c>
      <c r="N15" s="98">
        <f t="shared" si="2"/>
        <v>0.21865972222222219</v>
      </c>
      <c r="O15" s="98">
        <f t="shared" si="3"/>
        <v>0.26032638888888898</v>
      </c>
      <c r="P15" s="98">
        <f t="shared" si="4"/>
        <v>0.30199305555555567</v>
      </c>
      <c r="Q15" s="98">
        <f t="shared" si="5"/>
        <v>0.3436597222222223</v>
      </c>
      <c r="R15" s="98">
        <f t="shared" si="6"/>
        <v>0.38532638888888898</v>
      </c>
      <c r="S15" s="98">
        <f t="shared" si="7"/>
        <v>0.42699305555555567</v>
      </c>
      <c r="T15" s="98">
        <f t="shared" si="8"/>
        <v>0.4686597222222223</v>
      </c>
      <c r="U15" s="98">
        <f t="shared" si="9"/>
        <v>0.51032638888888893</v>
      </c>
      <c r="V15" s="98">
        <f t="shared" si="10"/>
        <v>0.5624097222222223</v>
      </c>
      <c r="W15" s="98">
        <f t="shared" si="11"/>
        <v>0.60060416666666672</v>
      </c>
      <c r="X15" s="98">
        <f t="shared" si="12"/>
        <v>0.64227083333333335</v>
      </c>
      <c r="Y15" s="98">
        <f t="shared" si="13"/>
        <v>0.6874097222222223</v>
      </c>
      <c r="Z15" s="98">
        <f t="shared" si="14"/>
        <v>0.72907638888888893</v>
      </c>
      <c r="AA15" s="98">
        <f t="shared" si="15"/>
        <v>0.77074305555555556</v>
      </c>
      <c r="AB15" s="98">
        <f t="shared" si="16"/>
        <v>0.8124097222222223</v>
      </c>
      <c r="AC15" s="98">
        <f t="shared" si="17"/>
        <v>0.85407638888888893</v>
      </c>
      <c r="AD15" s="98">
        <f t="shared" si="18"/>
        <v>0.89574305555555556</v>
      </c>
      <c r="AI15" s="843"/>
    </row>
    <row r="16" spans="1:54">
      <c r="A16" s="1951"/>
      <c r="B16" s="977" t="s">
        <v>217</v>
      </c>
      <c r="C16" s="1264" t="s">
        <v>5</v>
      </c>
      <c r="D16" s="1264" t="s">
        <v>1681</v>
      </c>
      <c r="E16" s="1439" t="s">
        <v>28</v>
      </c>
      <c r="F16" s="124">
        <v>0.35</v>
      </c>
      <c r="G16" s="774">
        <f t="shared" si="20"/>
        <v>4.7799999999999994</v>
      </c>
      <c r="H16" s="608" t="s">
        <v>788</v>
      </c>
      <c r="I16" s="608" t="s">
        <v>789</v>
      </c>
      <c r="J16" s="568">
        <v>30</v>
      </c>
      <c r="K16" s="37">
        <f t="shared" si="0"/>
        <v>4.8611111111111104E-4</v>
      </c>
      <c r="L16" s="37">
        <f t="shared" si="19"/>
        <v>1.0812499999999997E-2</v>
      </c>
      <c r="M16" s="98">
        <f t="shared" si="1"/>
        <v>0.14970138888888884</v>
      </c>
      <c r="N16" s="98">
        <f t="shared" si="2"/>
        <v>0.21914583333333329</v>
      </c>
      <c r="O16" s="98">
        <f t="shared" si="3"/>
        <v>0.26081250000000011</v>
      </c>
      <c r="P16" s="98">
        <f t="shared" si="4"/>
        <v>0.3024791666666668</v>
      </c>
      <c r="Q16" s="98">
        <f t="shared" si="5"/>
        <v>0.34414583333333343</v>
      </c>
      <c r="R16" s="98">
        <f t="shared" si="6"/>
        <v>0.38581250000000011</v>
      </c>
      <c r="S16" s="98">
        <f t="shared" si="7"/>
        <v>0.4274791666666668</v>
      </c>
      <c r="T16" s="98">
        <f t="shared" si="8"/>
        <v>0.46914583333333343</v>
      </c>
      <c r="U16" s="98">
        <f t="shared" si="9"/>
        <v>0.5108125</v>
      </c>
      <c r="V16" s="98">
        <f t="shared" si="10"/>
        <v>0.56289583333333337</v>
      </c>
      <c r="W16" s="98">
        <f t="shared" si="11"/>
        <v>0.60109027777777779</v>
      </c>
      <c r="X16" s="98">
        <f t="shared" si="12"/>
        <v>0.64275694444444442</v>
      </c>
      <c r="Y16" s="98">
        <f t="shared" si="13"/>
        <v>0.68789583333333337</v>
      </c>
      <c r="Z16" s="98">
        <f t="shared" si="14"/>
        <v>0.7295625</v>
      </c>
      <c r="AA16" s="98">
        <f t="shared" si="15"/>
        <v>0.77122916666666663</v>
      </c>
      <c r="AB16" s="98">
        <f t="shared" si="16"/>
        <v>0.81289583333333337</v>
      </c>
      <c r="AC16" s="98">
        <f t="shared" si="17"/>
        <v>0.8545625</v>
      </c>
      <c r="AD16" s="98">
        <f t="shared" si="18"/>
        <v>0.89622916666666663</v>
      </c>
      <c r="AI16" s="843"/>
    </row>
    <row r="17" spans="1:50">
      <c r="A17" s="1951"/>
      <c r="B17" s="915" t="s">
        <v>209</v>
      </c>
      <c r="C17" s="1264" t="s">
        <v>5</v>
      </c>
      <c r="D17" s="1264" t="s">
        <v>1681</v>
      </c>
      <c r="E17" s="1439" t="s">
        <v>29</v>
      </c>
      <c r="F17" s="122">
        <v>0.54</v>
      </c>
      <c r="G17" s="774">
        <f t="shared" si="20"/>
        <v>5.3199999999999994</v>
      </c>
      <c r="H17" s="608" t="s">
        <v>800</v>
      </c>
      <c r="I17" s="608" t="s">
        <v>801</v>
      </c>
      <c r="J17" s="568">
        <v>30</v>
      </c>
      <c r="K17" s="37">
        <f t="shared" si="0"/>
        <v>7.5000000000000012E-4</v>
      </c>
      <c r="L17" s="37">
        <f t="shared" si="19"/>
        <v>1.1562499999999998E-2</v>
      </c>
      <c r="M17" s="98">
        <f t="shared" si="1"/>
        <v>0.15045138888888884</v>
      </c>
      <c r="N17" s="98">
        <f t="shared" si="2"/>
        <v>0.21989583333333329</v>
      </c>
      <c r="O17" s="98">
        <f t="shared" si="3"/>
        <v>0.26156250000000009</v>
      </c>
      <c r="P17" s="98">
        <f t="shared" si="4"/>
        <v>0.30322916666666677</v>
      </c>
      <c r="Q17" s="98">
        <f t="shared" si="5"/>
        <v>0.3448958333333334</v>
      </c>
      <c r="R17" s="98">
        <f t="shared" si="6"/>
        <v>0.38656250000000009</v>
      </c>
      <c r="S17" s="98">
        <f t="shared" si="7"/>
        <v>0.42822916666666677</v>
      </c>
      <c r="T17" s="98">
        <f t="shared" si="8"/>
        <v>0.4698958333333334</v>
      </c>
      <c r="U17" s="98">
        <f t="shared" si="9"/>
        <v>0.51156250000000003</v>
      </c>
      <c r="V17" s="98">
        <f t="shared" si="10"/>
        <v>0.5636458333333334</v>
      </c>
      <c r="W17" s="98">
        <f t="shared" si="11"/>
        <v>0.60184027777777782</v>
      </c>
      <c r="X17" s="98">
        <f t="shared" si="12"/>
        <v>0.64350694444444445</v>
      </c>
      <c r="Y17" s="98">
        <f t="shared" si="13"/>
        <v>0.6886458333333334</v>
      </c>
      <c r="Z17" s="98">
        <f t="shared" si="14"/>
        <v>0.73031250000000003</v>
      </c>
      <c r="AA17" s="98">
        <f t="shared" si="15"/>
        <v>0.77197916666666666</v>
      </c>
      <c r="AB17" s="98">
        <f t="shared" si="16"/>
        <v>0.8136458333333334</v>
      </c>
      <c r="AC17" s="98">
        <f t="shared" si="17"/>
        <v>0.85531250000000003</v>
      </c>
      <c r="AD17" s="98">
        <f t="shared" si="18"/>
        <v>0.89697916666666666</v>
      </c>
      <c r="AH17" s="1" t="s">
        <v>1603</v>
      </c>
      <c r="AI17" s="843">
        <f>255*AI13</f>
        <v>107658.44999999998</v>
      </c>
    </row>
    <row r="18" spans="1:50">
      <c r="A18" s="1951"/>
      <c r="B18" s="978" t="s">
        <v>205</v>
      </c>
      <c r="C18" s="1528" t="s">
        <v>5</v>
      </c>
      <c r="D18" s="1528" t="s">
        <v>1681</v>
      </c>
      <c r="E18" s="1439" t="s">
        <v>30</v>
      </c>
      <c r="F18" s="132">
        <v>0.22</v>
      </c>
      <c r="G18" s="774">
        <f t="shared" si="20"/>
        <v>5.5399999999999991</v>
      </c>
      <c r="H18" s="618" t="s">
        <v>736</v>
      </c>
      <c r="I18" s="618" t="s">
        <v>763</v>
      </c>
      <c r="J18" s="116">
        <v>30</v>
      </c>
      <c r="K18" s="118">
        <f t="shared" si="0"/>
        <v>3.0555555555555555E-4</v>
      </c>
      <c r="L18" s="118">
        <f t="shared" si="19"/>
        <v>1.1868055555555554E-2</v>
      </c>
      <c r="M18" s="119">
        <f t="shared" si="1"/>
        <v>0.1507569444444444</v>
      </c>
      <c r="N18" s="119">
        <f t="shared" si="2"/>
        <v>0.22020138888888885</v>
      </c>
      <c r="O18" s="119">
        <f t="shared" si="3"/>
        <v>0.26186805555555565</v>
      </c>
      <c r="P18" s="119">
        <f t="shared" si="4"/>
        <v>0.30353472222222233</v>
      </c>
      <c r="Q18" s="119">
        <f t="shared" si="5"/>
        <v>0.34520138888888896</v>
      </c>
      <c r="R18" s="119">
        <f t="shared" si="6"/>
        <v>0.38686805555555565</v>
      </c>
      <c r="S18" s="119">
        <f t="shared" si="7"/>
        <v>0.42853472222222233</v>
      </c>
      <c r="T18" s="119">
        <f t="shared" si="8"/>
        <v>0.47020138888888896</v>
      </c>
      <c r="U18" s="119">
        <f t="shared" si="9"/>
        <v>0.51186805555555559</v>
      </c>
      <c r="V18" s="119">
        <f t="shared" si="10"/>
        <v>0.56395138888888896</v>
      </c>
      <c r="W18" s="119">
        <f t="shared" si="11"/>
        <v>0.60214583333333338</v>
      </c>
      <c r="X18" s="119">
        <f t="shared" si="12"/>
        <v>0.64381250000000001</v>
      </c>
      <c r="Y18" s="119">
        <f t="shared" si="13"/>
        <v>0.68895138888888896</v>
      </c>
      <c r="Z18" s="119">
        <f t="shared" si="14"/>
        <v>0.73061805555555559</v>
      </c>
      <c r="AA18" s="119">
        <f t="shared" si="15"/>
        <v>0.77228472222222222</v>
      </c>
      <c r="AB18" s="119">
        <f t="shared" si="16"/>
        <v>0.81395138888888896</v>
      </c>
      <c r="AC18" s="119">
        <f t="shared" si="17"/>
        <v>0.85561805555555559</v>
      </c>
      <c r="AD18" s="119">
        <f t="shared" si="18"/>
        <v>0.89728472222222222</v>
      </c>
      <c r="AH18" s="1" t="s">
        <v>1604</v>
      </c>
      <c r="AI18" s="843">
        <f>255*AI14</f>
        <v>56319.300000000032</v>
      </c>
    </row>
    <row r="19" spans="1:50">
      <c r="A19" s="1951"/>
      <c r="B19" s="915" t="s">
        <v>203</v>
      </c>
      <c r="C19" s="1264" t="s">
        <v>5</v>
      </c>
      <c r="D19" s="1264" t="s">
        <v>1681</v>
      </c>
      <c r="E19" s="1439" t="s">
        <v>31</v>
      </c>
      <c r="F19" s="28">
        <v>0.45</v>
      </c>
      <c r="G19" s="774">
        <f t="shared" si="20"/>
        <v>5.9899999999999993</v>
      </c>
      <c r="H19" s="608" t="s">
        <v>798</v>
      </c>
      <c r="I19" s="608" t="s">
        <v>799</v>
      </c>
      <c r="J19" s="568">
        <v>30</v>
      </c>
      <c r="K19" s="37">
        <f t="shared" si="0"/>
        <v>6.2500000000000001E-4</v>
      </c>
      <c r="L19" s="37">
        <f t="shared" si="19"/>
        <v>1.2493055555555554E-2</v>
      </c>
      <c r="M19" s="98">
        <f t="shared" si="1"/>
        <v>0.15138194444444439</v>
      </c>
      <c r="N19" s="98">
        <f t="shared" si="2"/>
        <v>0.22082638888888884</v>
      </c>
      <c r="O19" s="98">
        <f t="shared" si="3"/>
        <v>0.26249305555555563</v>
      </c>
      <c r="P19" s="98">
        <f t="shared" si="4"/>
        <v>0.30415972222222232</v>
      </c>
      <c r="Q19" s="98">
        <f t="shared" si="5"/>
        <v>0.34582638888888895</v>
      </c>
      <c r="R19" s="98">
        <f t="shared" si="6"/>
        <v>0.38749305555555563</v>
      </c>
      <c r="S19" s="98">
        <f t="shared" si="7"/>
        <v>0.42915972222222232</v>
      </c>
      <c r="T19" s="98">
        <f t="shared" si="8"/>
        <v>0.47082638888888895</v>
      </c>
      <c r="U19" s="98">
        <f t="shared" si="9"/>
        <v>0.51249305555555558</v>
      </c>
      <c r="V19" s="98">
        <f t="shared" si="10"/>
        <v>0.56457638888888895</v>
      </c>
      <c r="W19" s="98">
        <f t="shared" si="11"/>
        <v>0.60277083333333337</v>
      </c>
      <c r="X19" s="98">
        <f t="shared" si="12"/>
        <v>0.6444375</v>
      </c>
      <c r="Y19" s="98">
        <f t="shared" si="13"/>
        <v>0.68957638888888895</v>
      </c>
      <c r="Z19" s="98">
        <f t="shared" si="14"/>
        <v>0.73124305555555558</v>
      </c>
      <c r="AA19" s="98">
        <f t="shared" si="15"/>
        <v>0.77290972222222221</v>
      </c>
      <c r="AB19" s="98">
        <f t="shared" si="16"/>
        <v>0.81457638888888895</v>
      </c>
      <c r="AC19" s="98">
        <f t="shared" si="17"/>
        <v>0.85624305555555558</v>
      </c>
      <c r="AD19" s="98">
        <f t="shared" si="18"/>
        <v>0.89790972222222221</v>
      </c>
      <c r="AI19" s="843"/>
    </row>
    <row r="20" spans="1:50">
      <c r="A20" s="1951"/>
      <c r="B20" s="915" t="s">
        <v>192</v>
      </c>
      <c r="C20" s="1264" t="s">
        <v>5</v>
      </c>
      <c r="D20" s="1264" t="s">
        <v>1684</v>
      </c>
      <c r="E20" s="1439" t="s">
        <v>32</v>
      </c>
      <c r="F20" s="28">
        <v>0.8</v>
      </c>
      <c r="G20" s="774">
        <f t="shared" si="20"/>
        <v>6.7899999999999991</v>
      </c>
      <c r="H20" s="608" t="s">
        <v>790</v>
      </c>
      <c r="I20" s="608" t="s">
        <v>797</v>
      </c>
      <c r="J20" s="568">
        <v>30</v>
      </c>
      <c r="K20" s="37">
        <f t="shared" si="0"/>
        <v>1.1111111111111111E-3</v>
      </c>
      <c r="L20" s="37">
        <f>L19+K20</f>
        <v>1.3604166666666665E-2</v>
      </c>
      <c r="M20" s="98">
        <f t="shared" si="1"/>
        <v>0.15249305555555551</v>
      </c>
      <c r="N20" s="98">
        <f t="shared" si="2"/>
        <v>0.22193749999999995</v>
      </c>
      <c r="O20" s="98">
        <f t="shared" si="3"/>
        <v>0.26360416666666675</v>
      </c>
      <c r="P20" s="98">
        <f t="shared" si="4"/>
        <v>0.30527083333333344</v>
      </c>
      <c r="Q20" s="98">
        <f t="shared" si="5"/>
        <v>0.34693750000000007</v>
      </c>
      <c r="R20" s="98">
        <f t="shared" si="6"/>
        <v>0.38860416666666675</v>
      </c>
      <c r="S20" s="98">
        <f t="shared" si="7"/>
        <v>0.43027083333333344</v>
      </c>
      <c r="T20" s="98">
        <f t="shared" si="8"/>
        <v>0.47193750000000007</v>
      </c>
      <c r="U20" s="98">
        <f t="shared" si="9"/>
        <v>0.51360416666666664</v>
      </c>
      <c r="V20" s="98">
        <f t="shared" si="10"/>
        <v>0.56568750000000001</v>
      </c>
      <c r="W20" s="98">
        <f t="shared" si="11"/>
        <v>0.60388194444444443</v>
      </c>
      <c r="X20" s="98">
        <f t="shared" si="12"/>
        <v>0.64554861111111106</v>
      </c>
      <c r="Y20" s="98">
        <f t="shared" si="13"/>
        <v>0.69068750000000001</v>
      </c>
      <c r="Z20" s="98">
        <f t="shared" si="14"/>
        <v>0.73235416666666664</v>
      </c>
      <c r="AA20" s="98">
        <f t="shared" si="15"/>
        <v>0.77402083333333327</v>
      </c>
      <c r="AB20" s="98">
        <f t="shared" si="16"/>
        <v>0.81568750000000001</v>
      </c>
      <c r="AC20" s="98">
        <f t="shared" si="17"/>
        <v>0.85735416666666664</v>
      </c>
      <c r="AD20" s="98">
        <f t="shared" si="18"/>
        <v>0.89902083333333327</v>
      </c>
      <c r="AH20" s="1" t="s">
        <v>1605</v>
      </c>
      <c r="AI20" s="843">
        <f>'GM lin 13 (miej. 3) SN _II_WARI'!W15</f>
        <v>20828.039999999997</v>
      </c>
    </row>
    <row r="21" spans="1:50">
      <c r="A21" s="1951"/>
      <c r="B21" s="915" t="s">
        <v>193</v>
      </c>
      <c r="C21" s="1264" t="s">
        <v>5</v>
      </c>
      <c r="D21" s="1264" t="s">
        <v>1684</v>
      </c>
      <c r="E21" s="1439" t="s">
        <v>148</v>
      </c>
      <c r="F21" s="28">
        <v>0.54</v>
      </c>
      <c r="G21" s="774">
        <f t="shared" si="20"/>
        <v>7.3299999999999992</v>
      </c>
      <c r="H21" s="608" t="s">
        <v>791</v>
      </c>
      <c r="I21" s="608" t="s">
        <v>796</v>
      </c>
      <c r="J21" s="568">
        <v>30</v>
      </c>
      <c r="K21" s="37">
        <f t="shared" si="0"/>
        <v>7.5000000000000012E-4</v>
      </c>
      <c r="L21" s="37">
        <f t="shared" ref="L21:L33" si="21">L20+K21</f>
        <v>1.4354166666666666E-2</v>
      </c>
      <c r="M21" s="98">
        <f t="shared" si="1"/>
        <v>0.15324305555555551</v>
      </c>
      <c r="N21" s="98">
        <f t="shared" si="2"/>
        <v>0.22268749999999995</v>
      </c>
      <c r="O21" s="98">
        <f t="shared" si="3"/>
        <v>0.26435416666666672</v>
      </c>
      <c r="P21" s="98">
        <f t="shared" si="4"/>
        <v>0.30602083333333341</v>
      </c>
      <c r="Q21" s="98">
        <f t="shared" si="5"/>
        <v>0.34768750000000004</v>
      </c>
      <c r="R21" s="98">
        <f t="shared" si="6"/>
        <v>0.38935416666666672</v>
      </c>
      <c r="S21" s="98">
        <f t="shared" si="7"/>
        <v>0.43102083333333341</v>
      </c>
      <c r="T21" s="98">
        <f t="shared" si="8"/>
        <v>0.47268750000000004</v>
      </c>
      <c r="U21" s="98">
        <f t="shared" si="9"/>
        <v>0.51435416666666667</v>
      </c>
      <c r="V21" s="98">
        <f t="shared" si="10"/>
        <v>0.56643750000000004</v>
      </c>
      <c r="W21" s="98">
        <f t="shared" si="11"/>
        <v>0.60463194444444446</v>
      </c>
      <c r="X21" s="98">
        <f t="shared" si="12"/>
        <v>0.64629861111111109</v>
      </c>
      <c r="Y21" s="98">
        <f t="shared" si="13"/>
        <v>0.69143750000000004</v>
      </c>
      <c r="Z21" s="98">
        <f t="shared" si="14"/>
        <v>0.73310416666666667</v>
      </c>
      <c r="AA21" s="98">
        <f t="shared" si="15"/>
        <v>0.7747708333333333</v>
      </c>
      <c r="AB21" s="98">
        <f t="shared" si="16"/>
        <v>0.81643750000000004</v>
      </c>
      <c r="AC21" s="98">
        <f t="shared" si="17"/>
        <v>0.85810416666666667</v>
      </c>
      <c r="AD21" s="98">
        <f t="shared" si="18"/>
        <v>0.8997708333333333</v>
      </c>
      <c r="AE21" s="92"/>
      <c r="AF21" s="15"/>
      <c r="AH21" s="1" t="s">
        <v>1606</v>
      </c>
      <c r="AI21" s="843">
        <f>'GM lin 13 (miej. 3) SN _II_WARI'!W16</f>
        <v>10935.720000000005</v>
      </c>
    </row>
    <row r="22" spans="1:50">
      <c r="A22" s="1951"/>
      <c r="B22" s="915" t="s">
        <v>194</v>
      </c>
      <c r="C22" s="1264" t="s">
        <v>5</v>
      </c>
      <c r="D22" s="1264" t="s">
        <v>1684</v>
      </c>
      <c r="E22" s="1439" t="s">
        <v>149</v>
      </c>
      <c r="F22" s="28">
        <v>0.28000000000000003</v>
      </c>
      <c r="G22" s="774">
        <f t="shared" si="20"/>
        <v>7.6099999999999994</v>
      </c>
      <c r="H22" s="608" t="s">
        <v>792</v>
      </c>
      <c r="I22" s="608" t="s">
        <v>795</v>
      </c>
      <c r="J22" s="568">
        <v>25</v>
      </c>
      <c r="K22" s="37">
        <f t="shared" si="0"/>
        <v>4.6666666666666672E-4</v>
      </c>
      <c r="L22" s="37">
        <f t="shared" si="21"/>
        <v>1.4820833333333333E-2</v>
      </c>
      <c r="M22" s="98">
        <f t="shared" si="1"/>
        <v>0.15370972222222218</v>
      </c>
      <c r="N22" s="98">
        <f t="shared" si="2"/>
        <v>0.22315416666666663</v>
      </c>
      <c r="O22" s="98">
        <f t="shared" si="3"/>
        <v>0.26482083333333339</v>
      </c>
      <c r="P22" s="98">
        <f t="shared" si="4"/>
        <v>0.30648750000000008</v>
      </c>
      <c r="Q22" s="98">
        <f t="shared" si="5"/>
        <v>0.34815416666666671</v>
      </c>
      <c r="R22" s="98">
        <f t="shared" si="6"/>
        <v>0.38982083333333339</v>
      </c>
      <c r="S22" s="98">
        <f t="shared" si="7"/>
        <v>0.43148750000000008</v>
      </c>
      <c r="T22" s="98">
        <f t="shared" si="8"/>
        <v>0.47315416666666671</v>
      </c>
      <c r="U22" s="98">
        <f t="shared" si="9"/>
        <v>0.51482083333333328</v>
      </c>
      <c r="V22" s="98">
        <f t="shared" si="10"/>
        <v>0.56690416666666665</v>
      </c>
      <c r="W22" s="98">
        <f t="shared" si="11"/>
        <v>0.60509861111111107</v>
      </c>
      <c r="X22" s="98">
        <f t="shared" si="12"/>
        <v>0.6467652777777777</v>
      </c>
      <c r="Y22" s="98">
        <f t="shared" si="13"/>
        <v>0.69190416666666665</v>
      </c>
      <c r="Z22" s="98">
        <f t="shared" si="14"/>
        <v>0.73357083333333328</v>
      </c>
      <c r="AA22" s="98">
        <f t="shared" si="15"/>
        <v>0.77523749999999991</v>
      </c>
      <c r="AB22" s="98">
        <f t="shared" si="16"/>
        <v>0.81690416666666665</v>
      </c>
      <c r="AC22" s="98">
        <f t="shared" si="17"/>
        <v>0.85857083333333328</v>
      </c>
      <c r="AD22" s="98">
        <f t="shared" si="18"/>
        <v>0.90023749999999991</v>
      </c>
      <c r="AF22" s="15"/>
      <c r="AI22" s="843"/>
    </row>
    <row r="23" spans="1:50">
      <c r="A23" s="1951"/>
      <c r="B23" s="915" t="s">
        <v>237</v>
      </c>
      <c r="C23" s="1264" t="s">
        <v>5</v>
      </c>
      <c r="D23" s="1264" t="s">
        <v>1681</v>
      </c>
      <c r="E23" s="1439" t="s">
        <v>150</v>
      </c>
      <c r="F23" s="28">
        <v>1.22</v>
      </c>
      <c r="G23" s="774">
        <f t="shared" si="20"/>
        <v>8.83</v>
      </c>
      <c r="H23" s="608" t="s">
        <v>780</v>
      </c>
      <c r="I23" s="608" t="s">
        <v>781</v>
      </c>
      <c r="J23" s="568">
        <v>25</v>
      </c>
      <c r="K23" s="37">
        <f t="shared" si="0"/>
        <v>2.0333333333333332E-3</v>
      </c>
      <c r="L23" s="37">
        <f t="shared" si="21"/>
        <v>1.6854166666666667E-2</v>
      </c>
      <c r="M23" s="98">
        <f t="shared" si="1"/>
        <v>0.15574305555555551</v>
      </c>
      <c r="N23" s="98">
        <f t="shared" si="2"/>
        <v>0.22518749999999996</v>
      </c>
      <c r="O23" s="98">
        <f t="shared" si="3"/>
        <v>0.26685416666666673</v>
      </c>
      <c r="P23" s="98">
        <f t="shared" si="4"/>
        <v>0.30852083333333341</v>
      </c>
      <c r="Q23" s="98">
        <f t="shared" si="5"/>
        <v>0.35018750000000004</v>
      </c>
      <c r="R23" s="98">
        <f t="shared" si="6"/>
        <v>0.39185416666666673</v>
      </c>
      <c r="S23" s="98">
        <f t="shared" si="7"/>
        <v>0.43352083333333341</v>
      </c>
      <c r="T23" s="98">
        <f t="shared" si="8"/>
        <v>0.47518750000000004</v>
      </c>
      <c r="U23" s="98">
        <f t="shared" si="9"/>
        <v>0.51685416666666661</v>
      </c>
      <c r="V23" s="98">
        <f t="shared" si="10"/>
        <v>0.56893749999999998</v>
      </c>
      <c r="W23" s="98">
        <f t="shared" si="11"/>
        <v>0.6071319444444444</v>
      </c>
      <c r="X23" s="98">
        <f t="shared" si="12"/>
        <v>0.64879861111111103</v>
      </c>
      <c r="Y23" s="98">
        <f t="shared" si="13"/>
        <v>0.69393749999999998</v>
      </c>
      <c r="Z23" s="98">
        <f t="shared" si="14"/>
        <v>0.73560416666666661</v>
      </c>
      <c r="AA23" s="98">
        <f t="shared" si="15"/>
        <v>0.77727083333333324</v>
      </c>
      <c r="AB23" s="98">
        <f t="shared" si="16"/>
        <v>0.81893749999999998</v>
      </c>
      <c r="AC23" s="98">
        <f t="shared" si="17"/>
        <v>0.86060416666666661</v>
      </c>
      <c r="AD23" s="98">
        <f t="shared" si="18"/>
        <v>0.90227083333333324</v>
      </c>
      <c r="AF23" s="15"/>
      <c r="AG23" s="15"/>
      <c r="AH23" s="15"/>
      <c r="AI23" s="840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</row>
    <row r="24" spans="1:50">
      <c r="A24" s="1951"/>
      <c r="B24" s="979" t="s">
        <v>196</v>
      </c>
      <c r="C24" s="1424" t="s">
        <v>5</v>
      </c>
      <c r="D24" s="1424" t="s">
        <v>1684</v>
      </c>
      <c r="E24" s="1439" t="s">
        <v>151</v>
      </c>
      <c r="F24" s="27">
        <v>2.12</v>
      </c>
      <c r="G24" s="774">
        <f t="shared" si="20"/>
        <v>10.95</v>
      </c>
      <c r="H24" s="644" t="s">
        <v>793</v>
      </c>
      <c r="I24" s="644" t="s">
        <v>794</v>
      </c>
      <c r="J24" s="32">
        <v>30</v>
      </c>
      <c r="K24" s="33">
        <f t="shared" si="0"/>
        <v>2.9444444444444444E-3</v>
      </c>
      <c r="L24" s="33">
        <f>L23+K24</f>
        <v>1.9798611111111111E-2</v>
      </c>
      <c r="M24" s="34">
        <f t="shared" si="1"/>
        <v>0.15868749999999995</v>
      </c>
      <c r="N24" s="34">
        <f t="shared" si="2"/>
        <v>0.2281319444444444</v>
      </c>
      <c r="O24" s="34">
        <f t="shared" si="3"/>
        <v>0.2697986111111112</v>
      </c>
      <c r="P24" s="34">
        <f t="shared" si="4"/>
        <v>0.31146527777777788</v>
      </c>
      <c r="Q24" s="34">
        <f t="shared" si="5"/>
        <v>0.35313194444444451</v>
      </c>
      <c r="R24" s="34">
        <f t="shared" si="6"/>
        <v>0.3947986111111112</v>
      </c>
      <c r="S24" s="34">
        <f t="shared" si="7"/>
        <v>0.43646527777777788</v>
      </c>
      <c r="T24" s="34">
        <f t="shared" si="8"/>
        <v>0.47813194444444451</v>
      </c>
      <c r="U24" s="34">
        <f t="shared" si="9"/>
        <v>0.51979861111111103</v>
      </c>
      <c r="V24" s="34">
        <f t="shared" si="10"/>
        <v>0.5718819444444444</v>
      </c>
      <c r="W24" s="34">
        <f t="shared" si="11"/>
        <v>0.61007638888888882</v>
      </c>
      <c r="X24" s="34">
        <f t="shared" si="12"/>
        <v>0.65174305555555545</v>
      </c>
      <c r="Y24" s="34">
        <f t="shared" si="13"/>
        <v>0.6968819444444444</v>
      </c>
      <c r="Z24" s="34">
        <f t="shared" si="14"/>
        <v>0.73854861111111103</v>
      </c>
      <c r="AA24" s="34">
        <f t="shared" si="15"/>
        <v>0.78021527777777766</v>
      </c>
      <c r="AB24" s="34">
        <f t="shared" si="16"/>
        <v>0.8218819444444444</v>
      </c>
      <c r="AC24" s="34">
        <f t="shared" si="17"/>
        <v>0.86354861111111103</v>
      </c>
      <c r="AD24" s="34">
        <f t="shared" si="18"/>
        <v>0.90521527777777766</v>
      </c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</row>
    <row r="25" spans="1:50">
      <c r="A25" s="1951"/>
      <c r="B25" s="915" t="s">
        <v>197</v>
      </c>
      <c r="C25" s="1264" t="s">
        <v>4</v>
      </c>
      <c r="D25" s="1264" t="s">
        <v>1681</v>
      </c>
      <c r="E25" s="1439" t="s">
        <v>152</v>
      </c>
      <c r="F25" s="28">
        <v>0.85</v>
      </c>
      <c r="G25" s="774">
        <f t="shared" si="20"/>
        <v>11.799999999999999</v>
      </c>
      <c r="H25" s="607" t="s">
        <v>747</v>
      </c>
      <c r="I25" s="607" t="s">
        <v>748</v>
      </c>
      <c r="J25" s="568">
        <v>30</v>
      </c>
      <c r="K25" s="37">
        <f t="shared" si="0"/>
        <v>1.1805555555555556E-3</v>
      </c>
      <c r="L25" s="37">
        <f>L23+K25</f>
        <v>1.8034722222222223E-2</v>
      </c>
      <c r="M25" s="98">
        <f t="shared" si="1"/>
        <v>0.1598680555555555</v>
      </c>
      <c r="N25" s="98">
        <f t="shared" si="2"/>
        <v>0.22931249999999995</v>
      </c>
      <c r="O25" s="98">
        <f t="shared" si="3"/>
        <v>0.27097916666666677</v>
      </c>
      <c r="P25" s="98">
        <f t="shared" si="4"/>
        <v>0.31264583333333346</v>
      </c>
      <c r="Q25" s="98">
        <f t="shared" si="5"/>
        <v>0.35431250000000009</v>
      </c>
      <c r="R25" s="98">
        <f t="shared" si="6"/>
        <v>0.39597916666666677</v>
      </c>
      <c r="S25" s="98">
        <f t="shared" si="7"/>
        <v>0.43764583333333346</v>
      </c>
      <c r="T25" s="98">
        <f t="shared" si="8"/>
        <v>0.47931250000000009</v>
      </c>
      <c r="U25" s="98">
        <f t="shared" si="9"/>
        <v>0.52097916666666655</v>
      </c>
      <c r="V25" s="98">
        <f t="shared" si="10"/>
        <v>0.57306249999999992</v>
      </c>
      <c r="W25" s="98">
        <f t="shared" si="11"/>
        <v>0.61125694444444434</v>
      </c>
      <c r="X25" s="98">
        <f t="shared" si="12"/>
        <v>0.65292361111111097</v>
      </c>
      <c r="Y25" s="98">
        <f t="shared" si="13"/>
        <v>0.69806249999999992</v>
      </c>
      <c r="Z25" s="98">
        <f t="shared" si="14"/>
        <v>0.73972916666666655</v>
      </c>
      <c r="AA25" s="98">
        <f t="shared" si="15"/>
        <v>0.78139583333333318</v>
      </c>
      <c r="AB25" s="98">
        <f t="shared" si="16"/>
        <v>0.82306249999999992</v>
      </c>
      <c r="AC25" s="98">
        <f t="shared" si="17"/>
        <v>0.86472916666666655</v>
      </c>
      <c r="AD25" s="98">
        <f t="shared" si="18"/>
        <v>0.90639583333333318</v>
      </c>
      <c r="AF25" s="15"/>
      <c r="AG25" s="15"/>
      <c r="AH25" s="239" t="s">
        <v>1609</v>
      </c>
      <c r="AI25" s="1367">
        <f>AI18+AI21</f>
        <v>67255.020000000033</v>
      </c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</row>
    <row r="26" spans="1:50">
      <c r="A26" s="1997" t="s">
        <v>247</v>
      </c>
      <c r="B26" s="915" t="s">
        <v>246</v>
      </c>
      <c r="C26" s="1264" t="s">
        <v>5</v>
      </c>
      <c r="D26" s="1264" t="s">
        <v>1684</v>
      </c>
      <c r="E26" s="1439" t="s">
        <v>153</v>
      </c>
      <c r="F26" s="28">
        <v>0.25</v>
      </c>
      <c r="G26" s="774">
        <f t="shared" si="20"/>
        <v>12.049999999999999</v>
      </c>
      <c r="H26" s="608" t="s">
        <v>751</v>
      </c>
      <c r="I26" s="608" t="s">
        <v>752</v>
      </c>
      <c r="J26" s="568">
        <v>25</v>
      </c>
      <c r="K26" s="37">
        <f t="shared" si="0"/>
        <v>4.1666666666666669E-4</v>
      </c>
      <c r="L26" s="37">
        <f t="shared" si="21"/>
        <v>1.8451388888888889E-2</v>
      </c>
      <c r="M26" s="98">
        <f t="shared" si="1"/>
        <v>0.16028472222222218</v>
      </c>
      <c r="N26" s="98">
        <f t="shared" si="2"/>
        <v>0.22972916666666662</v>
      </c>
      <c r="O26" s="98">
        <f t="shared" si="3"/>
        <v>0.27139583333333345</v>
      </c>
      <c r="P26" s="98">
        <f t="shared" si="4"/>
        <v>0.31306250000000013</v>
      </c>
      <c r="Q26" s="98">
        <f t="shared" si="5"/>
        <v>0.35472916666666676</v>
      </c>
      <c r="R26" s="98">
        <f t="shared" si="6"/>
        <v>0.39639583333333345</v>
      </c>
      <c r="S26" s="98">
        <f t="shared" si="7"/>
        <v>0.43806250000000013</v>
      </c>
      <c r="T26" s="98">
        <f t="shared" si="8"/>
        <v>0.47972916666666676</v>
      </c>
      <c r="U26" s="98">
        <f t="shared" si="9"/>
        <v>0.52139583333333317</v>
      </c>
      <c r="V26" s="98">
        <f t="shared" si="10"/>
        <v>0.57347916666666654</v>
      </c>
      <c r="W26" s="98">
        <f t="shared" si="11"/>
        <v>0.61167361111111096</v>
      </c>
      <c r="X26" s="98">
        <f t="shared" si="12"/>
        <v>0.65334027777777759</v>
      </c>
      <c r="Y26" s="98">
        <f t="shared" si="13"/>
        <v>0.69847916666666654</v>
      </c>
      <c r="Z26" s="98">
        <f t="shared" si="14"/>
        <v>0.74014583333333317</v>
      </c>
      <c r="AA26" s="98">
        <f t="shared" si="15"/>
        <v>0.7818124999999998</v>
      </c>
      <c r="AB26" s="98">
        <f t="shared" si="16"/>
        <v>0.82347916666666654</v>
      </c>
      <c r="AC26" s="98">
        <f t="shared" si="17"/>
        <v>0.86514583333333317</v>
      </c>
      <c r="AD26" s="98">
        <f t="shared" si="18"/>
        <v>0.9068124999999998</v>
      </c>
      <c r="AF26" s="15"/>
      <c r="AG26" s="15"/>
      <c r="AH26" s="239" t="s">
        <v>1610</v>
      </c>
      <c r="AI26" s="1367">
        <f>AI17+AI20</f>
        <v>128486.48999999998</v>
      </c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</row>
    <row r="27" spans="1:50">
      <c r="A27" s="1951"/>
      <c r="B27" s="915" t="s">
        <v>238</v>
      </c>
      <c r="C27" s="1264" t="s">
        <v>5</v>
      </c>
      <c r="D27" s="1264" t="s">
        <v>1684</v>
      </c>
      <c r="E27" s="1439" t="s">
        <v>154</v>
      </c>
      <c r="F27" s="28">
        <v>1.35</v>
      </c>
      <c r="G27" s="774">
        <f t="shared" si="20"/>
        <v>13.399999999999999</v>
      </c>
      <c r="H27" s="608" t="s">
        <v>753</v>
      </c>
      <c r="I27" s="608" t="s">
        <v>754</v>
      </c>
      <c r="J27" s="568">
        <v>30</v>
      </c>
      <c r="K27" s="37">
        <f t="shared" si="0"/>
        <v>1.8750000000000001E-3</v>
      </c>
      <c r="L27" s="37">
        <f t="shared" si="21"/>
        <v>2.032638888888889E-2</v>
      </c>
      <c r="M27" s="98">
        <f t="shared" si="1"/>
        <v>0.16215972222222216</v>
      </c>
      <c r="N27" s="98">
        <f t="shared" si="2"/>
        <v>0.23160416666666661</v>
      </c>
      <c r="O27" s="98">
        <f t="shared" si="3"/>
        <v>0.27327083333333346</v>
      </c>
      <c r="P27" s="98">
        <f t="shared" si="4"/>
        <v>0.31493750000000015</v>
      </c>
      <c r="Q27" s="98">
        <f t="shared" si="5"/>
        <v>0.35660416666666678</v>
      </c>
      <c r="R27" s="98">
        <f t="shared" si="6"/>
        <v>0.39827083333333346</v>
      </c>
      <c r="S27" s="98">
        <f t="shared" si="7"/>
        <v>0.43993750000000015</v>
      </c>
      <c r="T27" s="98">
        <f t="shared" si="8"/>
        <v>0.48160416666666678</v>
      </c>
      <c r="U27" s="98">
        <f t="shared" si="9"/>
        <v>0.52327083333333313</v>
      </c>
      <c r="V27" s="98">
        <f t="shared" si="10"/>
        <v>0.5753541666666665</v>
      </c>
      <c r="W27" s="98">
        <f t="shared" si="11"/>
        <v>0.61354861111111092</v>
      </c>
      <c r="X27" s="98">
        <f t="shared" si="12"/>
        <v>0.65521527777777755</v>
      </c>
      <c r="Y27" s="98">
        <f t="shared" si="13"/>
        <v>0.7003541666666665</v>
      </c>
      <c r="Z27" s="98">
        <f t="shared" si="14"/>
        <v>0.74202083333333313</v>
      </c>
      <c r="AA27" s="98">
        <f t="shared" si="15"/>
        <v>0.78368749999999976</v>
      </c>
      <c r="AB27" s="98">
        <f t="shared" si="16"/>
        <v>0.8253541666666665</v>
      </c>
      <c r="AC27" s="98">
        <f t="shared" si="17"/>
        <v>0.86702083333333313</v>
      </c>
      <c r="AD27" s="98">
        <f t="shared" si="18"/>
        <v>0.90868749999999976</v>
      </c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</row>
    <row r="28" spans="1:50">
      <c r="A28" s="1951"/>
      <c r="B28" s="980" t="s">
        <v>239</v>
      </c>
      <c r="C28" s="1424" t="s">
        <v>5</v>
      </c>
      <c r="D28" s="1424" t="s">
        <v>1684</v>
      </c>
      <c r="E28" s="1439" t="s">
        <v>155</v>
      </c>
      <c r="F28" s="27">
        <v>1.4</v>
      </c>
      <c r="G28" s="774">
        <f t="shared" si="20"/>
        <v>14.799999999999999</v>
      </c>
      <c r="H28" s="644" t="s">
        <v>757</v>
      </c>
      <c r="I28" s="644" t="s">
        <v>758</v>
      </c>
      <c r="J28" s="32">
        <v>30</v>
      </c>
      <c r="K28" s="33">
        <f t="shared" si="0"/>
        <v>1.9444444444444442E-3</v>
      </c>
      <c r="L28" s="33">
        <f t="shared" si="21"/>
        <v>2.2270833333333333E-2</v>
      </c>
      <c r="M28" s="172">
        <f t="shared" si="1"/>
        <v>0.16410416666666661</v>
      </c>
      <c r="N28" s="172">
        <f t="shared" si="2"/>
        <v>0.23354861111111105</v>
      </c>
      <c r="O28" s="172">
        <f t="shared" si="3"/>
        <v>0.27521527777777793</v>
      </c>
      <c r="P28" s="172">
        <f t="shared" si="4"/>
        <v>0.31688194444444462</v>
      </c>
      <c r="Q28" s="172">
        <f t="shared" si="5"/>
        <v>0.35854861111111125</v>
      </c>
      <c r="R28" s="172">
        <f t="shared" si="6"/>
        <v>0.40021527777777793</v>
      </c>
      <c r="S28" s="172">
        <f t="shared" si="7"/>
        <v>0.44188194444444462</v>
      </c>
      <c r="T28" s="172">
        <f t="shared" si="8"/>
        <v>0.48354861111111125</v>
      </c>
      <c r="U28" s="172">
        <f t="shared" si="9"/>
        <v>0.52521527777777754</v>
      </c>
      <c r="V28" s="172">
        <f t="shared" si="10"/>
        <v>0.57729861111111092</v>
      </c>
      <c r="W28" s="172">
        <f t="shared" si="11"/>
        <v>0.61549305555555534</v>
      </c>
      <c r="X28" s="172">
        <f t="shared" si="12"/>
        <v>0.65715972222222196</v>
      </c>
      <c r="Y28" s="172">
        <f t="shared" si="13"/>
        <v>0.70229861111111092</v>
      </c>
      <c r="Z28" s="172">
        <f t="shared" si="14"/>
        <v>0.74396527777777754</v>
      </c>
      <c r="AA28" s="172">
        <f t="shared" si="15"/>
        <v>0.78563194444444417</v>
      </c>
      <c r="AB28" s="172">
        <f t="shared" si="16"/>
        <v>0.82729861111111092</v>
      </c>
      <c r="AC28" s="172">
        <f t="shared" si="17"/>
        <v>0.86896527777777754</v>
      </c>
      <c r="AD28" s="172">
        <f t="shared" si="18"/>
        <v>0.91063194444444417</v>
      </c>
      <c r="AF28" s="15"/>
      <c r="AG28" s="15"/>
      <c r="AH28" s="15"/>
      <c r="AI28" s="840">
        <f>SUM(AI25:AI27)</f>
        <v>195741.51</v>
      </c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</row>
    <row r="29" spans="1:50">
      <c r="A29" s="1951"/>
      <c r="B29" s="975" t="s">
        <v>240</v>
      </c>
      <c r="C29" s="1264" t="s">
        <v>4</v>
      </c>
      <c r="D29" s="1264" t="s">
        <v>1681</v>
      </c>
      <c r="E29" s="1439" t="s">
        <v>156</v>
      </c>
      <c r="F29" s="28">
        <v>0.65</v>
      </c>
      <c r="G29" s="774">
        <f t="shared" si="20"/>
        <v>15.45</v>
      </c>
      <c r="H29" s="607" t="s">
        <v>761</v>
      </c>
      <c r="I29" s="607" t="s">
        <v>762</v>
      </c>
      <c r="J29" s="568">
        <v>15</v>
      </c>
      <c r="K29" s="37">
        <f t="shared" si="0"/>
        <v>1.8055555555555557E-3</v>
      </c>
      <c r="L29" s="37">
        <f t="shared" si="21"/>
        <v>2.407638888888889E-2</v>
      </c>
      <c r="M29" s="98">
        <f t="shared" si="1"/>
        <v>0.16590972222222217</v>
      </c>
      <c r="N29" s="98">
        <f t="shared" si="2"/>
        <v>0.23535416666666661</v>
      </c>
      <c r="O29" s="98">
        <f t="shared" si="3"/>
        <v>0.27702083333333349</v>
      </c>
      <c r="P29" s="98">
        <f t="shared" si="4"/>
        <v>0.31868750000000018</v>
      </c>
      <c r="Q29" s="98">
        <f t="shared" si="5"/>
        <v>0.36035416666666681</v>
      </c>
      <c r="R29" s="98">
        <f t="shared" si="6"/>
        <v>0.40202083333333349</v>
      </c>
      <c r="S29" s="98">
        <f t="shared" si="7"/>
        <v>0.44368750000000018</v>
      </c>
      <c r="T29" s="98">
        <f t="shared" si="8"/>
        <v>0.48535416666666681</v>
      </c>
      <c r="U29" s="98">
        <f t="shared" si="9"/>
        <v>0.52702083333333305</v>
      </c>
      <c r="V29" s="98">
        <f t="shared" si="10"/>
        <v>0.57910416666666642</v>
      </c>
      <c r="W29" s="98">
        <f t="shared" si="11"/>
        <v>0.61729861111111084</v>
      </c>
      <c r="X29" s="98">
        <f t="shared" si="12"/>
        <v>0.65896527777777747</v>
      </c>
      <c r="Y29" s="98">
        <f t="shared" si="13"/>
        <v>0.70410416666666642</v>
      </c>
      <c r="Z29" s="98">
        <f t="shared" si="14"/>
        <v>0.74577083333333305</v>
      </c>
      <c r="AA29" s="98">
        <f t="shared" si="15"/>
        <v>0.78743749999999968</v>
      </c>
      <c r="AB29" s="98">
        <f t="shared" si="16"/>
        <v>0.82910416666666642</v>
      </c>
      <c r="AC29" s="98">
        <f t="shared" si="17"/>
        <v>0.87077083333333305</v>
      </c>
      <c r="AD29" s="98">
        <f t="shared" si="18"/>
        <v>0.91243749999999968</v>
      </c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</row>
    <row r="30" spans="1:50" ht="16.5" customHeight="1">
      <c r="A30" s="1951"/>
      <c r="B30" s="981" t="s">
        <v>241</v>
      </c>
      <c r="C30" s="1264" t="s">
        <v>4</v>
      </c>
      <c r="D30" s="1264" t="s">
        <v>1681</v>
      </c>
      <c r="E30" s="1439" t="s">
        <v>157</v>
      </c>
      <c r="F30" s="28">
        <v>0.51</v>
      </c>
      <c r="G30" s="774">
        <f t="shared" si="20"/>
        <v>15.959999999999999</v>
      </c>
      <c r="H30" s="608" t="s">
        <v>1384</v>
      </c>
      <c r="I30" s="608" t="s">
        <v>1385</v>
      </c>
      <c r="J30" s="568">
        <v>25</v>
      </c>
      <c r="K30" s="37">
        <f t="shared" si="0"/>
        <v>8.5000000000000006E-4</v>
      </c>
      <c r="L30" s="37">
        <f t="shared" si="21"/>
        <v>2.492638888888889E-2</v>
      </c>
      <c r="M30" s="98">
        <f t="shared" si="1"/>
        <v>0.16675972222222216</v>
      </c>
      <c r="N30" s="98">
        <f t="shared" si="2"/>
        <v>0.2362041666666666</v>
      </c>
      <c r="O30" s="98">
        <f t="shared" si="3"/>
        <v>0.27787083333333351</v>
      </c>
      <c r="P30" s="98">
        <f t="shared" si="4"/>
        <v>0.3195375000000002</v>
      </c>
      <c r="Q30" s="98">
        <f t="shared" si="5"/>
        <v>0.36120416666666683</v>
      </c>
      <c r="R30" s="98">
        <f t="shared" si="6"/>
        <v>0.40287083333333351</v>
      </c>
      <c r="S30" s="98">
        <f t="shared" si="7"/>
        <v>0.4445375000000002</v>
      </c>
      <c r="T30" s="98">
        <f t="shared" si="8"/>
        <v>0.48620416666666683</v>
      </c>
      <c r="U30" s="98">
        <f t="shared" si="9"/>
        <v>0.52787083333333307</v>
      </c>
      <c r="V30" s="98">
        <f t="shared" si="10"/>
        <v>0.57995416666666644</v>
      </c>
      <c r="W30" s="98">
        <f t="shared" si="11"/>
        <v>0.61814861111111086</v>
      </c>
      <c r="X30" s="98">
        <f t="shared" si="12"/>
        <v>0.65981527777777749</v>
      </c>
      <c r="Y30" s="98">
        <f t="shared" si="13"/>
        <v>0.70495416666666644</v>
      </c>
      <c r="Z30" s="98">
        <f t="shared" si="14"/>
        <v>0.74662083333333307</v>
      </c>
      <c r="AA30" s="98">
        <f t="shared" si="15"/>
        <v>0.7882874999999997</v>
      </c>
      <c r="AB30" s="98">
        <f t="shared" si="16"/>
        <v>0.82995416666666644</v>
      </c>
      <c r="AC30" s="98">
        <f t="shared" si="17"/>
        <v>0.87162083333333307</v>
      </c>
      <c r="AD30" s="98">
        <f t="shared" si="18"/>
        <v>0.9132874999999997</v>
      </c>
      <c r="AF30" s="15"/>
      <c r="AG30" s="15"/>
      <c r="AH30" s="21"/>
      <c r="AI30" s="21"/>
      <c r="AJ30" s="21"/>
      <c r="AK30" s="21"/>
      <c r="AL30" s="21"/>
      <c r="AM30" s="21"/>
      <c r="AN30" s="21"/>
      <c r="AO30" s="21"/>
      <c r="AP30" s="15"/>
      <c r="AQ30" s="15"/>
      <c r="AR30" s="15"/>
      <c r="AS30" s="15"/>
      <c r="AT30" s="15"/>
      <c r="AU30" s="15"/>
      <c r="AV30" s="15"/>
    </row>
    <row r="31" spans="1:50">
      <c r="A31" s="1951"/>
      <c r="B31" s="981" t="s">
        <v>242</v>
      </c>
      <c r="C31" s="1264" t="s">
        <v>4</v>
      </c>
      <c r="D31" s="1264" t="s">
        <v>1681</v>
      </c>
      <c r="E31" s="1439" t="s">
        <v>102</v>
      </c>
      <c r="F31" s="28">
        <v>0.67</v>
      </c>
      <c r="G31" s="774">
        <f t="shared" si="20"/>
        <v>16.63</v>
      </c>
      <c r="H31" s="608" t="s">
        <v>1382</v>
      </c>
      <c r="I31" s="608" t="s">
        <v>1383</v>
      </c>
      <c r="J31" s="568">
        <v>25</v>
      </c>
      <c r="K31" s="37">
        <f t="shared" si="0"/>
        <v>1.1166666666666666E-3</v>
      </c>
      <c r="L31" s="37">
        <f t="shared" si="21"/>
        <v>2.6043055555555555E-2</v>
      </c>
      <c r="M31" s="98">
        <f t="shared" si="1"/>
        <v>0.16787638888888881</v>
      </c>
      <c r="N31" s="98">
        <f t="shared" si="2"/>
        <v>0.23732083333333326</v>
      </c>
      <c r="O31" s="98">
        <f t="shared" si="3"/>
        <v>0.27898750000000017</v>
      </c>
      <c r="P31" s="98">
        <f t="shared" si="4"/>
        <v>0.32065416666666685</v>
      </c>
      <c r="Q31" s="98">
        <f t="shared" si="5"/>
        <v>0.36232083333333348</v>
      </c>
      <c r="R31" s="98">
        <f t="shared" si="6"/>
        <v>0.40398750000000017</v>
      </c>
      <c r="S31" s="98">
        <f t="shared" si="7"/>
        <v>0.44565416666666685</v>
      </c>
      <c r="T31" s="98">
        <f t="shared" si="8"/>
        <v>0.48732083333333348</v>
      </c>
      <c r="U31" s="98">
        <f t="shared" si="9"/>
        <v>0.52898749999999972</v>
      </c>
      <c r="V31" s="98">
        <f t="shared" si="10"/>
        <v>0.58107083333333309</v>
      </c>
      <c r="W31" s="98">
        <f t="shared" si="11"/>
        <v>0.61926527777777751</v>
      </c>
      <c r="X31" s="98">
        <f t="shared" si="12"/>
        <v>0.66093194444444414</v>
      </c>
      <c r="Y31" s="98">
        <f t="shared" si="13"/>
        <v>0.70607083333333309</v>
      </c>
      <c r="Z31" s="98">
        <f t="shared" si="14"/>
        <v>0.74773749999999972</v>
      </c>
      <c r="AA31" s="98">
        <f t="shared" si="15"/>
        <v>0.78940416666666635</v>
      </c>
      <c r="AB31" s="98">
        <f t="shared" si="16"/>
        <v>0.83107083333333309</v>
      </c>
      <c r="AC31" s="98">
        <f t="shared" si="17"/>
        <v>0.87273749999999972</v>
      </c>
      <c r="AD31" s="98">
        <f t="shared" si="18"/>
        <v>0.91440416666666635</v>
      </c>
      <c r="AF31" s="21"/>
      <c r="AG31" s="21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</row>
    <row r="32" spans="1:50">
      <c r="A32" s="1951"/>
      <c r="B32" s="975" t="s">
        <v>243</v>
      </c>
      <c r="C32" s="1264" t="s">
        <v>4</v>
      </c>
      <c r="D32" s="1264" t="s">
        <v>1681</v>
      </c>
      <c r="E32" s="1439" t="s">
        <v>158</v>
      </c>
      <c r="F32" s="28">
        <v>0.6</v>
      </c>
      <c r="G32" s="774">
        <f t="shared" si="20"/>
        <v>17.23</v>
      </c>
      <c r="H32" s="608" t="s">
        <v>1386</v>
      </c>
      <c r="I32" s="608" t="s">
        <v>1387</v>
      </c>
      <c r="J32" s="568">
        <v>25</v>
      </c>
      <c r="K32" s="37">
        <f t="shared" si="0"/>
        <v>1E-3</v>
      </c>
      <c r="L32" s="37">
        <f t="shared" si="21"/>
        <v>2.7043055555555556E-2</v>
      </c>
      <c r="M32" s="98">
        <f t="shared" si="1"/>
        <v>0.16887638888888881</v>
      </c>
      <c r="N32" s="98">
        <f t="shared" si="2"/>
        <v>0.23832083333333326</v>
      </c>
      <c r="O32" s="98">
        <f t="shared" si="3"/>
        <v>0.27998750000000017</v>
      </c>
      <c r="P32" s="98">
        <f t="shared" si="4"/>
        <v>0.32165416666666685</v>
      </c>
      <c r="Q32" s="98">
        <f t="shared" si="5"/>
        <v>0.36332083333333348</v>
      </c>
      <c r="R32" s="98">
        <f t="shared" si="6"/>
        <v>0.40498750000000017</v>
      </c>
      <c r="S32" s="98">
        <f t="shared" si="7"/>
        <v>0.44665416666666685</v>
      </c>
      <c r="T32" s="98">
        <f t="shared" si="8"/>
        <v>0.48832083333333348</v>
      </c>
      <c r="U32" s="98">
        <f t="shared" si="9"/>
        <v>0.52998749999999972</v>
      </c>
      <c r="V32" s="98">
        <f t="shared" si="10"/>
        <v>0.58207083333333309</v>
      </c>
      <c r="W32" s="98">
        <f t="shared" si="11"/>
        <v>0.62026527777777751</v>
      </c>
      <c r="X32" s="98">
        <f t="shared" si="12"/>
        <v>0.66193194444444414</v>
      </c>
      <c r="Y32" s="98">
        <f t="shared" si="13"/>
        <v>0.70707083333333309</v>
      </c>
      <c r="Z32" s="98">
        <f t="shared" si="14"/>
        <v>0.74873749999999972</v>
      </c>
      <c r="AA32" s="98">
        <f t="shared" si="15"/>
        <v>0.79040416666666635</v>
      </c>
      <c r="AB32" s="98">
        <f t="shared" si="16"/>
        <v>0.83207083333333309</v>
      </c>
      <c r="AC32" s="98">
        <f t="shared" si="17"/>
        <v>0.87373749999999972</v>
      </c>
      <c r="AD32" s="98">
        <f t="shared" si="18"/>
        <v>0.91540416666666635</v>
      </c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</row>
    <row r="33" spans="1:33">
      <c r="A33" s="1951"/>
      <c r="B33" s="975" t="s">
        <v>244</v>
      </c>
      <c r="C33" s="1264" t="s">
        <v>4</v>
      </c>
      <c r="D33" s="1264" t="s">
        <v>1681</v>
      </c>
      <c r="E33" s="1439" t="s">
        <v>159</v>
      </c>
      <c r="F33" s="28">
        <v>0.32</v>
      </c>
      <c r="G33" s="774">
        <f t="shared" si="20"/>
        <v>17.55</v>
      </c>
      <c r="H33" s="608" t="s">
        <v>782</v>
      </c>
      <c r="I33" s="608" t="s">
        <v>783</v>
      </c>
      <c r="J33" s="568">
        <v>25</v>
      </c>
      <c r="K33" s="37">
        <f t="shared" si="0"/>
        <v>5.3333333333333336E-4</v>
      </c>
      <c r="L33" s="37">
        <f t="shared" si="21"/>
        <v>2.757638888888889E-2</v>
      </c>
      <c r="M33" s="98">
        <f t="shared" si="1"/>
        <v>0.16940972222222214</v>
      </c>
      <c r="N33" s="98">
        <f t="shared" si="2"/>
        <v>0.23885416666666659</v>
      </c>
      <c r="O33" s="98">
        <f t="shared" si="3"/>
        <v>0.2805208333333335</v>
      </c>
      <c r="P33" s="98">
        <f t="shared" si="4"/>
        <v>0.32218750000000018</v>
      </c>
      <c r="Q33" s="98">
        <f t="shared" si="5"/>
        <v>0.36385416666666681</v>
      </c>
      <c r="R33" s="98">
        <f t="shared" si="6"/>
        <v>0.4055208333333335</v>
      </c>
      <c r="S33" s="98">
        <f t="shared" si="7"/>
        <v>0.44718750000000018</v>
      </c>
      <c r="T33" s="98">
        <f t="shared" si="8"/>
        <v>0.48885416666666681</v>
      </c>
      <c r="U33" s="98">
        <f t="shared" si="9"/>
        <v>0.53052083333333311</v>
      </c>
      <c r="V33" s="98">
        <f t="shared" si="10"/>
        <v>0.58260416666666648</v>
      </c>
      <c r="W33" s="98">
        <f t="shared" si="11"/>
        <v>0.6207986111111109</v>
      </c>
      <c r="X33" s="98">
        <f t="shared" si="12"/>
        <v>0.66246527777777753</v>
      </c>
      <c r="Y33" s="98">
        <f t="shared" si="13"/>
        <v>0.70760416666666648</v>
      </c>
      <c r="Z33" s="98">
        <f t="shared" si="14"/>
        <v>0.74927083333333311</v>
      </c>
      <c r="AA33" s="98">
        <f t="shared" si="15"/>
        <v>0.79093749999999974</v>
      </c>
      <c r="AB33" s="98">
        <f t="shared" si="16"/>
        <v>0.83260416666666648</v>
      </c>
      <c r="AC33" s="98">
        <f t="shared" si="17"/>
        <v>0.87427083333333311</v>
      </c>
      <c r="AD33" s="98">
        <f t="shared" si="18"/>
        <v>0.91593749999999974</v>
      </c>
      <c r="AE33" s="15"/>
      <c r="AF33" s="15"/>
      <c r="AG33" s="15"/>
    </row>
    <row r="34" spans="1:33">
      <c r="A34" s="1951"/>
      <c r="B34" s="982" t="s">
        <v>245</v>
      </c>
      <c r="C34" s="1264" t="s">
        <v>4</v>
      </c>
      <c r="D34" s="1264" t="s">
        <v>1681</v>
      </c>
      <c r="E34" s="1439" t="s">
        <v>160</v>
      </c>
      <c r="F34" s="145">
        <v>0.55000000000000004</v>
      </c>
      <c r="G34" s="28">
        <f t="shared" ref="G34" si="22">G33+F34</f>
        <v>18.100000000000001</v>
      </c>
      <c r="H34" s="608" t="s">
        <v>1388</v>
      </c>
      <c r="I34" s="608" t="s">
        <v>1389</v>
      </c>
      <c r="J34" s="568">
        <v>20</v>
      </c>
      <c r="K34" s="37">
        <f t="shared" si="0"/>
        <v>1.1458333333333336E-3</v>
      </c>
      <c r="L34" s="37">
        <f t="shared" ref="L34" si="23">L33+K34</f>
        <v>2.8722222222222222E-2</v>
      </c>
      <c r="M34" s="98">
        <f t="shared" si="1"/>
        <v>0.17055555555555549</v>
      </c>
      <c r="N34" s="98">
        <f t="shared" si="2"/>
        <v>0.23999999999999994</v>
      </c>
      <c r="O34" s="98">
        <f t="shared" si="3"/>
        <v>0.28166666666666684</v>
      </c>
      <c r="P34" s="98">
        <f t="shared" si="4"/>
        <v>0.32333333333333353</v>
      </c>
      <c r="Q34" s="98">
        <f t="shared" si="5"/>
        <v>0.36500000000000016</v>
      </c>
      <c r="R34" s="98">
        <f t="shared" si="6"/>
        <v>0.40666666666666684</v>
      </c>
      <c r="S34" s="98">
        <f t="shared" si="7"/>
        <v>0.44833333333333353</v>
      </c>
      <c r="T34" s="98">
        <f t="shared" si="8"/>
        <v>0.49000000000000016</v>
      </c>
      <c r="U34" s="98">
        <f t="shared" si="9"/>
        <v>0.5316666666666664</v>
      </c>
      <c r="V34" s="98">
        <f t="shared" si="10"/>
        <v>0.58374999999999977</v>
      </c>
      <c r="W34" s="98">
        <f t="shared" si="11"/>
        <v>0.62194444444444419</v>
      </c>
      <c r="X34" s="98">
        <f t="shared" si="12"/>
        <v>0.66361111111111082</v>
      </c>
      <c r="Y34" s="98">
        <f t="shared" si="13"/>
        <v>0.70874999999999977</v>
      </c>
      <c r="Z34" s="98">
        <f t="shared" si="14"/>
        <v>0.7504166666666664</v>
      </c>
      <c r="AA34" s="98">
        <f t="shared" si="15"/>
        <v>0.79208333333333303</v>
      </c>
      <c r="AB34" s="98">
        <f t="shared" si="16"/>
        <v>0.83374999999999977</v>
      </c>
      <c r="AC34" s="98">
        <f t="shared" si="17"/>
        <v>0.8754166666666664</v>
      </c>
      <c r="AD34" s="98">
        <f t="shared" si="18"/>
        <v>0.91708333333333303</v>
      </c>
    </row>
    <row r="35" spans="1:33">
      <c r="A35" s="106"/>
      <c r="B35" s="17"/>
      <c r="C35" s="104"/>
      <c r="D35" s="104"/>
      <c r="E35" s="105"/>
      <c r="F35" s="19"/>
      <c r="G35" s="105"/>
      <c r="H35" s="78"/>
      <c r="I35" s="78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94"/>
    </row>
    <row r="36" spans="1:33" ht="17.25" thickBot="1">
      <c r="A36" s="106"/>
      <c r="B36" s="173" t="s">
        <v>245</v>
      </c>
      <c r="C36" s="174" t="s">
        <v>261</v>
      </c>
      <c r="D36" s="104"/>
      <c r="E36" s="105"/>
      <c r="F36" s="19"/>
      <c r="G36" s="105"/>
      <c r="H36" s="78"/>
      <c r="I36" s="78" t="s">
        <v>1267</v>
      </c>
      <c r="J36" s="20"/>
      <c r="K36" s="20" t="s">
        <v>1262</v>
      </c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94"/>
    </row>
    <row r="37" spans="1:33" ht="17.25" thickBot="1">
      <c r="A37" s="106"/>
      <c r="B37" s="17"/>
      <c r="C37" s="104"/>
      <c r="D37" s="104"/>
      <c r="E37" s="105"/>
      <c r="F37" s="19"/>
      <c r="G37" s="105"/>
      <c r="H37" s="78"/>
      <c r="I37" s="78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94"/>
    </row>
    <row r="38" spans="1:33">
      <c r="A38" s="106"/>
      <c r="B38" s="176" t="s">
        <v>242</v>
      </c>
      <c r="C38" s="104"/>
      <c r="D38" s="104"/>
      <c r="E38" s="105"/>
      <c r="F38" s="19"/>
      <c r="G38" s="105"/>
      <c r="H38" s="78"/>
      <c r="I38" s="78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94"/>
    </row>
    <row r="39" spans="1:33" ht="17.25" thickBot="1">
      <c r="A39" s="109"/>
      <c r="B39" s="177" t="s">
        <v>243</v>
      </c>
      <c r="C39" s="175" t="s">
        <v>262</v>
      </c>
      <c r="I39" s="105"/>
      <c r="J39" s="105"/>
      <c r="K39" s="105"/>
      <c r="L39" s="105"/>
      <c r="M39" s="105"/>
      <c r="N39" s="105"/>
      <c r="O39" s="105"/>
      <c r="P39" s="105"/>
      <c r="Q39" s="15"/>
      <c r="R39" s="15"/>
      <c r="S39" s="20"/>
      <c r="T39" s="20"/>
      <c r="U39" s="1"/>
      <c r="V39" s="1"/>
      <c r="W39" s="93"/>
      <c r="X39" s="93"/>
    </row>
    <row r="40" spans="1:33">
      <c r="A40" s="109"/>
      <c r="E40" s="439"/>
      <c r="F40" s="439"/>
      <c r="G40" s="439"/>
      <c r="H40" s="439"/>
      <c r="I40" s="1438"/>
      <c r="J40" s="1438"/>
      <c r="K40" s="1438"/>
      <c r="L40" s="1438"/>
      <c r="M40" s="1438"/>
      <c r="N40" s="1438"/>
      <c r="O40" s="1438"/>
      <c r="P40" s="1438"/>
      <c r="Q40" s="436"/>
      <c r="R40" s="436"/>
      <c r="S40" s="1438"/>
      <c r="T40" s="1438"/>
      <c r="U40" s="436"/>
      <c r="V40" s="436"/>
      <c r="W40" s="94"/>
      <c r="X40" s="94"/>
    </row>
    <row r="41" spans="1:33" ht="1.5" customHeight="1">
      <c r="A41" s="109"/>
      <c r="C41" s="104"/>
      <c r="D41" s="38"/>
      <c r="E41" s="105"/>
      <c r="F41" s="105"/>
      <c r="G41" s="105"/>
      <c r="H41" s="105"/>
      <c r="I41" s="105"/>
      <c r="J41" s="105"/>
      <c r="K41" s="20"/>
      <c r="L41" s="20"/>
      <c r="M41" s="20"/>
      <c r="N41" s="20"/>
      <c r="O41" s="20"/>
      <c r="P41" s="20"/>
      <c r="Q41" s="20"/>
      <c r="R41" s="105"/>
      <c r="S41" s="105"/>
      <c r="T41" s="105"/>
      <c r="U41" s="15"/>
      <c r="V41" s="15"/>
      <c r="W41" s="94"/>
      <c r="X41" s="94"/>
    </row>
    <row r="42" spans="1:33" ht="23.25" hidden="1">
      <c r="A42" s="110"/>
      <c r="C42" s="104"/>
      <c r="D42" s="38"/>
      <c r="E42" s="105"/>
      <c r="F42" s="105"/>
      <c r="G42" s="105"/>
      <c r="H42" s="105"/>
      <c r="I42" s="105"/>
      <c r="J42" s="105"/>
      <c r="K42" s="78"/>
      <c r="L42" s="78"/>
      <c r="M42" s="1976" t="s">
        <v>1155</v>
      </c>
      <c r="N42" s="1918"/>
      <c r="O42" s="1918"/>
      <c r="P42" s="471">
        <v>255</v>
      </c>
      <c r="Q42" s="471"/>
      <c r="R42" s="105"/>
      <c r="S42" s="105"/>
      <c r="T42" s="105"/>
      <c r="U42" s="15"/>
      <c r="V42" s="15"/>
      <c r="W42" s="94"/>
      <c r="X42" s="94"/>
    </row>
    <row r="43" spans="1:33" ht="25.5" hidden="1">
      <c r="A43" s="15"/>
      <c r="C43" s="79"/>
      <c r="D43" s="2033"/>
      <c r="E43" s="2033"/>
      <c r="F43" s="2033"/>
      <c r="G43" s="2033"/>
      <c r="H43" s="2033"/>
      <c r="I43" s="2033"/>
      <c r="J43" s="105"/>
      <c r="K43" s="78"/>
      <c r="L43" s="78"/>
      <c r="M43" s="20"/>
      <c r="N43" s="20"/>
      <c r="O43" s="20"/>
      <c r="P43" s="471"/>
      <c r="Q43" s="471"/>
      <c r="R43" s="21"/>
      <c r="S43" s="21"/>
      <c r="T43" s="21"/>
      <c r="U43" s="15"/>
      <c r="V43" s="15"/>
      <c r="W43" s="94"/>
      <c r="X43" s="94"/>
    </row>
    <row r="44" spans="1:33" ht="16.5" hidden="1" customHeight="1">
      <c r="A44" s="15"/>
      <c r="C44" s="79"/>
      <c r="D44" s="141"/>
      <c r="E44" s="141"/>
      <c r="F44" s="141"/>
      <c r="G44" s="141"/>
      <c r="H44" s="141"/>
      <c r="I44" s="141"/>
      <c r="J44" s="144"/>
      <c r="K44" s="78"/>
      <c r="L44" s="78"/>
      <c r="M44" s="1976" t="s">
        <v>1156</v>
      </c>
      <c r="N44" s="1918"/>
      <c r="O44" s="1918"/>
      <c r="P44" s="471">
        <v>111</v>
      </c>
      <c r="Q44" s="471"/>
      <c r="R44" s="21"/>
      <c r="S44" s="21"/>
      <c r="T44" s="21"/>
      <c r="U44" s="15"/>
      <c r="V44" s="15"/>
      <c r="W44" s="94"/>
      <c r="X44" s="94"/>
    </row>
    <row r="45" spans="1:33" ht="23.25" hidden="1" customHeight="1">
      <c r="A45" s="15"/>
      <c r="C45" s="79"/>
      <c r="D45" s="141"/>
      <c r="E45" s="141"/>
      <c r="F45" s="141"/>
      <c r="G45" s="141"/>
      <c r="H45" s="141"/>
      <c r="I45" s="141"/>
      <c r="J45" s="144"/>
      <c r="L45" s="361"/>
      <c r="M45" s="361"/>
      <c r="N45" s="361"/>
      <c r="O45" s="361"/>
      <c r="P45" s="361"/>
      <c r="Q45" s="361"/>
      <c r="R45" s="21"/>
      <c r="S45" s="21"/>
      <c r="T45" s="21"/>
      <c r="U45" s="15"/>
      <c r="V45" s="15"/>
      <c r="W45" s="94"/>
      <c r="X45" s="94"/>
    </row>
    <row r="46" spans="1:33" ht="25.5" hidden="1">
      <c r="A46" s="15"/>
      <c r="C46" s="79"/>
      <c r="D46" s="141"/>
      <c r="E46" s="141"/>
      <c r="F46" s="141"/>
      <c r="G46" s="141"/>
      <c r="H46" s="141"/>
      <c r="I46" s="141"/>
      <c r="J46" s="144"/>
      <c r="L46" s="361"/>
      <c r="M46" s="2020" t="s">
        <v>1157</v>
      </c>
      <c r="N46" s="1918"/>
      <c r="O46" s="1918"/>
      <c r="P46" s="361">
        <f>12.2*18</f>
        <v>219.6</v>
      </c>
      <c r="Q46" s="361"/>
      <c r="R46" s="21"/>
      <c r="S46" s="21"/>
      <c r="T46" s="21"/>
      <c r="U46" s="15"/>
      <c r="V46" s="15"/>
      <c r="W46" s="94"/>
      <c r="X46" s="94"/>
    </row>
    <row r="47" spans="1:33" ht="25.5" hidden="1">
      <c r="A47" s="15"/>
      <c r="C47" s="79"/>
      <c r="D47" s="141"/>
      <c r="E47" s="141"/>
      <c r="F47" s="141"/>
      <c r="G47" s="141"/>
      <c r="H47" s="141"/>
      <c r="I47" s="141"/>
      <c r="J47" s="144"/>
      <c r="K47" s="361"/>
      <c r="L47" s="361"/>
      <c r="M47" s="2020" t="s">
        <v>1158</v>
      </c>
      <c r="N47" s="1918"/>
      <c r="O47" s="1918"/>
      <c r="P47" s="361">
        <f>12.2*8</f>
        <v>97.6</v>
      </c>
      <c r="Q47" s="361"/>
      <c r="R47" s="21"/>
      <c r="S47" s="21"/>
      <c r="T47" s="21"/>
      <c r="U47" s="15"/>
      <c r="V47" s="15"/>
      <c r="W47" s="94"/>
      <c r="X47" s="94"/>
    </row>
    <row r="48" spans="1:33" ht="25.5" hidden="1">
      <c r="A48" s="15"/>
      <c r="C48" s="79"/>
      <c r="D48" s="141"/>
      <c r="E48" s="141"/>
      <c r="F48" s="141"/>
      <c r="G48" s="141"/>
      <c r="H48" s="141"/>
      <c r="I48" s="141"/>
      <c r="J48" s="144"/>
      <c r="K48" s="361"/>
      <c r="L48" s="361"/>
      <c r="M48" s="361"/>
      <c r="N48" s="361"/>
      <c r="O48" s="361"/>
      <c r="P48" s="361"/>
      <c r="Q48" s="361"/>
      <c r="R48" s="21"/>
      <c r="S48" s="21"/>
      <c r="T48" s="21"/>
      <c r="U48" s="15"/>
      <c r="V48" s="15"/>
      <c r="W48" s="94"/>
      <c r="X48" s="94"/>
    </row>
    <row r="49" spans="1:24" ht="25.5" hidden="1">
      <c r="A49" s="15"/>
      <c r="C49" s="79"/>
      <c r="D49" s="141"/>
      <c r="E49" s="141"/>
      <c r="F49" s="141"/>
      <c r="G49" s="141"/>
      <c r="H49" s="141"/>
      <c r="I49" s="141"/>
      <c r="J49" s="144"/>
      <c r="K49" s="725"/>
      <c r="L49" s="2020" t="s">
        <v>1160</v>
      </c>
      <c r="M49" s="1918"/>
      <c r="N49" s="735">
        <f>(P42*P46)+(P44*P47)</f>
        <v>66831.600000000006</v>
      </c>
      <c r="O49" s="723"/>
      <c r="P49" s="723"/>
      <c r="Q49" s="723"/>
      <c r="R49" s="21"/>
      <c r="S49" s="21"/>
      <c r="T49" s="21"/>
      <c r="U49" s="15"/>
      <c r="V49" s="15"/>
      <c r="W49" s="94"/>
      <c r="X49" s="94"/>
    </row>
    <row r="50" spans="1:24" ht="25.5" hidden="1">
      <c r="A50" s="15"/>
      <c r="C50" s="79"/>
      <c r="D50" s="141"/>
      <c r="E50" s="141"/>
      <c r="F50" s="141"/>
      <c r="G50" s="141"/>
      <c r="H50" s="141"/>
      <c r="I50" s="141"/>
      <c r="J50" s="144"/>
      <c r="K50" s="725"/>
      <c r="L50" s="725"/>
      <c r="M50" s="361"/>
      <c r="N50" s="723"/>
      <c r="O50" s="723"/>
      <c r="P50" s="723"/>
      <c r="Q50" s="723"/>
      <c r="R50" s="21"/>
      <c r="S50" s="21"/>
      <c r="T50" s="21"/>
      <c r="U50" s="15"/>
      <c r="V50" s="15"/>
      <c r="W50" s="94"/>
      <c r="X50" s="94"/>
    </row>
    <row r="51" spans="1:24" ht="25.5" hidden="1">
      <c r="A51" s="15"/>
      <c r="C51" s="79"/>
      <c r="D51" s="141"/>
      <c r="E51" s="141"/>
      <c r="F51" s="141"/>
      <c r="G51" s="141"/>
      <c r="H51" s="141"/>
      <c r="I51" s="141"/>
      <c r="J51" s="144"/>
      <c r="K51" s="725"/>
      <c r="L51" s="2020" t="s">
        <v>1159</v>
      </c>
      <c r="M51" s="1918"/>
      <c r="N51" s="723">
        <f>N49*3</f>
        <v>200494.80000000002</v>
      </c>
      <c r="O51" s="723"/>
      <c r="P51" s="723"/>
      <c r="Q51" s="723"/>
      <c r="R51" s="21"/>
      <c r="S51" s="21"/>
      <c r="T51" s="21"/>
      <c r="U51" s="15"/>
      <c r="V51" s="15"/>
      <c r="W51" s="94"/>
      <c r="X51" s="94"/>
    </row>
    <row r="52" spans="1:24" ht="25.5" hidden="1">
      <c r="A52" s="15"/>
      <c r="C52" s="79"/>
      <c r="D52" s="141"/>
      <c r="E52" s="141"/>
      <c r="F52" s="141"/>
      <c r="G52" s="141"/>
      <c r="H52" s="141"/>
      <c r="I52" s="141"/>
      <c r="J52" s="144"/>
      <c r="K52" s="725"/>
      <c r="L52" s="736" t="s">
        <v>1161</v>
      </c>
      <c r="M52" s="361"/>
      <c r="N52" s="723">
        <v>4.9000000000000004</v>
      </c>
      <c r="O52" s="723"/>
      <c r="P52" s="723"/>
      <c r="Q52" s="723"/>
      <c r="R52" s="21"/>
      <c r="S52" s="21"/>
      <c r="T52" s="21"/>
      <c r="U52" s="15"/>
      <c r="V52" s="15"/>
      <c r="W52" s="94"/>
      <c r="X52" s="94"/>
    </row>
    <row r="53" spans="1:24" ht="26.25" hidden="1" thickBot="1">
      <c r="A53" s="15"/>
      <c r="C53" s="79"/>
      <c r="D53" s="141"/>
      <c r="E53" s="141"/>
      <c r="F53" s="141"/>
      <c r="G53" s="141"/>
      <c r="H53" s="141"/>
      <c r="I53" s="141"/>
      <c r="J53" s="144"/>
      <c r="K53" s="2031" t="s">
        <v>1162</v>
      </c>
      <c r="L53" s="2032"/>
      <c r="M53" s="2032"/>
      <c r="N53" s="737">
        <f>1.9*N49</f>
        <v>126980.04000000001</v>
      </c>
      <c r="O53" s="723"/>
      <c r="P53" s="723"/>
      <c r="Q53" s="723"/>
      <c r="R53" s="21"/>
      <c r="S53" s="21"/>
      <c r="T53" s="21"/>
      <c r="U53" s="15"/>
      <c r="V53" s="15"/>
      <c r="W53" s="94"/>
      <c r="X53" s="94"/>
    </row>
    <row r="54" spans="1:24" ht="38.25" hidden="1" customHeight="1">
      <c r="A54" s="15"/>
      <c r="C54" s="79"/>
      <c r="D54" s="141"/>
      <c r="E54" s="141"/>
      <c r="F54" s="141"/>
      <c r="G54" s="141"/>
      <c r="H54" s="141"/>
      <c r="I54" s="141"/>
      <c r="J54" s="144"/>
      <c r="K54" s="723"/>
      <c r="L54" s="723"/>
      <c r="M54" s="723"/>
      <c r="N54" s="723"/>
      <c r="O54" s="723"/>
      <c r="P54" s="723"/>
      <c r="Q54" s="723"/>
      <c r="R54" s="21"/>
      <c r="S54" s="21"/>
      <c r="T54" s="21"/>
      <c r="U54" s="15"/>
      <c r="V54" s="15"/>
      <c r="W54" s="94"/>
      <c r="X54" s="94"/>
    </row>
    <row r="55" spans="1:24" ht="24" hidden="1" customHeight="1">
      <c r="A55" s="15"/>
      <c r="C55" s="79"/>
      <c r="D55" s="141"/>
      <c r="E55" s="141"/>
      <c r="F55" s="141"/>
      <c r="G55" s="141"/>
      <c r="H55" s="141"/>
      <c r="I55" s="141"/>
      <c r="J55" s="144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15"/>
      <c r="V55" s="15"/>
      <c r="W55" s="94"/>
      <c r="X55" s="94"/>
    </row>
    <row r="56" spans="1:24">
      <c r="A56" s="15"/>
      <c r="C56" s="1972"/>
      <c r="D56" s="1965"/>
      <c r="E56" s="1965"/>
      <c r="F56" s="1965"/>
      <c r="G56" s="1965"/>
      <c r="H56" s="1965"/>
      <c r="I56" s="1965"/>
      <c r="J56" s="105"/>
      <c r="K56" s="105"/>
      <c r="L56" s="105"/>
      <c r="M56" s="105"/>
      <c r="N56" s="105"/>
      <c r="O56" s="105"/>
      <c r="P56" s="105"/>
      <c r="Q56" s="105"/>
      <c r="R56" s="105"/>
      <c r="S56" s="105"/>
      <c r="T56" s="105"/>
      <c r="U56" s="15"/>
      <c r="V56" s="15"/>
      <c r="W56" s="94"/>
      <c r="X56" s="94"/>
    </row>
    <row r="57" spans="1:24">
      <c r="A57" s="15"/>
      <c r="C57" s="1972"/>
      <c r="D57" s="104"/>
      <c r="E57" s="82"/>
      <c r="F57" s="82"/>
      <c r="G57" s="82"/>
      <c r="H57" s="82"/>
      <c r="I57" s="82"/>
      <c r="J57" s="105"/>
      <c r="K57" s="82"/>
      <c r="L57" s="105"/>
      <c r="M57" s="82"/>
      <c r="N57" s="105"/>
      <c r="O57" s="82"/>
      <c r="P57" s="105"/>
      <c r="Q57" s="82"/>
      <c r="R57" s="105"/>
      <c r="S57" s="82"/>
      <c r="T57" s="105"/>
      <c r="U57" s="105"/>
      <c r="V57" s="15"/>
      <c r="W57" s="94"/>
      <c r="X57" s="94"/>
    </row>
    <row r="58" spans="1:24" ht="18">
      <c r="A58" s="15"/>
      <c r="C58" s="84"/>
      <c r="D58" s="84"/>
      <c r="E58" s="86"/>
      <c r="F58" s="85"/>
      <c r="G58" s="86"/>
      <c r="H58" s="86"/>
      <c r="I58" s="87"/>
      <c r="J58" s="89"/>
      <c r="K58" s="89"/>
      <c r="L58" s="89"/>
      <c r="M58" s="89"/>
      <c r="N58" s="89"/>
      <c r="O58" s="89"/>
      <c r="P58" s="89"/>
      <c r="Q58" s="89"/>
      <c r="R58" s="89"/>
      <c r="S58" s="89"/>
      <c r="T58" s="89"/>
      <c r="U58" s="105"/>
      <c r="V58" s="15"/>
      <c r="W58" s="94"/>
      <c r="X58" s="94"/>
    </row>
    <row r="59" spans="1:24" ht="16.5" customHeight="1">
      <c r="A59" s="79"/>
      <c r="B59" s="17"/>
      <c r="C59" s="104"/>
      <c r="D59" s="104"/>
      <c r="E59" s="19"/>
      <c r="F59" s="19"/>
      <c r="G59" s="105"/>
      <c r="H59" s="78"/>
      <c r="I59" s="78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105"/>
      <c r="V59" s="15"/>
      <c r="W59" s="94"/>
      <c r="X59" s="94"/>
    </row>
    <row r="60" spans="1:24">
      <c r="A60" s="1965"/>
      <c r="B60" s="17"/>
      <c r="C60" s="104"/>
      <c r="D60" s="104"/>
      <c r="E60" s="105"/>
      <c r="F60" s="19"/>
      <c r="G60" s="105"/>
      <c r="H60" s="78"/>
      <c r="I60" s="78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105"/>
      <c r="V60" s="105"/>
      <c r="W60" s="94"/>
      <c r="X60" s="94"/>
    </row>
    <row r="61" spans="1:24">
      <c r="A61" s="1965"/>
      <c r="B61" s="17"/>
      <c r="C61" s="104"/>
      <c r="D61" s="104"/>
      <c r="E61" s="105"/>
      <c r="F61" s="19"/>
      <c r="G61" s="105"/>
      <c r="H61" s="78"/>
      <c r="I61" s="78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105"/>
      <c r="V61" s="105"/>
      <c r="W61" s="94"/>
      <c r="X61" s="94"/>
    </row>
    <row r="62" spans="1:24">
      <c r="A62" s="142"/>
      <c r="B62" s="17"/>
      <c r="C62" s="143"/>
      <c r="D62" s="143"/>
      <c r="E62" s="144"/>
      <c r="F62" s="19"/>
      <c r="G62" s="144"/>
      <c r="H62" s="78"/>
      <c r="I62" s="78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144"/>
      <c r="V62" s="144"/>
      <c r="W62" s="94"/>
      <c r="X62" s="94"/>
    </row>
    <row r="63" spans="1:24">
      <c r="A63" s="142"/>
      <c r="B63" s="17"/>
      <c r="C63" s="143"/>
      <c r="D63" s="143"/>
      <c r="E63" s="144"/>
      <c r="F63" s="19"/>
      <c r="G63" s="144"/>
      <c r="H63" s="78"/>
      <c r="I63" s="78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144"/>
      <c r="V63" s="144"/>
      <c r="W63" s="94"/>
      <c r="X63" s="94"/>
    </row>
    <row r="64" spans="1:24">
      <c r="A64" s="142"/>
      <c r="B64" s="17"/>
      <c r="C64" s="143"/>
      <c r="D64" s="143"/>
      <c r="E64" s="144"/>
      <c r="F64" s="19"/>
      <c r="G64" s="144"/>
      <c r="H64" s="78"/>
      <c r="I64" s="78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144"/>
      <c r="V64" s="144"/>
      <c r="W64" s="94"/>
      <c r="X64" s="94"/>
    </row>
    <row r="65" spans="1:30">
      <c r="A65" s="102"/>
      <c r="B65" s="17"/>
      <c r="C65" s="104"/>
      <c r="D65" s="104"/>
      <c r="E65" s="105"/>
      <c r="F65" s="19"/>
      <c r="G65" s="105"/>
      <c r="H65" s="78"/>
      <c r="I65" s="78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105"/>
      <c r="V65" s="105"/>
      <c r="W65" s="96"/>
      <c r="X65" s="96"/>
    </row>
    <row r="66" spans="1:30" ht="15" customHeight="1">
      <c r="A66" s="103"/>
      <c r="B66" s="17"/>
      <c r="C66" s="104"/>
      <c r="D66" s="104"/>
      <c r="E66" s="19"/>
      <c r="F66" s="19"/>
      <c r="G66" s="105"/>
      <c r="H66" s="78"/>
      <c r="I66" s="78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105"/>
      <c r="V66" s="105"/>
      <c r="W66" s="15"/>
      <c r="X66" s="15"/>
      <c r="Y66" s="15"/>
    </row>
    <row r="67" spans="1:30" ht="20.25" hidden="1" customHeight="1">
      <c r="A67" s="103"/>
      <c r="B67" s="17"/>
      <c r="C67" s="104"/>
      <c r="D67" s="104"/>
      <c r="E67" s="105"/>
      <c r="F67" s="19"/>
      <c r="G67" s="105"/>
      <c r="H67" s="78"/>
      <c r="I67" s="78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105"/>
      <c r="V67" s="105"/>
      <c r="W67" s="15"/>
      <c r="X67" s="15"/>
      <c r="Y67" s="15"/>
    </row>
    <row r="68" spans="1:30" hidden="1">
      <c r="A68" s="15"/>
      <c r="B68" s="17"/>
      <c r="C68" s="104"/>
      <c r="D68" s="104"/>
      <c r="E68" s="105"/>
      <c r="F68" s="19"/>
      <c r="G68" s="105"/>
      <c r="H68" s="78"/>
      <c r="I68" s="78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05"/>
      <c r="V68" s="105"/>
      <c r="W68" s="15"/>
      <c r="X68" s="15"/>
      <c r="Y68" s="15"/>
    </row>
    <row r="69" spans="1:30" ht="36.75" customHeight="1">
      <c r="A69" s="15"/>
      <c r="B69" s="1952">
        <v>13</v>
      </c>
      <c r="C69" s="104"/>
      <c r="D69" s="38" t="s">
        <v>269</v>
      </c>
      <c r="E69" s="105"/>
      <c r="F69" s="105"/>
      <c r="G69" s="105"/>
      <c r="H69" s="105"/>
      <c r="I69" s="105"/>
      <c r="J69" s="105"/>
      <c r="K69" s="105"/>
      <c r="L69" s="105"/>
      <c r="M69" s="105"/>
      <c r="N69" s="105"/>
      <c r="O69" s="105"/>
      <c r="P69" s="105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</row>
    <row r="70" spans="1:30" ht="36" customHeight="1">
      <c r="A70" s="15"/>
      <c r="B70" s="1952"/>
      <c r="C70" s="104"/>
      <c r="D70" s="38" t="s">
        <v>236</v>
      </c>
      <c r="E70" s="105"/>
      <c r="F70" s="105"/>
      <c r="G70" s="105"/>
      <c r="H70" s="105"/>
      <c r="I70" s="105"/>
      <c r="J70" s="105"/>
      <c r="K70" s="105"/>
      <c r="L70" s="105"/>
      <c r="M70" s="105"/>
      <c r="N70" s="105"/>
      <c r="O70" s="105"/>
      <c r="P70" s="105"/>
      <c r="Q70" s="105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</row>
    <row r="71" spans="1:30" ht="25.5">
      <c r="A71" s="2034" t="s">
        <v>17</v>
      </c>
      <c r="B71" s="2035"/>
      <c r="C71" s="1429"/>
      <c r="D71" s="1959" t="s">
        <v>146</v>
      </c>
      <c r="E71" s="1960"/>
      <c r="F71" s="1960"/>
      <c r="G71" s="1960"/>
      <c r="H71" s="1960"/>
      <c r="I71" s="1960"/>
      <c r="J71" s="1960"/>
      <c r="K71" s="1960"/>
      <c r="L71" s="1960"/>
      <c r="M71" s="1960"/>
      <c r="N71" s="1960"/>
      <c r="O71" s="1960"/>
      <c r="P71" s="1960"/>
      <c r="Q71" s="1960"/>
      <c r="R71" s="1960"/>
      <c r="S71" s="1960"/>
      <c r="T71" s="1960"/>
      <c r="U71" s="1960"/>
      <c r="V71" s="1960"/>
      <c r="W71" s="1960"/>
      <c r="X71" s="1960"/>
      <c r="Y71" s="1960"/>
      <c r="Z71" s="1960"/>
      <c r="AA71" s="1960"/>
      <c r="AB71" s="1960"/>
      <c r="AC71" s="1960"/>
      <c r="AD71" s="1961"/>
    </row>
    <row r="72" spans="1:30" ht="18" customHeight="1">
      <c r="A72" s="1954"/>
      <c r="B72" s="1953" t="s">
        <v>1</v>
      </c>
      <c r="C72" s="1955" t="s">
        <v>2</v>
      </c>
      <c r="D72" s="2017" t="s">
        <v>1682</v>
      </c>
      <c r="E72" s="2017" t="s">
        <v>0</v>
      </c>
      <c r="F72" s="1991" t="s">
        <v>16</v>
      </c>
      <c r="G72" s="1992"/>
      <c r="H72" s="1992"/>
      <c r="I72" s="1992"/>
      <c r="J72" s="1992"/>
      <c r="K72" s="1992"/>
      <c r="L72" s="1993"/>
      <c r="M72" s="217">
        <v>3</v>
      </c>
      <c r="N72" s="217">
        <v>3</v>
      </c>
      <c r="O72" s="32">
        <v>2</v>
      </c>
      <c r="P72" s="217">
        <v>3</v>
      </c>
      <c r="Q72" s="32">
        <v>2</v>
      </c>
      <c r="R72" s="163">
        <v>3</v>
      </c>
      <c r="S72" s="32">
        <v>2</v>
      </c>
      <c r="T72" s="2">
        <v>3</v>
      </c>
      <c r="U72" s="32">
        <v>2</v>
      </c>
      <c r="V72" s="2">
        <v>3</v>
      </c>
      <c r="W72" s="32">
        <v>2</v>
      </c>
      <c r="X72" s="2">
        <v>3</v>
      </c>
      <c r="Y72" s="32">
        <v>2</v>
      </c>
      <c r="Z72" s="844">
        <v>3</v>
      </c>
      <c r="AA72" s="396">
        <v>2</v>
      </c>
      <c r="AB72" s="844">
        <v>3</v>
      </c>
      <c r="AC72" s="396">
        <v>2</v>
      </c>
      <c r="AD72" s="844">
        <v>3</v>
      </c>
    </row>
    <row r="73" spans="1:30">
      <c r="A73" s="1954"/>
      <c r="B73" s="1953"/>
      <c r="C73" s="1955"/>
      <c r="D73" s="2018"/>
      <c r="E73" s="2030"/>
      <c r="F73" s="14"/>
      <c r="G73" s="14" t="s">
        <v>48</v>
      </c>
      <c r="H73" s="1957" t="s">
        <v>552</v>
      </c>
      <c r="I73" s="1958"/>
      <c r="J73" s="14" t="s">
        <v>8</v>
      </c>
      <c r="K73" s="14" t="s">
        <v>9</v>
      </c>
      <c r="L73" s="14" t="s">
        <v>10</v>
      </c>
      <c r="M73" s="817">
        <v>1</v>
      </c>
      <c r="N73" s="817">
        <v>2</v>
      </c>
      <c r="O73" s="817">
        <v>3</v>
      </c>
      <c r="P73" s="817">
        <v>4</v>
      </c>
      <c r="Q73" s="817">
        <v>5</v>
      </c>
      <c r="R73" s="817">
        <v>6</v>
      </c>
      <c r="S73" s="817">
        <v>7</v>
      </c>
      <c r="T73" s="817">
        <v>8</v>
      </c>
      <c r="U73" s="817">
        <v>9</v>
      </c>
      <c r="V73" s="817">
        <v>10</v>
      </c>
      <c r="W73" s="817">
        <v>11</v>
      </c>
      <c r="X73" s="817">
        <v>12</v>
      </c>
      <c r="Y73" s="817">
        <v>13</v>
      </c>
      <c r="Z73" s="817">
        <v>14</v>
      </c>
      <c r="AA73" s="817">
        <v>15</v>
      </c>
      <c r="AB73" s="817">
        <v>16</v>
      </c>
      <c r="AC73" s="817">
        <v>17</v>
      </c>
      <c r="AD73" s="817">
        <v>18</v>
      </c>
    </row>
    <row r="74" spans="1:30">
      <c r="A74" s="1973" t="s">
        <v>251</v>
      </c>
      <c r="B74" s="846" t="s">
        <v>245</v>
      </c>
      <c r="C74" s="1439" t="s">
        <v>4</v>
      </c>
      <c r="D74" s="1439" t="s">
        <v>1681</v>
      </c>
      <c r="E74" s="1439" t="s">
        <v>18</v>
      </c>
      <c r="F74" s="1441">
        <v>0</v>
      </c>
      <c r="G74" s="1441"/>
      <c r="H74" s="609" t="s">
        <v>1390</v>
      </c>
      <c r="I74" s="609" t="s">
        <v>1391</v>
      </c>
      <c r="J74" s="1441"/>
      <c r="K74" s="1441"/>
      <c r="L74" s="37">
        <v>0</v>
      </c>
      <c r="M74" s="111">
        <v>0.17013888888888887</v>
      </c>
      <c r="N74" s="111">
        <v>0.24652777777777779</v>
      </c>
      <c r="O74" s="111">
        <v>0.28819444444444448</v>
      </c>
      <c r="P74" s="111">
        <v>0.3298611111111111</v>
      </c>
      <c r="Q74" s="111">
        <v>0.37152777777777773</v>
      </c>
      <c r="R74" s="111">
        <v>0.41319444444444442</v>
      </c>
      <c r="S74" s="111">
        <v>0.4548611111111111</v>
      </c>
      <c r="T74" s="111">
        <v>0.51041666666666663</v>
      </c>
      <c r="U74" s="111">
        <v>0.55208333333333337</v>
      </c>
      <c r="V74" s="133">
        <v>0.59375</v>
      </c>
      <c r="W74" s="111">
        <v>0.63541666666666663</v>
      </c>
      <c r="X74" s="133">
        <v>0.67708333333333337</v>
      </c>
      <c r="Y74" s="111">
        <v>0.71875</v>
      </c>
      <c r="Z74" s="111">
        <v>0.76041666666666663</v>
      </c>
      <c r="AA74" s="111">
        <v>0.80208333333333337</v>
      </c>
      <c r="AB74" s="111">
        <v>0.84375</v>
      </c>
      <c r="AC74" s="111">
        <v>0.88541666666666663</v>
      </c>
      <c r="AD74" s="845">
        <v>0.92708333333333337</v>
      </c>
    </row>
    <row r="75" spans="1:30">
      <c r="A75" s="1951"/>
      <c r="B75" s="846" t="s">
        <v>244</v>
      </c>
      <c r="C75" s="1439" t="s">
        <v>5</v>
      </c>
      <c r="D75" s="1439" t="s">
        <v>1681</v>
      </c>
      <c r="E75" s="1439" t="s">
        <v>19</v>
      </c>
      <c r="F75" s="508">
        <v>0.45</v>
      </c>
      <c r="G75" s="28">
        <f>F75</f>
        <v>0.45</v>
      </c>
      <c r="H75" s="607" t="s">
        <v>784</v>
      </c>
      <c r="I75" s="607" t="s">
        <v>785</v>
      </c>
      <c r="J75" s="1441">
        <v>15</v>
      </c>
      <c r="K75" s="37">
        <f t="shared" ref="K75:K100" si="24">(F75/J75)/24</f>
        <v>1.25E-3</v>
      </c>
      <c r="L75" s="37">
        <f>L74+K75</f>
        <v>1.25E-3</v>
      </c>
      <c r="M75" s="98">
        <f t="shared" ref="M75:AD75" si="25">M74+$K75</f>
        <v>0.17138888888888887</v>
      </c>
      <c r="N75" s="98">
        <f t="shared" si="25"/>
        <v>0.24777777777777779</v>
      </c>
      <c r="O75" s="98">
        <f t="shared" si="25"/>
        <v>0.28944444444444445</v>
      </c>
      <c r="P75" s="98">
        <f t="shared" si="25"/>
        <v>0.33111111111111108</v>
      </c>
      <c r="Q75" s="98">
        <f t="shared" si="25"/>
        <v>0.37277777777777771</v>
      </c>
      <c r="R75" s="98">
        <f t="shared" si="25"/>
        <v>0.41444444444444439</v>
      </c>
      <c r="S75" s="98">
        <f t="shared" si="25"/>
        <v>0.45611111111111108</v>
      </c>
      <c r="T75" s="98">
        <f t="shared" si="25"/>
        <v>0.5116666666666666</v>
      </c>
      <c r="U75" s="98">
        <f t="shared" si="25"/>
        <v>0.55333333333333334</v>
      </c>
      <c r="V75" s="98">
        <f t="shared" si="25"/>
        <v>0.59499999999999997</v>
      </c>
      <c r="W75" s="98">
        <f t="shared" si="25"/>
        <v>0.6366666666666666</v>
      </c>
      <c r="X75" s="98">
        <f t="shared" si="25"/>
        <v>0.67833333333333334</v>
      </c>
      <c r="Y75" s="98">
        <f t="shared" si="25"/>
        <v>0.72</v>
      </c>
      <c r="Z75" s="98">
        <f t="shared" si="25"/>
        <v>0.7616666666666666</v>
      </c>
      <c r="AA75" s="98">
        <f t="shared" si="25"/>
        <v>0.80333333333333334</v>
      </c>
      <c r="AB75" s="98">
        <f t="shared" si="25"/>
        <v>0.84499999999999997</v>
      </c>
      <c r="AC75" s="98">
        <f t="shared" si="25"/>
        <v>0.8866666666666666</v>
      </c>
      <c r="AD75" s="98">
        <f t="shared" si="25"/>
        <v>0.92833333333333334</v>
      </c>
    </row>
    <row r="76" spans="1:30">
      <c r="A76" s="1951"/>
      <c r="B76" s="846" t="s">
        <v>243</v>
      </c>
      <c r="C76" s="1439" t="s">
        <v>5</v>
      </c>
      <c r="D76" s="1439" t="s">
        <v>1681</v>
      </c>
      <c r="E76" s="1439" t="s">
        <v>20</v>
      </c>
      <c r="F76" s="1440">
        <v>0.32</v>
      </c>
      <c r="G76" s="28">
        <f>F75+F76</f>
        <v>0.77</v>
      </c>
      <c r="H76" s="609" t="s">
        <v>1392</v>
      </c>
      <c r="I76" s="609" t="s">
        <v>735</v>
      </c>
      <c r="J76" s="1441">
        <v>20</v>
      </c>
      <c r="K76" s="37">
        <f t="shared" si="24"/>
        <v>6.6666666666666664E-4</v>
      </c>
      <c r="L76" s="37">
        <f t="shared" ref="L76:L88" si="26">L75+K76</f>
        <v>1.9166666666666668E-3</v>
      </c>
      <c r="M76" s="98">
        <f t="shared" ref="M76:AD76" si="27">M75+$K76</f>
        <v>0.17205555555555554</v>
      </c>
      <c r="N76" s="98">
        <f t="shared" si="27"/>
        <v>0.24844444444444447</v>
      </c>
      <c r="O76" s="98">
        <f t="shared" si="27"/>
        <v>0.2901111111111111</v>
      </c>
      <c r="P76" s="98">
        <f t="shared" si="27"/>
        <v>0.33177777777777773</v>
      </c>
      <c r="Q76" s="98">
        <f t="shared" si="27"/>
        <v>0.37344444444444436</v>
      </c>
      <c r="R76" s="98">
        <f t="shared" si="27"/>
        <v>0.41511111111111104</v>
      </c>
      <c r="S76" s="98">
        <f t="shared" si="27"/>
        <v>0.45677777777777773</v>
      </c>
      <c r="T76" s="98">
        <f t="shared" si="27"/>
        <v>0.51233333333333331</v>
      </c>
      <c r="U76" s="98">
        <f t="shared" si="27"/>
        <v>0.55400000000000005</v>
      </c>
      <c r="V76" s="98">
        <f t="shared" si="27"/>
        <v>0.59566666666666668</v>
      </c>
      <c r="W76" s="98">
        <f t="shared" si="27"/>
        <v>0.63733333333333331</v>
      </c>
      <c r="X76" s="98">
        <f t="shared" si="27"/>
        <v>0.67900000000000005</v>
      </c>
      <c r="Y76" s="98">
        <f t="shared" si="27"/>
        <v>0.72066666666666668</v>
      </c>
      <c r="Z76" s="98">
        <f t="shared" si="27"/>
        <v>0.76233333333333331</v>
      </c>
      <c r="AA76" s="98">
        <f t="shared" si="27"/>
        <v>0.80400000000000005</v>
      </c>
      <c r="AB76" s="98">
        <f t="shared" si="27"/>
        <v>0.84566666666666668</v>
      </c>
      <c r="AC76" s="98">
        <f t="shared" si="27"/>
        <v>0.88733333333333331</v>
      </c>
      <c r="AD76" s="98">
        <f t="shared" si="27"/>
        <v>0.92900000000000005</v>
      </c>
    </row>
    <row r="77" spans="1:30">
      <c r="A77" s="1951"/>
      <c r="B77" s="846" t="s">
        <v>242</v>
      </c>
      <c r="C77" s="1264" t="s">
        <v>5</v>
      </c>
      <c r="D77" s="1264" t="s">
        <v>1681</v>
      </c>
      <c r="E77" s="1439" t="s">
        <v>21</v>
      </c>
      <c r="F77" s="1440">
        <v>0.53</v>
      </c>
      <c r="G77" s="28">
        <f>G76+F77</f>
        <v>1.3</v>
      </c>
      <c r="H77" s="607" t="s">
        <v>1380</v>
      </c>
      <c r="I77" s="607" t="s">
        <v>1381</v>
      </c>
      <c r="J77" s="1441">
        <v>20</v>
      </c>
      <c r="K77" s="37">
        <f t="shared" si="24"/>
        <v>1.1041666666666667E-3</v>
      </c>
      <c r="L77" s="37">
        <f t="shared" si="26"/>
        <v>3.0208333333333337E-3</v>
      </c>
      <c r="M77" s="98">
        <f t="shared" ref="M77:AD77" si="28">M76+$K77</f>
        <v>0.1731597222222222</v>
      </c>
      <c r="N77" s="98">
        <f t="shared" si="28"/>
        <v>0.24954861111111112</v>
      </c>
      <c r="O77" s="98">
        <f t="shared" si="28"/>
        <v>0.29121527777777778</v>
      </c>
      <c r="P77" s="98">
        <f t="shared" si="28"/>
        <v>0.33288194444444441</v>
      </c>
      <c r="Q77" s="98">
        <f t="shared" si="28"/>
        <v>0.37454861111111104</v>
      </c>
      <c r="R77" s="98">
        <f t="shared" si="28"/>
        <v>0.41621527777777773</v>
      </c>
      <c r="S77" s="98">
        <f t="shared" si="28"/>
        <v>0.45788194444444441</v>
      </c>
      <c r="T77" s="98">
        <f t="shared" si="28"/>
        <v>0.51343749999999999</v>
      </c>
      <c r="U77" s="98">
        <f t="shared" si="28"/>
        <v>0.55510416666666673</v>
      </c>
      <c r="V77" s="98">
        <f t="shared" si="28"/>
        <v>0.59677083333333336</v>
      </c>
      <c r="W77" s="98">
        <f t="shared" si="28"/>
        <v>0.63843749999999999</v>
      </c>
      <c r="X77" s="98">
        <f t="shared" si="28"/>
        <v>0.68010416666666673</v>
      </c>
      <c r="Y77" s="98">
        <f t="shared" si="28"/>
        <v>0.72177083333333336</v>
      </c>
      <c r="Z77" s="98">
        <f t="shared" si="28"/>
        <v>0.76343749999999999</v>
      </c>
      <c r="AA77" s="98">
        <f t="shared" si="28"/>
        <v>0.80510416666666673</v>
      </c>
      <c r="AB77" s="98">
        <f t="shared" si="28"/>
        <v>0.84677083333333336</v>
      </c>
      <c r="AC77" s="98">
        <f t="shared" si="28"/>
        <v>0.88843749999999999</v>
      </c>
      <c r="AD77" s="98">
        <f t="shared" si="28"/>
        <v>0.93010416666666673</v>
      </c>
    </row>
    <row r="78" spans="1:30" ht="16.5" customHeight="1">
      <c r="A78" s="1951"/>
      <c r="B78" s="335" t="s">
        <v>241</v>
      </c>
      <c r="C78" s="1264" t="s">
        <v>5</v>
      </c>
      <c r="D78" s="1264" t="s">
        <v>1681</v>
      </c>
      <c r="E78" s="1439" t="s">
        <v>22</v>
      </c>
      <c r="F78" s="1440">
        <v>0.62</v>
      </c>
      <c r="G78" s="28">
        <f>G77+F78</f>
        <v>1.92</v>
      </c>
      <c r="H78" s="609" t="s">
        <v>1393</v>
      </c>
      <c r="I78" s="609" t="s">
        <v>1394</v>
      </c>
      <c r="J78" s="1441">
        <v>20</v>
      </c>
      <c r="K78" s="37">
        <f t="shared" si="24"/>
        <v>1.2916666666666667E-3</v>
      </c>
      <c r="L78" s="37">
        <f t="shared" si="26"/>
        <v>4.3125000000000004E-3</v>
      </c>
      <c r="M78" s="98">
        <f t="shared" ref="M78:AD78" si="29">M77+$K78</f>
        <v>0.17445138888888886</v>
      </c>
      <c r="N78" s="98">
        <f t="shared" si="29"/>
        <v>0.25084027777777779</v>
      </c>
      <c r="O78" s="98">
        <f t="shared" si="29"/>
        <v>0.29250694444444447</v>
      </c>
      <c r="P78" s="98">
        <f t="shared" si="29"/>
        <v>0.3341736111111111</v>
      </c>
      <c r="Q78" s="98">
        <f t="shared" si="29"/>
        <v>0.37584027777777773</v>
      </c>
      <c r="R78" s="98">
        <f t="shared" si="29"/>
        <v>0.41750694444444442</v>
      </c>
      <c r="S78" s="98">
        <f t="shared" si="29"/>
        <v>0.4591736111111111</v>
      </c>
      <c r="T78" s="98">
        <f t="shared" si="29"/>
        <v>0.51472916666666668</v>
      </c>
      <c r="U78" s="98">
        <f t="shared" si="29"/>
        <v>0.55639583333333342</v>
      </c>
      <c r="V78" s="98">
        <f t="shared" si="29"/>
        <v>0.59806250000000005</v>
      </c>
      <c r="W78" s="98">
        <f t="shared" si="29"/>
        <v>0.63972916666666668</v>
      </c>
      <c r="X78" s="98">
        <f t="shared" si="29"/>
        <v>0.68139583333333342</v>
      </c>
      <c r="Y78" s="98">
        <f t="shared" si="29"/>
        <v>0.72306250000000005</v>
      </c>
      <c r="Z78" s="98">
        <f t="shared" si="29"/>
        <v>0.76472916666666668</v>
      </c>
      <c r="AA78" s="98">
        <f t="shared" si="29"/>
        <v>0.80639583333333342</v>
      </c>
      <c r="AB78" s="98">
        <f t="shared" si="29"/>
        <v>0.84806250000000005</v>
      </c>
      <c r="AC78" s="98">
        <f t="shared" si="29"/>
        <v>0.88972916666666668</v>
      </c>
      <c r="AD78" s="98">
        <f t="shared" si="29"/>
        <v>0.93139583333333342</v>
      </c>
    </row>
    <row r="79" spans="1:30" ht="16.5" customHeight="1">
      <c r="A79" s="1951"/>
      <c r="B79" s="335" t="s">
        <v>240</v>
      </c>
      <c r="C79" s="1264" t="s">
        <v>4</v>
      </c>
      <c r="D79" s="1264" t="s">
        <v>1681</v>
      </c>
      <c r="E79" s="1439" t="s">
        <v>23</v>
      </c>
      <c r="F79" s="179">
        <v>0.52</v>
      </c>
      <c r="G79" s="28">
        <f t="shared" ref="G79:G88" si="30">G78+F79</f>
        <v>2.44</v>
      </c>
      <c r="H79" s="607" t="s">
        <v>761</v>
      </c>
      <c r="I79" s="607" t="s">
        <v>762</v>
      </c>
      <c r="J79" s="1441">
        <v>15</v>
      </c>
      <c r="K79" s="37">
        <f t="shared" si="24"/>
        <v>1.4444444444444444E-3</v>
      </c>
      <c r="L79" s="37">
        <f t="shared" si="26"/>
        <v>5.7569444444444447E-3</v>
      </c>
      <c r="M79" s="98">
        <f t="shared" ref="M79:AD79" si="31">M78+$K79</f>
        <v>0.17589583333333331</v>
      </c>
      <c r="N79" s="98">
        <f t="shared" si="31"/>
        <v>0.25228472222222226</v>
      </c>
      <c r="O79" s="98">
        <f t="shared" si="31"/>
        <v>0.29395138888888894</v>
      </c>
      <c r="P79" s="98">
        <f t="shared" si="31"/>
        <v>0.33561805555555557</v>
      </c>
      <c r="Q79" s="98">
        <f t="shared" si="31"/>
        <v>0.3772847222222222</v>
      </c>
      <c r="R79" s="98">
        <f t="shared" si="31"/>
        <v>0.41895138888888889</v>
      </c>
      <c r="S79" s="98">
        <f t="shared" si="31"/>
        <v>0.46061805555555557</v>
      </c>
      <c r="T79" s="98">
        <f t="shared" si="31"/>
        <v>0.51617361111111115</v>
      </c>
      <c r="U79" s="98">
        <f t="shared" si="31"/>
        <v>0.55784027777777789</v>
      </c>
      <c r="V79" s="98">
        <f t="shared" si="31"/>
        <v>0.59950694444444452</v>
      </c>
      <c r="W79" s="98">
        <f t="shared" si="31"/>
        <v>0.64117361111111115</v>
      </c>
      <c r="X79" s="98">
        <f t="shared" si="31"/>
        <v>0.68284027777777789</v>
      </c>
      <c r="Y79" s="98">
        <f t="shared" si="31"/>
        <v>0.72450694444444452</v>
      </c>
      <c r="Z79" s="98">
        <f t="shared" si="31"/>
        <v>0.76617361111111115</v>
      </c>
      <c r="AA79" s="98">
        <f t="shared" si="31"/>
        <v>0.80784027777777789</v>
      </c>
      <c r="AB79" s="98">
        <f t="shared" si="31"/>
        <v>0.84950694444444452</v>
      </c>
      <c r="AC79" s="98">
        <f t="shared" si="31"/>
        <v>0.89117361111111115</v>
      </c>
      <c r="AD79" s="98">
        <f t="shared" si="31"/>
        <v>0.93284027777777789</v>
      </c>
    </row>
    <row r="80" spans="1:30">
      <c r="A80" s="1951"/>
      <c r="B80" s="335" t="s">
        <v>239</v>
      </c>
      <c r="C80" s="1264" t="s">
        <v>4</v>
      </c>
      <c r="D80" s="1264" t="s">
        <v>1684</v>
      </c>
      <c r="E80" s="1439" t="s">
        <v>24</v>
      </c>
      <c r="F80" s="1440">
        <v>0.75</v>
      </c>
      <c r="G80" s="28">
        <f t="shared" si="30"/>
        <v>3.19</v>
      </c>
      <c r="H80" s="609" t="s">
        <v>759</v>
      </c>
      <c r="I80" s="609" t="s">
        <v>760</v>
      </c>
      <c r="J80" s="1441">
        <v>15</v>
      </c>
      <c r="K80" s="37">
        <f t="shared" si="24"/>
        <v>2.0833333333333333E-3</v>
      </c>
      <c r="L80" s="37">
        <f t="shared" si="26"/>
        <v>7.8402777777777776E-3</v>
      </c>
      <c r="M80" s="98">
        <f t="shared" ref="M80:AD80" si="32">M79+$K80</f>
        <v>0.17797916666666663</v>
      </c>
      <c r="N80" s="98">
        <f t="shared" si="32"/>
        <v>0.25436805555555558</v>
      </c>
      <c r="O80" s="98">
        <f t="shared" si="32"/>
        <v>0.29603472222222227</v>
      </c>
      <c r="P80" s="98">
        <f t="shared" si="32"/>
        <v>0.3377013888888889</v>
      </c>
      <c r="Q80" s="98">
        <f t="shared" si="32"/>
        <v>0.37936805555555553</v>
      </c>
      <c r="R80" s="98">
        <f t="shared" si="32"/>
        <v>0.42103472222222221</v>
      </c>
      <c r="S80" s="98">
        <f t="shared" si="32"/>
        <v>0.4627013888888889</v>
      </c>
      <c r="T80" s="98">
        <f t="shared" si="32"/>
        <v>0.51825694444444448</v>
      </c>
      <c r="U80" s="98">
        <f t="shared" si="32"/>
        <v>0.55992361111111122</v>
      </c>
      <c r="V80" s="98">
        <f t="shared" si="32"/>
        <v>0.60159027777777785</v>
      </c>
      <c r="W80" s="98">
        <f t="shared" si="32"/>
        <v>0.64325694444444448</v>
      </c>
      <c r="X80" s="98">
        <f t="shared" si="32"/>
        <v>0.68492361111111122</v>
      </c>
      <c r="Y80" s="98">
        <f t="shared" si="32"/>
        <v>0.72659027777777785</v>
      </c>
      <c r="Z80" s="98">
        <f t="shared" si="32"/>
        <v>0.76825694444444448</v>
      </c>
      <c r="AA80" s="98">
        <f t="shared" si="32"/>
        <v>0.80992361111111122</v>
      </c>
      <c r="AB80" s="98">
        <f t="shared" si="32"/>
        <v>0.85159027777777785</v>
      </c>
      <c r="AC80" s="98">
        <f t="shared" si="32"/>
        <v>0.89325694444444448</v>
      </c>
      <c r="AD80" s="98">
        <f t="shared" si="32"/>
        <v>0.93492361111111122</v>
      </c>
    </row>
    <row r="81" spans="1:31">
      <c r="A81" s="1951"/>
      <c r="B81" s="335" t="s">
        <v>238</v>
      </c>
      <c r="C81" s="1264" t="s">
        <v>4</v>
      </c>
      <c r="D81" s="1264" t="s">
        <v>1684</v>
      </c>
      <c r="E81" s="1439" t="s">
        <v>25</v>
      </c>
      <c r="F81" s="1440">
        <v>1.48</v>
      </c>
      <c r="G81" s="28">
        <f t="shared" si="30"/>
        <v>4.67</v>
      </c>
      <c r="H81" s="607" t="s">
        <v>755</v>
      </c>
      <c r="I81" s="607" t="s">
        <v>756</v>
      </c>
      <c r="J81" s="1441">
        <v>20</v>
      </c>
      <c r="K81" s="37">
        <f t="shared" si="24"/>
        <v>3.0833333333333333E-3</v>
      </c>
      <c r="L81" s="37">
        <f t="shared" si="26"/>
        <v>1.0923611111111111E-2</v>
      </c>
      <c r="M81" s="98">
        <f t="shared" ref="M81:AD81" si="33">M80+$K81</f>
        <v>0.18106249999999996</v>
      </c>
      <c r="N81" s="98">
        <f t="shared" si="33"/>
        <v>0.25745138888888891</v>
      </c>
      <c r="O81" s="98">
        <f t="shared" si="33"/>
        <v>0.2991180555555556</v>
      </c>
      <c r="P81" s="98">
        <f t="shared" si="33"/>
        <v>0.34078472222222222</v>
      </c>
      <c r="Q81" s="98">
        <f t="shared" si="33"/>
        <v>0.38245138888888885</v>
      </c>
      <c r="R81" s="98">
        <f t="shared" si="33"/>
        <v>0.42411805555555554</v>
      </c>
      <c r="S81" s="98">
        <f t="shared" si="33"/>
        <v>0.46578472222222222</v>
      </c>
      <c r="T81" s="98">
        <f t="shared" si="33"/>
        <v>0.52134027777777781</v>
      </c>
      <c r="U81" s="98">
        <f t="shared" si="33"/>
        <v>0.56300694444444455</v>
      </c>
      <c r="V81" s="98">
        <f t="shared" si="33"/>
        <v>0.60467361111111118</v>
      </c>
      <c r="W81" s="98">
        <f t="shared" si="33"/>
        <v>0.64634027777777781</v>
      </c>
      <c r="X81" s="98">
        <f t="shared" si="33"/>
        <v>0.68800694444444455</v>
      </c>
      <c r="Y81" s="98">
        <f t="shared" si="33"/>
        <v>0.72967361111111118</v>
      </c>
      <c r="Z81" s="98">
        <f t="shared" si="33"/>
        <v>0.77134027777777781</v>
      </c>
      <c r="AA81" s="98">
        <f t="shared" si="33"/>
        <v>0.81300694444444455</v>
      </c>
      <c r="AB81" s="98">
        <f t="shared" si="33"/>
        <v>0.85467361111111118</v>
      </c>
      <c r="AC81" s="98">
        <f t="shared" si="33"/>
        <v>0.89634027777777781</v>
      </c>
      <c r="AD81" s="98">
        <f t="shared" si="33"/>
        <v>0.93800694444444455</v>
      </c>
    </row>
    <row r="82" spans="1:31">
      <c r="A82" s="1997" t="s">
        <v>250</v>
      </c>
      <c r="B82" s="1071" t="s">
        <v>248</v>
      </c>
      <c r="C82" s="1520" t="s">
        <v>4</v>
      </c>
      <c r="D82" s="1520" t="s">
        <v>1684</v>
      </c>
      <c r="E82" s="1439" t="s">
        <v>26</v>
      </c>
      <c r="F82" s="132">
        <v>1.3</v>
      </c>
      <c r="G82" s="115">
        <f t="shared" si="30"/>
        <v>5.97</v>
      </c>
      <c r="H82" s="609" t="s">
        <v>749</v>
      </c>
      <c r="I82" s="609" t="s">
        <v>750</v>
      </c>
      <c r="J82" s="116">
        <v>30</v>
      </c>
      <c r="K82" s="118">
        <f t="shared" si="24"/>
        <v>1.8055555555555557E-3</v>
      </c>
      <c r="L82" s="118">
        <f t="shared" si="26"/>
        <v>1.2729166666666666E-2</v>
      </c>
      <c r="M82" s="119">
        <f t="shared" ref="M82:AD82" si="34">M81+$K82</f>
        <v>0.18286805555555552</v>
      </c>
      <c r="N82" s="119">
        <f t="shared" si="34"/>
        <v>0.25925694444444447</v>
      </c>
      <c r="O82" s="119">
        <f t="shared" si="34"/>
        <v>0.30092361111111116</v>
      </c>
      <c r="P82" s="119">
        <f t="shared" si="34"/>
        <v>0.34259027777777779</v>
      </c>
      <c r="Q82" s="119">
        <f t="shared" si="34"/>
        <v>0.38425694444444441</v>
      </c>
      <c r="R82" s="119">
        <f t="shared" si="34"/>
        <v>0.4259236111111111</v>
      </c>
      <c r="S82" s="119">
        <f t="shared" si="34"/>
        <v>0.46759027777777779</v>
      </c>
      <c r="T82" s="119">
        <f t="shared" si="34"/>
        <v>0.52314583333333331</v>
      </c>
      <c r="U82" s="119">
        <f t="shared" si="34"/>
        <v>0.56481250000000005</v>
      </c>
      <c r="V82" s="119">
        <f t="shared" si="34"/>
        <v>0.60647916666666668</v>
      </c>
      <c r="W82" s="119">
        <f t="shared" si="34"/>
        <v>0.64814583333333331</v>
      </c>
      <c r="X82" s="119">
        <f t="shared" si="34"/>
        <v>0.68981250000000005</v>
      </c>
      <c r="Y82" s="119">
        <f t="shared" si="34"/>
        <v>0.73147916666666668</v>
      </c>
      <c r="Z82" s="119">
        <f t="shared" si="34"/>
        <v>0.77314583333333331</v>
      </c>
      <c r="AA82" s="119">
        <f t="shared" si="34"/>
        <v>0.81481250000000005</v>
      </c>
      <c r="AB82" s="119">
        <f t="shared" si="34"/>
        <v>0.85647916666666668</v>
      </c>
      <c r="AC82" s="119">
        <f t="shared" si="34"/>
        <v>0.89814583333333331</v>
      </c>
      <c r="AD82" s="119">
        <f t="shared" si="34"/>
        <v>0.93981250000000005</v>
      </c>
    </row>
    <row r="83" spans="1:31">
      <c r="A83" s="1951"/>
      <c r="B83" s="335" t="s">
        <v>197</v>
      </c>
      <c r="C83" s="1264" t="s">
        <v>4</v>
      </c>
      <c r="D83" s="1264" t="s">
        <v>1681</v>
      </c>
      <c r="E83" s="1439" t="s">
        <v>27</v>
      </c>
      <c r="F83" s="1440">
        <v>0.15</v>
      </c>
      <c r="G83" s="28">
        <f t="shared" si="30"/>
        <v>6.12</v>
      </c>
      <c r="H83" s="607" t="s">
        <v>747</v>
      </c>
      <c r="I83" s="607" t="s">
        <v>748</v>
      </c>
      <c r="J83" s="1441">
        <v>15</v>
      </c>
      <c r="K83" s="37">
        <f t="shared" si="24"/>
        <v>4.1666666666666669E-4</v>
      </c>
      <c r="L83" s="37">
        <f t="shared" si="26"/>
        <v>1.3145833333333332E-2</v>
      </c>
      <c r="M83" s="98">
        <f t="shared" ref="M83:AC85" si="35">M82+$K83</f>
        <v>0.1832847222222222</v>
      </c>
      <c r="N83" s="98">
        <f t="shared" si="35"/>
        <v>0.25967361111111115</v>
      </c>
      <c r="O83" s="98">
        <f t="shared" si="35"/>
        <v>0.30134027777777783</v>
      </c>
      <c r="P83" s="98">
        <f t="shared" si="35"/>
        <v>0.34300694444444446</v>
      </c>
      <c r="Q83" s="98">
        <f t="shared" si="35"/>
        <v>0.38467361111111109</v>
      </c>
      <c r="R83" s="98">
        <f t="shared" si="35"/>
        <v>0.42634027777777778</v>
      </c>
      <c r="S83" s="98">
        <f t="shared" si="35"/>
        <v>0.46800694444444446</v>
      </c>
      <c r="T83" s="98">
        <f t="shared" si="35"/>
        <v>0.52356249999999993</v>
      </c>
      <c r="U83" s="98">
        <f t="shared" si="35"/>
        <v>0.56522916666666667</v>
      </c>
      <c r="V83" s="98">
        <f t="shared" si="35"/>
        <v>0.6068958333333333</v>
      </c>
      <c r="W83" s="98">
        <f t="shared" si="35"/>
        <v>0.64856249999999993</v>
      </c>
      <c r="X83" s="98">
        <f t="shared" si="35"/>
        <v>0.69022916666666667</v>
      </c>
      <c r="Y83" s="98">
        <f t="shared" si="35"/>
        <v>0.7318958333333333</v>
      </c>
      <c r="Z83" s="98">
        <f t="shared" si="35"/>
        <v>0.77356249999999993</v>
      </c>
      <c r="AA83" s="98">
        <f t="shared" si="35"/>
        <v>0.81522916666666667</v>
      </c>
      <c r="AB83" s="98">
        <f t="shared" si="35"/>
        <v>0.8568958333333333</v>
      </c>
      <c r="AC83" s="98">
        <f t="shared" si="35"/>
        <v>0.89856249999999993</v>
      </c>
      <c r="AD83" s="98">
        <f t="shared" ref="AD83" si="36">AD82+$K83</f>
        <v>0.94022916666666667</v>
      </c>
      <c r="AE83" s="135"/>
    </row>
    <row r="84" spans="1:31">
      <c r="A84" s="1951"/>
      <c r="B84" s="335" t="s">
        <v>196</v>
      </c>
      <c r="C84" s="1264" t="s">
        <v>4</v>
      </c>
      <c r="D84" s="1264" t="s">
        <v>1684</v>
      </c>
      <c r="E84" s="1439" t="s">
        <v>28</v>
      </c>
      <c r="F84" s="1440">
        <v>0.83</v>
      </c>
      <c r="G84" s="28">
        <f t="shared" si="30"/>
        <v>6.95</v>
      </c>
      <c r="H84" s="609" t="s">
        <v>764</v>
      </c>
      <c r="I84" s="609" t="s">
        <v>765</v>
      </c>
      <c r="J84" s="1441">
        <v>30</v>
      </c>
      <c r="K84" s="37">
        <f t="shared" si="24"/>
        <v>1.1527777777777777E-3</v>
      </c>
      <c r="L84" s="37">
        <f>L83+K84</f>
        <v>1.4298611111111109E-2</v>
      </c>
      <c r="M84" s="98">
        <f t="shared" si="35"/>
        <v>0.18443749999999998</v>
      </c>
      <c r="N84" s="98">
        <f t="shared" si="35"/>
        <v>0.26082638888888893</v>
      </c>
      <c r="O84" s="98">
        <f t="shared" si="35"/>
        <v>0.30249305555555561</v>
      </c>
      <c r="P84" s="98">
        <f t="shared" si="35"/>
        <v>0.34415972222222224</v>
      </c>
      <c r="Q84" s="98">
        <f t="shared" si="35"/>
        <v>0.38582638888888887</v>
      </c>
      <c r="R84" s="98">
        <f t="shared" si="35"/>
        <v>0.42749305555555556</v>
      </c>
      <c r="S84" s="98">
        <f t="shared" si="35"/>
        <v>0.46915972222222224</v>
      </c>
      <c r="T84" s="98">
        <f t="shared" si="35"/>
        <v>0.52471527777777771</v>
      </c>
      <c r="U84" s="98">
        <f t="shared" si="35"/>
        <v>0.56638194444444445</v>
      </c>
      <c r="V84" s="98">
        <f t="shared" si="35"/>
        <v>0.60804861111111108</v>
      </c>
      <c r="W84" s="98">
        <f t="shared" si="35"/>
        <v>0.64971527777777771</v>
      </c>
      <c r="X84" s="98">
        <f t="shared" si="35"/>
        <v>0.69138194444444445</v>
      </c>
      <c r="Y84" s="98">
        <f t="shared" si="35"/>
        <v>0.73304861111111108</v>
      </c>
      <c r="Z84" s="98">
        <f t="shared" si="35"/>
        <v>0.77471527777777771</v>
      </c>
      <c r="AA84" s="98">
        <f t="shared" si="35"/>
        <v>0.81638194444444445</v>
      </c>
      <c r="AB84" s="98">
        <f t="shared" si="35"/>
        <v>0.85804861111111108</v>
      </c>
      <c r="AC84" s="98">
        <f t="shared" si="35"/>
        <v>0.89971527777777771</v>
      </c>
      <c r="AD84" s="98">
        <f t="shared" ref="AD84" si="37">AD83+$K84</f>
        <v>0.94138194444444445</v>
      </c>
      <c r="AE84" s="135"/>
    </row>
    <row r="85" spans="1:31">
      <c r="A85" s="1951"/>
      <c r="B85" s="335" t="s">
        <v>237</v>
      </c>
      <c r="C85" s="1264" t="s">
        <v>5</v>
      </c>
      <c r="D85" s="1264" t="s">
        <v>1681</v>
      </c>
      <c r="E85" s="1439" t="s">
        <v>29</v>
      </c>
      <c r="F85" s="179">
        <v>2.21</v>
      </c>
      <c r="G85" s="28">
        <f t="shared" si="30"/>
        <v>9.16</v>
      </c>
      <c r="H85" s="607" t="s">
        <v>780</v>
      </c>
      <c r="I85" s="607" t="s">
        <v>781</v>
      </c>
      <c r="J85" s="1441">
        <v>30</v>
      </c>
      <c r="K85" s="37">
        <f t="shared" si="24"/>
        <v>3.0694444444444445E-3</v>
      </c>
      <c r="L85" s="37">
        <f>L84+K85</f>
        <v>1.7368055555555553E-2</v>
      </c>
      <c r="M85" s="98">
        <f t="shared" si="35"/>
        <v>0.18750694444444443</v>
      </c>
      <c r="N85" s="98">
        <f t="shared" si="35"/>
        <v>0.26389583333333338</v>
      </c>
      <c r="O85" s="98">
        <f t="shared" si="35"/>
        <v>0.30556250000000007</v>
      </c>
      <c r="P85" s="98">
        <f t="shared" si="35"/>
        <v>0.3472291666666667</v>
      </c>
      <c r="Q85" s="98">
        <f t="shared" si="35"/>
        <v>0.38889583333333333</v>
      </c>
      <c r="R85" s="98">
        <f t="shared" si="35"/>
        <v>0.43056250000000001</v>
      </c>
      <c r="S85" s="98">
        <f t="shared" si="35"/>
        <v>0.4722291666666667</v>
      </c>
      <c r="T85" s="98">
        <f t="shared" si="35"/>
        <v>0.52778472222222217</v>
      </c>
      <c r="U85" s="98">
        <f t="shared" si="35"/>
        <v>0.56945138888888891</v>
      </c>
      <c r="V85" s="98">
        <f t="shared" si="35"/>
        <v>0.61111805555555554</v>
      </c>
      <c r="W85" s="98">
        <f t="shared" si="35"/>
        <v>0.65278472222222217</v>
      </c>
      <c r="X85" s="98">
        <f t="shared" si="35"/>
        <v>0.69445138888888891</v>
      </c>
      <c r="Y85" s="98">
        <f t="shared" si="35"/>
        <v>0.73611805555555554</v>
      </c>
      <c r="Z85" s="98">
        <f t="shared" si="35"/>
        <v>0.77778472222222217</v>
      </c>
      <c r="AA85" s="98">
        <f t="shared" si="35"/>
        <v>0.81945138888888891</v>
      </c>
      <c r="AB85" s="98">
        <f t="shared" si="35"/>
        <v>0.86111805555555554</v>
      </c>
      <c r="AC85" s="98">
        <f t="shared" si="35"/>
        <v>0.90278472222222217</v>
      </c>
      <c r="AD85" s="98">
        <f t="shared" ref="AD85" si="38">AD84+$K85</f>
        <v>0.94445138888888891</v>
      </c>
      <c r="AE85" s="135"/>
    </row>
    <row r="86" spans="1:31">
      <c r="A86" s="1951"/>
      <c r="B86" s="335" t="s">
        <v>194</v>
      </c>
      <c r="C86" s="1264" t="s">
        <v>4</v>
      </c>
      <c r="D86" s="1264" t="s">
        <v>1684</v>
      </c>
      <c r="E86" s="1439" t="s">
        <v>30</v>
      </c>
      <c r="F86" s="1440">
        <v>1.1000000000000001</v>
      </c>
      <c r="G86" s="28">
        <f t="shared" si="30"/>
        <v>10.26</v>
      </c>
      <c r="H86" s="609" t="s">
        <v>766</v>
      </c>
      <c r="I86" s="609" t="s">
        <v>767</v>
      </c>
      <c r="J86" s="1441">
        <v>30</v>
      </c>
      <c r="K86" s="37">
        <f t="shared" si="24"/>
        <v>1.5277777777777779E-3</v>
      </c>
      <c r="L86" s="37">
        <f t="shared" si="26"/>
        <v>1.889583333333333E-2</v>
      </c>
      <c r="M86" s="98">
        <f t="shared" ref="M86:AD86" si="39">M85+$K86</f>
        <v>0.1890347222222222</v>
      </c>
      <c r="N86" s="98">
        <f t="shared" si="39"/>
        <v>0.26542361111111118</v>
      </c>
      <c r="O86" s="98">
        <f t="shared" si="39"/>
        <v>0.30709027777777786</v>
      </c>
      <c r="P86" s="98">
        <f t="shared" si="39"/>
        <v>0.34875694444444449</v>
      </c>
      <c r="Q86" s="98">
        <f t="shared" si="39"/>
        <v>0.39042361111111112</v>
      </c>
      <c r="R86" s="98">
        <f t="shared" si="39"/>
        <v>0.43209027777777781</v>
      </c>
      <c r="S86" s="98">
        <f t="shared" si="39"/>
        <v>0.47375694444444449</v>
      </c>
      <c r="T86" s="98">
        <f t="shared" si="39"/>
        <v>0.52931249999999996</v>
      </c>
      <c r="U86" s="98">
        <f t="shared" si="39"/>
        <v>0.5709791666666667</v>
      </c>
      <c r="V86" s="98">
        <f t="shared" si="39"/>
        <v>0.61264583333333333</v>
      </c>
      <c r="W86" s="98">
        <f t="shared" si="39"/>
        <v>0.65431249999999996</v>
      </c>
      <c r="X86" s="98">
        <f t="shared" si="39"/>
        <v>0.6959791666666667</v>
      </c>
      <c r="Y86" s="98">
        <f t="shared" si="39"/>
        <v>0.73764583333333333</v>
      </c>
      <c r="Z86" s="98">
        <f t="shared" si="39"/>
        <v>0.77931249999999996</v>
      </c>
      <c r="AA86" s="98">
        <f t="shared" si="39"/>
        <v>0.8209791666666667</v>
      </c>
      <c r="AB86" s="98">
        <f t="shared" si="39"/>
        <v>0.86264583333333333</v>
      </c>
      <c r="AC86" s="98">
        <f t="shared" si="39"/>
        <v>0.90431249999999996</v>
      </c>
      <c r="AD86" s="98">
        <f t="shared" si="39"/>
        <v>0.9459791666666667</v>
      </c>
      <c r="AE86" s="135"/>
    </row>
    <row r="87" spans="1:31">
      <c r="A87" s="1951"/>
      <c r="B87" s="335" t="s">
        <v>193</v>
      </c>
      <c r="C87" s="1264" t="s">
        <v>4</v>
      </c>
      <c r="D87" s="1264" t="s">
        <v>1684</v>
      </c>
      <c r="E87" s="1439" t="s">
        <v>31</v>
      </c>
      <c r="F87" s="1440">
        <v>0.43</v>
      </c>
      <c r="G87" s="28">
        <f t="shared" si="30"/>
        <v>10.69</v>
      </c>
      <c r="H87" s="607" t="s">
        <v>768</v>
      </c>
      <c r="I87" s="607" t="s">
        <v>769</v>
      </c>
      <c r="J87" s="1441">
        <v>30</v>
      </c>
      <c r="K87" s="37">
        <f t="shared" si="24"/>
        <v>5.9722222222222219E-4</v>
      </c>
      <c r="L87" s="37">
        <f t="shared" si="26"/>
        <v>1.9493055555555552E-2</v>
      </c>
      <c r="M87" s="98">
        <f t="shared" ref="M87:AD87" si="40">M86+$K87</f>
        <v>0.18963194444444442</v>
      </c>
      <c r="N87" s="98">
        <f t="shared" si="40"/>
        <v>0.26602083333333343</v>
      </c>
      <c r="O87" s="98">
        <f t="shared" si="40"/>
        <v>0.30768750000000011</v>
      </c>
      <c r="P87" s="98">
        <f t="shared" si="40"/>
        <v>0.34935416666666674</v>
      </c>
      <c r="Q87" s="98">
        <f t="shared" si="40"/>
        <v>0.39102083333333337</v>
      </c>
      <c r="R87" s="98">
        <f t="shared" si="40"/>
        <v>0.43268750000000006</v>
      </c>
      <c r="S87" s="98">
        <f t="shared" si="40"/>
        <v>0.47435416666666674</v>
      </c>
      <c r="T87" s="98">
        <f t="shared" si="40"/>
        <v>0.52990972222222221</v>
      </c>
      <c r="U87" s="98">
        <f t="shared" si="40"/>
        <v>0.57157638888888895</v>
      </c>
      <c r="V87" s="98">
        <f t="shared" si="40"/>
        <v>0.61324305555555558</v>
      </c>
      <c r="W87" s="98">
        <f t="shared" si="40"/>
        <v>0.65490972222222221</v>
      </c>
      <c r="X87" s="98">
        <f t="shared" si="40"/>
        <v>0.69657638888888895</v>
      </c>
      <c r="Y87" s="98">
        <f t="shared" si="40"/>
        <v>0.73824305555555558</v>
      </c>
      <c r="Z87" s="98">
        <f t="shared" si="40"/>
        <v>0.77990972222222221</v>
      </c>
      <c r="AA87" s="98">
        <f t="shared" si="40"/>
        <v>0.82157638888888895</v>
      </c>
      <c r="AB87" s="98">
        <f t="shared" si="40"/>
        <v>0.86324305555555558</v>
      </c>
      <c r="AC87" s="98">
        <f t="shared" si="40"/>
        <v>0.90490972222222221</v>
      </c>
      <c r="AD87" s="98">
        <f t="shared" si="40"/>
        <v>0.94657638888888895</v>
      </c>
      <c r="AE87" s="135"/>
    </row>
    <row r="88" spans="1:31">
      <c r="A88" s="1951"/>
      <c r="B88" s="335" t="s">
        <v>192</v>
      </c>
      <c r="C88" s="1439" t="s">
        <v>4</v>
      </c>
      <c r="D88" s="1439" t="s">
        <v>1684</v>
      </c>
      <c r="E88" s="1439" t="s">
        <v>32</v>
      </c>
      <c r="F88" s="28">
        <v>0.51</v>
      </c>
      <c r="G88" s="28">
        <f t="shared" si="30"/>
        <v>11.2</v>
      </c>
      <c r="H88" s="609" t="s">
        <v>770</v>
      </c>
      <c r="I88" s="609" t="s">
        <v>771</v>
      </c>
      <c r="J88" s="1441">
        <v>30</v>
      </c>
      <c r="K88" s="37">
        <f t="shared" si="24"/>
        <v>7.0833333333333338E-4</v>
      </c>
      <c r="L88" s="37">
        <f t="shared" si="26"/>
        <v>2.0201388888888887E-2</v>
      </c>
      <c r="M88" s="98">
        <f t="shared" ref="M88:AD88" si="41">M87+$K88</f>
        <v>0.19034027777777776</v>
      </c>
      <c r="N88" s="98">
        <f t="shared" si="41"/>
        <v>0.26672916666666674</v>
      </c>
      <c r="O88" s="98">
        <f t="shared" si="41"/>
        <v>0.30839583333333342</v>
      </c>
      <c r="P88" s="98">
        <f t="shared" si="41"/>
        <v>0.35006250000000005</v>
      </c>
      <c r="Q88" s="98">
        <f t="shared" si="41"/>
        <v>0.39172916666666668</v>
      </c>
      <c r="R88" s="98">
        <f t="shared" si="41"/>
        <v>0.43339583333333337</v>
      </c>
      <c r="S88" s="98">
        <f t="shared" si="41"/>
        <v>0.47506250000000005</v>
      </c>
      <c r="T88" s="98">
        <f t="shared" si="41"/>
        <v>0.53061805555555552</v>
      </c>
      <c r="U88" s="98">
        <f t="shared" si="41"/>
        <v>0.57228472222222226</v>
      </c>
      <c r="V88" s="98">
        <f t="shared" si="41"/>
        <v>0.61395138888888889</v>
      </c>
      <c r="W88" s="98">
        <f t="shared" si="41"/>
        <v>0.65561805555555552</v>
      </c>
      <c r="X88" s="98">
        <f t="shared" si="41"/>
        <v>0.69728472222222226</v>
      </c>
      <c r="Y88" s="98">
        <f t="shared" si="41"/>
        <v>0.73895138888888889</v>
      </c>
      <c r="Z88" s="98">
        <f t="shared" si="41"/>
        <v>0.78061805555555552</v>
      </c>
      <c r="AA88" s="98">
        <f t="shared" si="41"/>
        <v>0.82228472222222226</v>
      </c>
      <c r="AB88" s="98">
        <f t="shared" si="41"/>
        <v>0.86395138888888889</v>
      </c>
      <c r="AC88" s="98">
        <f t="shared" si="41"/>
        <v>0.90561805555555552</v>
      </c>
      <c r="AD88" s="98">
        <f t="shared" si="41"/>
        <v>0.94728472222222226</v>
      </c>
      <c r="AE88" s="135"/>
    </row>
    <row r="89" spans="1:31">
      <c r="A89" s="1951"/>
      <c r="B89" s="335" t="s">
        <v>203</v>
      </c>
      <c r="C89" s="1264" t="s">
        <v>4</v>
      </c>
      <c r="D89" s="1264" t="s">
        <v>1684</v>
      </c>
      <c r="E89" s="1439" t="s">
        <v>148</v>
      </c>
      <c r="F89" s="28">
        <v>0.75</v>
      </c>
      <c r="G89" s="28">
        <f>G88+F89</f>
        <v>11.95</v>
      </c>
      <c r="H89" s="607" t="s">
        <v>737</v>
      </c>
      <c r="I89" s="607" t="s">
        <v>738</v>
      </c>
      <c r="J89" s="1441">
        <v>20</v>
      </c>
      <c r="K89" s="37">
        <f t="shared" si="24"/>
        <v>1.5624999999999999E-3</v>
      </c>
      <c r="L89" s="37">
        <f>L88+K89</f>
        <v>2.1763888888888888E-2</v>
      </c>
      <c r="M89" s="98">
        <f t="shared" ref="M89:AD89" si="42">M88+$K89</f>
        <v>0.19190277777777776</v>
      </c>
      <c r="N89" s="98">
        <f t="shared" si="42"/>
        <v>0.26829166666666676</v>
      </c>
      <c r="O89" s="98">
        <f t="shared" si="42"/>
        <v>0.30995833333333345</v>
      </c>
      <c r="P89" s="98">
        <f t="shared" si="42"/>
        <v>0.35162500000000008</v>
      </c>
      <c r="Q89" s="98">
        <f t="shared" si="42"/>
        <v>0.39329166666666671</v>
      </c>
      <c r="R89" s="98">
        <f t="shared" si="42"/>
        <v>0.43495833333333339</v>
      </c>
      <c r="S89" s="98">
        <f t="shared" si="42"/>
        <v>0.47662500000000008</v>
      </c>
      <c r="T89" s="98">
        <f t="shared" si="42"/>
        <v>0.53218055555555555</v>
      </c>
      <c r="U89" s="98">
        <f t="shared" si="42"/>
        <v>0.57384722222222229</v>
      </c>
      <c r="V89" s="98">
        <f t="shared" si="42"/>
        <v>0.61551388888888892</v>
      </c>
      <c r="W89" s="98">
        <f t="shared" si="42"/>
        <v>0.65718055555555555</v>
      </c>
      <c r="X89" s="98">
        <f t="shared" si="42"/>
        <v>0.69884722222222229</v>
      </c>
      <c r="Y89" s="98">
        <f t="shared" si="42"/>
        <v>0.74051388888888892</v>
      </c>
      <c r="Z89" s="98">
        <f t="shared" si="42"/>
        <v>0.78218055555555555</v>
      </c>
      <c r="AA89" s="98">
        <f t="shared" si="42"/>
        <v>0.82384722222222229</v>
      </c>
      <c r="AB89" s="98">
        <f t="shared" si="42"/>
        <v>0.86551388888888892</v>
      </c>
      <c r="AC89" s="98">
        <f t="shared" si="42"/>
        <v>0.90718055555555555</v>
      </c>
      <c r="AD89" s="98">
        <f t="shared" si="42"/>
        <v>0.94884722222222229</v>
      </c>
      <c r="AE89" s="135"/>
    </row>
    <row r="90" spans="1:31">
      <c r="A90" s="1951"/>
      <c r="B90" s="620" t="s">
        <v>205</v>
      </c>
      <c r="C90" s="1528" t="s">
        <v>4</v>
      </c>
      <c r="D90" s="1528" t="s">
        <v>1681</v>
      </c>
      <c r="E90" s="1439" t="s">
        <v>149</v>
      </c>
      <c r="F90" s="115">
        <v>0.37</v>
      </c>
      <c r="G90" s="115">
        <f t="shared" ref="G90:G100" si="43">G89+F90</f>
        <v>12.319999999999999</v>
      </c>
      <c r="H90" s="609" t="s">
        <v>739</v>
      </c>
      <c r="I90" s="609" t="s">
        <v>740</v>
      </c>
      <c r="J90" s="116">
        <v>20</v>
      </c>
      <c r="K90" s="118">
        <f t="shared" si="24"/>
        <v>7.7083333333333333E-4</v>
      </c>
      <c r="L90" s="118">
        <f t="shared" ref="L90:L99" si="44">L89+K90</f>
        <v>2.253472222222222E-2</v>
      </c>
      <c r="M90" s="119">
        <f t="shared" ref="M90:AD90" si="45">M89+$K90</f>
        <v>0.19267361111111109</v>
      </c>
      <c r="N90" s="119">
        <f t="shared" si="45"/>
        <v>0.26906250000000009</v>
      </c>
      <c r="O90" s="119">
        <f t="shared" si="45"/>
        <v>0.31072916666666678</v>
      </c>
      <c r="P90" s="119">
        <f t="shared" si="45"/>
        <v>0.35239583333333341</v>
      </c>
      <c r="Q90" s="119">
        <f t="shared" si="45"/>
        <v>0.39406250000000004</v>
      </c>
      <c r="R90" s="119">
        <f t="shared" si="45"/>
        <v>0.43572916666666672</v>
      </c>
      <c r="S90" s="119">
        <f t="shared" si="45"/>
        <v>0.47739583333333341</v>
      </c>
      <c r="T90" s="119">
        <f t="shared" si="45"/>
        <v>0.53295138888888893</v>
      </c>
      <c r="U90" s="119">
        <f t="shared" si="45"/>
        <v>0.57461805555555567</v>
      </c>
      <c r="V90" s="119">
        <f t="shared" si="45"/>
        <v>0.6162847222222223</v>
      </c>
      <c r="W90" s="119">
        <f t="shared" si="45"/>
        <v>0.65795138888888893</v>
      </c>
      <c r="X90" s="119">
        <f t="shared" si="45"/>
        <v>0.69961805555555567</v>
      </c>
      <c r="Y90" s="119">
        <f t="shared" si="45"/>
        <v>0.7412847222222223</v>
      </c>
      <c r="Z90" s="119">
        <f t="shared" si="45"/>
        <v>0.78295138888888893</v>
      </c>
      <c r="AA90" s="119">
        <f t="shared" si="45"/>
        <v>0.82461805555555567</v>
      </c>
      <c r="AB90" s="119">
        <f t="shared" si="45"/>
        <v>0.8662847222222223</v>
      </c>
      <c r="AC90" s="119">
        <f t="shared" si="45"/>
        <v>0.90795138888888893</v>
      </c>
      <c r="AD90" s="119">
        <f t="shared" si="45"/>
        <v>0.94961805555555567</v>
      </c>
      <c r="AE90" s="135"/>
    </row>
    <row r="91" spans="1:31">
      <c r="A91" s="1951"/>
      <c r="B91" s="335" t="s">
        <v>209</v>
      </c>
      <c r="C91" s="1264" t="s">
        <v>4</v>
      </c>
      <c r="D91" s="1264" t="s">
        <v>1681</v>
      </c>
      <c r="E91" s="1439" t="s">
        <v>150</v>
      </c>
      <c r="F91" s="28">
        <v>0.39</v>
      </c>
      <c r="G91" s="28">
        <f t="shared" si="43"/>
        <v>12.709999999999999</v>
      </c>
      <c r="H91" s="607" t="s">
        <v>772</v>
      </c>
      <c r="I91" s="607" t="s">
        <v>773</v>
      </c>
      <c r="J91" s="1441">
        <v>20</v>
      </c>
      <c r="K91" s="37">
        <f t="shared" si="24"/>
        <v>8.1249999999999996E-4</v>
      </c>
      <c r="L91" s="37">
        <f t="shared" si="44"/>
        <v>2.3347222222222221E-2</v>
      </c>
      <c r="M91" s="98">
        <f t="shared" ref="M91:AC100" si="46">M90+$K91</f>
        <v>0.19348611111111108</v>
      </c>
      <c r="N91" s="98">
        <f t="shared" si="46"/>
        <v>0.26987500000000009</v>
      </c>
      <c r="O91" s="98">
        <f t="shared" si="46"/>
        <v>0.31154166666666677</v>
      </c>
      <c r="P91" s="98">
        <f t="shared" si="46"/>
        <v>0.3532083333333334</v>
      </c>
      <c r="Q91" s="98">
        <f t="shared" si="46"/>
        <v>0.39487500000000003</v>
      </c>
      <c r="R91" s="98">
        <f t="shared" si="46"/>
        <v>0.43654166666666672</v>
      </c>
      <c r="S91" s="98">
        <f t="shared" si="46"/>
        <v>0.4782083333333334</v>
      </c>
      <c r="T91" s="98">
        <f t="shared" si="46"/>
        <v>0.53376388888888893</v>
      </c>
      <c r="U91" s="98">
        <f t="shared" si="46"/>
        <v>0.57543055555555567</v>
      </c>
      <c r="V91" s="98">
        <f t="shared" si="46"/>
        <v>0.6170972222222223</v>
      </c>
      <c r="W91" s="98">
        <f t="shared" si="46"/>
        <v>0.65876388888888893</v>
      </c>
      <c r="X91" s="98">
        <f t="shared" si="46"/>
        <v>0.70043055555555567</v>
      </c>
      <c r="Y91" s="98">
        <f t="shared" si="46"/>
        <v>0.7420972222222223</v>
      </c>
      <c r="Z91" s="98">
        <f t="shared" si="46"/>
        <v>0.78376388888888893</v>
      </c>
      <c r="AA91" s="98">
        <f t="shared" si="46"/>
        <v>0.82543055555555567</v>
      </c>
      <c r="AB91" s="98">
        <f t="shared" si="46"/>
        <v>0.8670972222222223</v>
      </c>
      <c r="AC91" s="98">
        <f t="shared" si="46"/>
        <v>0.90876388888888893</v>
      </c>
      <c r="AD91" s="98">
        <f t="shared" ref="AD91" si="47">AD90+$K91</f>
        <v>0.95043055555555567</v>
      </c>
    </row>
    <row r="92" spans="1:31">
      <c r="A92" s="1951"/>
      <c r="B92" s="335" t="s">
        <v>217</v>
      </c>
      <c r="C92" s="1264" t="s">
        <v>4</v>
      </c>
      <c r="D92" s="1264" t="s">
        <v>1681</v>
      </c>
      <c r="E92" s="1439" t="s">
        <v>151</v>
      </c>
      <c r="F92" s="28">
        <v>0.4</v>
      </c>
      <c r="G92" s="28">
        <f t="shared" si="43"/>
        <v>13.11</v>
      </c>
      <c r="H92" s="609" t="s">
        <v>774</v>
      </c>
      <c r="I92" s="609" t="s">
        <v>775</v>
      </c>
      <c r="J92" s="1441">
        <v>20</v>
      </c>
      <c r="K92" s="37">
        <f t="shared" si="24"/>
        <v>8.3333333333333339E-4</v>
      </c>
      <c r="L92" s="37">
        <f t="shared" si="44"/>
        <v>2.4180555555555552E-2</v>
      </c>
      <c r="M92" s="98">
        <f t="shared" ref="M92:AB92" si="48">M91+$K92</f>
        <v>0.19431944444444441</v>
      </c>
      <c r="N92" s="98">
        <f t="shared" si="48"/>
        <v>0.27070833333333344</v>
      </c>
      <c r="O92" s="98">
        <f t="shared" si="48"/>
        <v>0.31237500000000012</v>
      </c>
      <c r="P92" s="98">
        <f t="shared" si="48"/>
        <v>0.35404166666666675</v>
      </c>
      <c r="Q92" s="98">
        <f t="shared" si="48"/>
        <v>0.39570833333333338</v>
      </c>
      <c r="R92" s="98">
        <f t="shared" si="48"/>
        <v>0.43737500000000007</v>
      </c>
      <c r="S92" s="98">
        <f t="shared" si="48"/>
        <v>0.47904166666666675</v>
      </c>
      <c r="T92" s="98">
        <f t="shared" si="48"/>
        <v>0.53459722222222228</v>
      </c>
      <c r="U92" s="98">
        <f t="shared" si="48"/>
        <v>0.57626388888888902</v>
      </c>
      <c r="V92" s="98">
        <f t="shared" si="48"/>
        <v>0.61793055555555565</v>
      </c>
      <c r="W92" s="98">
        <f t="shared" si="48"/>
        <v>0.65959722222222228</v>
      </c>
      <c r="X92" s="98">
        <f t="shared" si="48"/>
        <v>0.70126388888888902</v>
      </c>
      <c r="Y92" s="98">
        <f t="shared" si="48"/>
        <v>0.74293055555555565</v>
      </c>
      <c r="Z92" s="98">
        <f t="shared" si="48"/>
        <v>0.78459722222222228</v>
      </c>
      <c r="AA92" s="98">
        <f t="shared" si="48"/>
        <v>0.82626388888888902</v>
      </c>
      <c r="AB92" s="98">
        <f t="shared" si="48"/>
        <v>0.86793055555555565</v>
      </c>
      <c r="AC92" s="98">
        <f t="shared" si="46"/>
        <v>0.90959722222222228</v>
      </c>
      <c r="AD92" s="98">
        <f t="shared" ref="AD92" si="49">AD91+$K92</f>
        <v>0.95126388888888902</v>
      </c>
    </row>
    <row r="93" spans="1:31">
      <c r="A93" s="1951"/>
      <c r="B93" s="1071" t="s">
        <v>216</v>
      </c>
      <c r="C93" s="1520" t="s">
        <v>4</v>
      </c>
      <c r="D93" s="1520" t="s">
        <v>1681</v>
      </c>
      <c r="E93" s="1439" t="s">
        <v>152</v>
      </c>
      <c r="F93" s="115">
        <v>0.38</v>
      </c>
      <c r="G93" s="115">
        <f t="shared" si="43"/>
        <v>13.49</v>
      </c>
      <c r="H93" s="607" t="s">
        <v>778</v>
      </c>
      <c r="I93" s="607" t="s">
        <v>779</v>
      </c>
      <c r="J93" s="116">
        <v>20</v>
      </c>
      <c r="K93" s="118">
        <f t="shared" si="24"/>
        <v>7.9166666666666665E-4</v>
      </c>
      <c r="L93" s="118">
        <f t="shared" si="44"/>
        <v>2.4972222222222219E-2</v>
      </c>
      <c r="M93" s="119">
        <f t="shared" ref="M93:AB93" si="50">M92+$K93</f>
        <v>0.19511111111111107</v>
      </c>
      <c r="N93" s="119">
        <f t="shared" si="50"/>
        <v>0.27150000000000013</v>
      </c>
      <c r="O93" s="119">
        <f t="shared" si="50"/>
        <v>0.31316666666666682</v>
      </c>
      <c r="P93" s="119">
        <f t="shared" si="50"/>
        <v>0.35483333333333344</v>
      </c>
      <c r="Q93" s="119">
        <f t="shared" si="50"/>
        <v>0.39650000000000007</v>
      </c>
      <c r="R93" s="119">
        <f t="shared" si="50"/>
        <v>0.43816666666666676</v>
      </c>
      <c r="S93" s="119">
        <f t="shared" si="50"/>
        <v>0.47983333333333344</v>
      </c>
      <c r="T93" s="119">
        <f t="shared" si="50"/>
        <v>0.53538888888888891</v>
      </c>
      <c r="U93" s="119">
        <f t="shared" si="50"/>
        <v>0.57705555555555565</v>
      </c>
      <c r="V93" s="119">
        <f t="shared" si="50"/>
        <v>0.61872222222222228</v>
      </c>
      <c r="W93" s="119">
        <f t="shared" si="50"/>
        <v>0.66038888888888891</v>
      </c>
      <c r="X93" s="119">
        <f t="shared" si="50"/>
        <v>0.70205555555555565</v>
      </c>
      <c r="Y93" s="119">
        <f t="shared" si="50"/>
        <v>0.74372222222222228</v>
      </c>
      <c r="Z93" s="119">
        <f t="shared" si="50"/>
        <v>0.78538888888888891</v>
      </c>
      <c r="AA93" s="119">
        <f t="shared" si="50"/>
        <v>0.82705555555555565</v>
      </c>
      <c r="AB93" s="119">
        <f t="shared" si="50"/>
        <v>0.86872222222222228</v>
      </c>
      <c r="AC93" s="119">
        <f t="shared" si="46"/>
        <v>0.91038888888888891</v>
      </c>
      <c r="AD93" s="119">
        <f t="shared" ref="AD93" si="51">AD92+$K93</f>
        <v>0.95205555555555565</v>
      </c>
    </row>
    <row r="94" spans="1:31">
      <c r="A94" s="1951"/>
      <c r="B94" s="335" t="s">
        <v>191</v>
      </c>
      <c r="C94" s="1264" t="s">
        <v>5</v>
      </c>
      <c r="D94" s="1264" t="s">
        <v>1681</v>
      </c>
      <c r="E94" s="1439" t="s">
        <v>153</v>
      </c>
      <c r="F94" s="28">
        <v>0.3</v>
      </c>
      <c r="G94" s="28">
        <f t="shared" si="43"/>
        <v>13.790000000000001</v>
      </c>
      <c r="H94" s="609" t="s">
        <v>741</v>
      </c>
      <c r="I94" s="609" t="s">
        <v>742</v>
      </c>
      <c r="J94" s="1441">
        <v>20</v>
      </c>
      <c r="K94" s="37">
        <f t="shared" si="24"/>
        <v>6.2500000000000001E-4</v>
      </c>
      <c r="L94" s="37">
        <f t="shared" si="44"/>
        <v>2.5597222222222219E-2</v>
      </c>
      <c r="M94" s="98">
        <f t="shared" ref="M94:AB94" si="52">M93+$K94</f>
        <v>0.19573611111111106</v>
      </c>
      <c r="N94" s="98">
        <f t="shared" si="52"/>
        <v>0.27212500000000012</v>
      </c>
      <c r="O94" s="98">
        <f t="shared" si="52"/>
        <v>0.3137916666666668</v>
      </c>
      <c r="P94" s="98">
        <f t="shared" si="52"/>
        <v>0.35545833333333343</v>
      </c>
      <c r="Q94" s="98">
        <f t="shared" si="52"/>
        <v>0.39712500000000006</v>
      </c>
      <c r="R94" s="98">
        <f t="shared" si="52"/>
        <v>0.43879166666666675</v>
      </c>
      <c r="S94" s="98">
        <f t="shared" si="52"/>
        <v>0.48045833333333343</v>
      </c>
      <c r="T94" s="98">
        <f t="shared" si="52"/>
        <v>0.5360138888888889</v>
      </c>
      <c r="U94" s="98">
        <f t="shared" si="52"/>
        <v>0.57768055555555564</v>
      </c>
      <c r="V94" s="98">
        <f t="shared" si="52"/>
        <v>0.61934722222222227</v>
      </c>
      <c r="W94" s="98">
        <f t="shared" si="52"/>
        <v>0.6610138888888889</v>
      </c>
      <c r="X94" s="98">
        <f t="shared" si="52"/>
        <v>0.70268055555555564</v>
      </c>
      <c r="Y94" s="98">
        <f t="shared" si="52"/>
        <v>0.74434722222222227</v>
      </c>
      <c r="Z94" s="98">
        <f t="shared" si="52"/>
        <v>0.7860138888888889</v>
      </c>
      <c r="AA94" s="98">
        <f t="shared" si="52"/>
        <v>0.82768055555555564</v>
      </c>
      <c r="AB94" s="98">
        <f t="shared" si="52"/>
        <v>0.86934722222222227</v>
      </c>
      <c r="AC94" s="98">
        <f t="shared" si="46"/>
        <v>0.9110138888888889</v>
      </c>
      <c r="AD94" s="98">
        <f t="shared" ref="AD94" si="53">AD93+$K94</f>
        <v>0.95268055555555564</v>
      </c>
    </row>
    <row r="95" spans="1:31">
      <c r="A95" s="1951"/>
      <c r="B95" s="335" t="s">
        <v>215</v>
      </c>
      <c r="C95" s="1264" t="s">
        <v>4</v>
      </c>
      <c r="D95" s="1264" t="s">
        <v>1684</v>
      </c>
      <c r="E95" s="1439" t="s">
        <v>154</v>
      </c>
      <c r="F95" s="28">
        <v>0.3</v>
      </c>
      <c r="G95" s="28">
        <f t="shared" si="43"/>
        <v>14.090000000000002</v>
      </c>
      <c r="H95" s="607" t="s">
        <v>743</v>
      </c>
      <c r="I95" s="607" t="s">
        <v>744</v>
      </c>
      <c r="J95" s="1441">
        <v>20</v>
      </c>
      <c r="K95" s="37">
        <f t="shared" si="24"/>
        <v>6.2500000000000001E-4</v>
      </c>
      <c r="L95" s="37">
        <f t="shared" si="44"/>
        <v>2.622222222222222E-2</v>
      </c>
      <c r="M95" s="98">
        <f t="shared" ref="M95:AB95" si="54">M94+$K95</f>
        <v>0.19636111111111104</v>
      </c>
      <c r="N95" s="98">
        <f t="shared" si="54"/>
        <v>0.2727500000000001</v>
      </c>
      <c r="O95" s="98">
        <f t="shared" si="54"/>
        <v>0.31441666666666679</v>
      </c>
      <c r="P95" s="98">
        <f t="shared" si="54"/>
        <v>0.35608333333333342</v>
      </c>
      <c r="Q95" s="98">
        <f t="shared" si="54"/>
        <v>0.39775000000000005</v>
      </c>
      <c r="R95" s="98">
        <f t="shared" si="54"/>
        <v>0.43941666666666673</v>
      </c>
      <c r="S95" s="98">
        <f t="shared" si="54"/>
        <v>0.48108333333333342</v>
      </c>
      <c r="T95" s="98">
        <f t="shared" si="54"/>
        <v>0.53663888888888889</v>
      </c>
      <c r="U95" s="98">
        <f t="shared" si="54"/>
        <v>0.57830555555555563</v>
      </c>
      <c r="V95" s="98">
        <f t="shared" si="54"/>
        <v>0.61997222222222226</v>
      </c>
      <c r="W95" s="98">
        <f t="shared" si="54"/>
        <v>0.66163888888888889</v>
      </c>
      <c r="X95" s="98">
        <f t="shared" si="54"/>
        <v>0.70330555555555563</v>
      </c>
      <c r="Y95" s="98">
        <f t="shared" si="54"/>
        <v>0.74497222222222226</v>
      </c>
      <c r="Z95" s="98">
        <f t="shared" si="54"/>
        <v>0.78663888888888889</v>
      </c>
      <c r="AA95" s="98">
        <f t="shared" si="54"/>
        <v>0.82830555555555563</v>
      </c>
      <c r="AB95" s="98">
        <f t="shared" si="54"/>
        <v>0.86997222222222226</v>
      </c>
      <c r="AC95" s="98">
        <f t="shared" si="46"/>
        <v>0.91163888888888889</v>
      </c>
      <c r="AD95" s="98">
        <f t="shared" ref="AD95" si="55">AD94+$K95</f>
        <v>0.95330555555555563</v>
      </c>
    </row>
    <row r="96" spans="1:31">
      <c r="A96" s="1951"/>
      <c r="B96" s="335" t="s">
        <v>214</v>
      </c>
      <c r="C96" s="1264" t="s">
        <v>4</v>
      </c>
      <c r="D96" s="1264" t="s">
        <v>1684</v>
      </c>
      <c r="E96" s="1439" t="s">
        <v>155</v>
      </c>
      <c r="F96" s="1441">
        <v>0.87</v>
      </c>
      <c r="G96" s="28">
        <f t="shared" si="43"/>
        <v>14.96</v>
      </c>
      <c r="H96" s="584" t="s">
        <v>674</v>
      </c>
      <c r="I96" s="584" t="s">
        <v>675</v>
      </c>
      <c r="J96" s="1441">
        <v>20</v>
      </c>
      <c r="K96" s="37">
        <f t="shared" si="24"/>
        <v>1.8124999999999999E-3</v>
      </c>
      <c r="L96" s="37">
        <f t="shared" si="44"/>
        <v>2.8034722222222218E-2</v>
      </c>
      <c r="M96" s="121">
        <f t="shared" ref="M96:AB96" si="56">M95+$K96</f>
        <v>0.19817361111111104</v>
      </c>
      <c r="N96" s="121">
        <f t="shared" si="56"/>
        <v>0.2745625000000001</v>
      </c>
      <c r="O96" s="121">
        <f t="shared" si="56"/>
        <v>0.31622916666666678</v>
      </c>
      <c r="P96" s="121">
        <f t="shared" si="56"/>
        <v>0.35789583333333341</v>
      </c>
      <c r="Q96" s="121">
        <f t="shared" si="56"/>
        <v>0.39956250000000004</v>
      </c>
      <c r="R96" s="98">
        <f t="shared" si="56"/>
        <v>0.44122916666666673</v>
      </c>
      <c r="S96" s="121">
        <f t="shared" si="56"/>
        <v>0.48289583333333341</v>
      </c>
      <c r="T96" s="121">
        <f t="shared" si="56"/>
        <v>0.53845138888888888</v>
      </c>
      <c r="U96" s="121">
        <f t="shared" si="56"/>
        <v>0.58011805555555562</v>
      </c>
      <c r="V96" s="121">
        <f t="shared" si="56"/>
        <v>0.62178472222222225</v>
      </c>
      <c r="W96" s="121">
        <f t="shared" si="56"/>
        <v>0.66345138888888888</v>
      </c>
      <c r="X96" s="121">
        <f t="shared" si="56"/>
        <v>0.70511805555555562</v>
      </c>
      <c r="Y96" s="121">
        <f t="shared" si="56"/>
        <v>0.74678472222222225</v>
      </c>
      <c r="Z96" s="121">
        <f t="shared" si="56"/>
        <v>0.78845138888888888</v>
      </c>
      <c r="AA96" s="121">
        <f t="shared" si="56"/>
        <v>0.83011805555555562</v>
      </c>
      <c r="AB96" s="121">
        <f t="shared" si="56"/>
        <v>0.87178472222222225</v>
      </c>
      <c r="AC96" s="121">
        <f t="shared" si="46"/>
        <v>0.91345138888888888</v>
      </c>
      <c r="AD96" s="121">
        <f t="shared" ref="AD96" si="57">AD95+$K96</f>
        <v>0.95511805555555562</v>
      </c>
    </row>
    <row r="97" spans="1:30">
      <c r="A97" s="1951"/>
      <c r="B97" s="335" t="s">
        <v>213</v>
      </c>
      <c r="C97" s="1264" t="s">
        <v>4</v>
      </c>
      <c r="D97" s="1264" t="s">
        <v>1684</v>
      </c>
      <c r="E97" s="1439" t="s">
        <v>156</v>
      </c>
      <c r="F97" s="28">
        <v>0.375</v>
      </c>
      <c r="G97" s="28">
        <f t="shared" si="43"/>
        <v>15.335000000000001</v>
      </c>
      <c r="H97" s="581" t="s">
        <v>776</v>
      </c>
      <c r="I97" s="581" t="s">
        <v>777</v>
      </c>
      <c r="J97" s="1441">
        <v>20</v>
      </c>
      <c r="K97" s="37">
        <f t="shared" si="24"/>
        <v>7.8124999999999993E-4</v>
      </c>
      <c r="L97" s="37">
        <f t="shared" si="44"/>
        <v>2.8815972222222219E-2</v>
      </c>
      <c r="M97" s="98">
        <f t="shared" ref="M97:AB97" si="58">M96+$K97</f>
        <v>0.19895486111111105</v>
      </c>
      <c r="N97" s="98">
        <f t="shared" si="58"/>
        <v>0.27534375000000011</v>
      </c>
      <c r="O97" s="98">
        <f t="shared" si="58"/>
        <v>0.31701041666666679</v>
      </c>
      <c r="P97" s="98">
        <f t="shared" si="58"/>
        <v>0.35867708333333342</v>
      </c>
      <c r="Q97" s="98">
        <f t="shared" si="58"/>
        <v>0.40034375000000005</v>
      </c>
      <c r="R97" s="98">
        <f t="shared" si="58"/>
        <v>0.44201041666666674</v>
      </c>
      <c r="S97" s="98">
        <f t="shared" si="58"/>
        <v>0.48367708333333342</v>
      </c>
      <c r="T97" s="98">
        <f t="shared" si="58"/>
        <v>0.53923263888888884</v>
      </c>
      <c r="U97" s="98">
        <f t="shared" si="58"/>
        <v>0.58089930555555558</v>
      </c>
      <c r="V97" s="98">
        <f t="shared" si="58"/>
        <v>0.62256597222222221</v>
      </c>
      <c r="W97" s="98">
        <f t="shared" si="58"/>
        <v>0.66423263888888884</v>
      </c>
      <c r="X97" s="98">
        <f t="shared" si="58"/>
        <v>0.70589930555555558</v>
      </c>
      <c r="Y97" s="98">
        <f t="shared" si="58"/>
        <v>0.74756597222222221</v>
      </c>
      <c r="Z97" s="98">
        <f t="shared" si="58"/>
        <v>0.78923263888888884</v>
      </c>
      <c r="AA97" s="98">
        <f t="shared" si="58"/>
        <v>0.83089930555555558</v>
      </c>
      <c r="AB97" s="98">
        <f t="shared" si="58"/>
        <v>0.87256597222222221</v>
      </c>
      <c r="AC97" s="98">
        <f t="shared" si="46"/>
        <v>0.91423263888888884</v>
      </c>
      <c r="AD97" s="98">
        <f t="shared" ref="AD97" si="59">AD96+$K97</f>
        <v>0.95589930555555558</v>
      </c>
    </row>
    <row r="98" spans="1:30">
      <c r="A98" s="1951"/>
      <c r="B98" s="335" t="s">
        <v>165</v>
      </c>
      <c r="C98" s="1264" t="s">
        <v>5</v>
      </c>
      <c r="D98" s="1264" t="s">
        <v>1683</v>
      </c>
      <c r="E98" s="1439" t="s">
        <v>157</v>
      </c>
      <c r="F98" s="145">
        <v>1.04</v>
      </c>
      <c r="G98" s="28">
        <f t="shared" si="43"/>
        <v>16.375</v>
      </c>
      <c r="H98" s="581" t="s">
        <v>698</v>
      </c>
      <c r="I98" s="581" t="s">
        <v>699</v>
      </c>
      <c r="J98" s="1441">
        <v>20</v>
      </c>
      <c r="K98" s="37">
        <f t="shared" si="24"/>
        <v>2.166666666666667E-3</v>
      </c>
      <c r="L98" s="37">
        <f t="shared" si="44"/>
        <v>3.0982638888888886E-2</v>
      </c>
      <c r="M98" s="98">
        <f t="shared" ref="M98:AB98" si="60">M97+$K98</f>
        <v>0.20112152777777773</v>
      </c>
      <c r="N98" s="98">
        <f t="shared" si="60"/>
        <v>0.27751041666666676</v>
      </c>
      <c r="O98" s="98">
        <f t="shared" si="60"/>
        <v>0.31917708333333344</v>
      </c>
      <c r="P98" s="98">
        <f t="shared" si="60"/>
        <v>0.36084375000000007</v>
      </c>
      <c r="Q98" s="98">
        <f t="shared" si="60"/>
        <v>0.4025104166666667</v>
      </c>
      <c r="R98" s="98">
        <f t="shared" si="60"/>
        <v>0.44417708333333339</v>
      </c>
      <c r="S98" s="98">
        <f t="shared" si="60"/>
        <v>0.48584375000000007</v>
      </c>
      <c r="T98" s="98">
        <f t="shared" si="60"/>
        <v>0.54139930555555549</v>
      </c>
      <c r="U98" s="98">
        <f t="shared" si="60"/>
        <v>0.58306597222222223</v>
      </c>
      <c r="V98" s="98">
        <f t="shared" si="60"/>
        <v>0.62473263888888886</v>
      </c>
      <c r="W98" s="98">
        <f t="shared" si="60"/>
        <v>0.66639930555555549</v>
      </c>
      <c r="X98" s="98">
        <f t="shared" si="60"/>
        <v>0.70806597222222223</v>
      </c>
      <c r="Y98" s="98">
        <f t="shared" si="60"/>
        <v>0.74973263888888886</v>
      </c>
      <c r="Z98" s="98">
        <f t="shared" si="60"/>
        <v>0.79139930555555549</v>
      </c>
      <c r="AA98" s="98">
        <f t="shared" si="60"/>
        <v>0.83306597222222223</v>
      </c>
      <c r="AB98" s="98">
        <f t="shared" si="60"/>
        <v>0.87473263888888886</v>
      </c>
      <c r="AC98" s="98">
        <f t="shared" si="46"/>
        <v>0.91639930555555549</v>
      </c>
      <c r="AD98" s="98">
        <f t="shared" ref="AD98" si="61">AD97+$K98</f>
        <v>0.95806597222222223</v>
      </c>
    </row>
    <row r="99" spans="1:30">
      <c r="A99" s="1951"/>
      <c r="B99" s="335" t="s">
        <v>337</v>
      </c>
      <c r="C99" s="1264" t="s">
        <v>5</v>
      </c>
      <c r="D99" s="1264" t="s">
        <v>1681</v>
      </c>
      <c r="E99" s="1439" t="s">
        <v>102</v>
      </c>
      <c r="F99" s="28">
        <v>0.7</v>
      </c>
      <c r="G99" s="28">
        <f t="shared" si="43"/>
        <v>17.074999999999999</v>
      </c>
      <c r="H99" s="584" t="s">
        <v>676</v>
      </c>
      <c r="I99" s="584" t="s">
        <v>677</v>
      </c>
      <c r="J99" s="1441">
        <v>10</v>
      </c>
      <c r="K99" s="37">
        <f t="shared" si="24"/>
        <v>2.9166666666666664E-3</v>
      </c>
      <c r="L99" s="37">
        <f t="shared" si="44"/>
        <v>3.3899305555555551E-2</v>
      </c>
      <c r="M99" s="98">
        <f t="shared" ref="M99:AB100" si="62">M98+$K99</f>
        <v>0.2040381944444444</v>
      </c>
      <c r="N99" s="98">
        <f t="shared" si="62"/>
        <v>0.28042708333333344</v>
      </c>
      <c r="O99" s="98">
        <f t="shared" si="62"/>
        <v>0.32209375000000012</v>
      </c>
      <c r="P99" s="98">
        <f t="shared" si="62"/>
        <v>0.36376041666666675</v>
      </c>
      <c r="Q99" s="98">
        <f t="shared" si="62"/>
        <v>0.40542708333333338</v>
      </c>
      <c r="R99" s="98">
        <f t="shared" si="62"/>
        <v>0.44709375000000007</v>
      </c>
      <c r="S99" s="98">
        <f t="shared" si="62"/>
        <v>0.48876041666666675</v>
      </c>
      <c r="T99" s="98">
        <f t="shared" si="62"/>
        <v>0.54431597222222217</v>
      </c>
      <c r="U99" s="98">
        <f t="shared" si="62"/>
        <v>0.58598263888888891</v>
      </c>
      <c r="V99" s="98">
        <f t="shared" si="62"/>
        <v>0.62764930555555554</v>
      </c>
      <c r="W99" s="98">
        <f t="shared" si="62"/>
        <v>0.66931597222222217</v>
      </c>
      <c r="X99" s="98">
        <f t="shared" si="62"/>
        <v>0.71098263888888891</v>
      </c>
      <c r="Y99" s="98">
        <f t="shared" si="62"/>
        <v>0.75264930555555554</v>
      </c>
      <c r="Z99" s="98">
        <f t="shared" si="62"/>
        <v>0.79431597222222217</v>
      </c>
      <c r="AA99" s="98">
        <f t="shared" si="62"/>
        <v>0.83598263888888891</v>
      </c>
      <c r="AB99" s="98">
        <f t="shared" si="62"/>
        <v>0.87764930555555554</v>
      </c>
      <c r="AC99" s="98">
        <f t="shared" si="46"/>
        <v>0.91931597222222217</v>
      </c>
      <c r="AD99" s="98">
        <f t="shared" ref="AD99" si="63">AD98+$K99</f>
        <v>0.96098263888888891</v>
      </c>
    </row>
    <row r="100" spans="1:30">
      <c r="A100" s="1951"/>
      <c r="B100" s="335" t="s">
        <v>182</v>
      </c>
      <c r="C100" s="1264" t="s">
        <v>4</v>
      </c>
      <c r="D100" s="1264" t="s">
        <v>1681</v>
      </c>
      <c r="E100" s="1439" t="s">
        <v>158</v>
      </c>
      <c r="F100" s="28">
        <v>0.55000000000000004</v>
      </c>
      <c r="G100" s="28">
        <f t="shared" si="43"/>
        <v>17.625</v>
      </c>
      <c r="H100" s="584" t="s">
        <v>654</v>
      </c>
      <c r="I100" s="584" t="s">
        <v>655</v>
      </c>
      <c r="J100" s="1441">
        <v>15</v>
      </c>
      <c r="K100" s="37">
        <f t="shared" si="24"/>
        <v>1.5277777777777779E-3</v>
      </c>
      <c r="L100" s="37">
        <f t="shared" ref="L100" si="64">L99+K100</f>
        <v>3.5427083333333331E-2</v>
      </c>
      <c r="M100" s="98">
        <f t="shared" si="62"/>
        <v>0.20556597222222217</v>
      </c>
      <c r="N100" s="98">
        <f t="shared" si="62"/>
        <v>0.28195486111111123</v>
      </c>
      <c r="O100" s="98">
        <f t="shared" si="62"/>
        <v>0.32362152777777792</v>
      </c>
      <c r="P100" s="98">
        <f t="shared" si="62"/>
        <v>0.36528819444444455</v>
      </c>
      <c r="Q100" s="98">
        <f t="shared" si="62"/>
        <v>0.40695486111111118</v>
      </c>
      <c r="R100" s="98">
        <f t="shared" si="62"/>
        <v>0.44862152777777786</v>
      </c>
      <c r="S100" s="98">
        <f t="shared" si="62"/>
        <v>0.49028819444444455</v>
      </c>
      <c r="T100" s="98">
        <f t="shared" si="62"/>
        <v>0.54584374999999996</v>
      </c>
      <c r="U100" s="98">
        <f t="shared" si="62"/>
        <v>0.5875104166666667</v>
      </c>
      <c r="V100" s="98">
        <f t="shared" si="62"/>
        <v>0.62917708333333333</v>
      </c>
      <c r="W100" s="98">
        <f t="shared" si="62"/>
        <v>0.67084374999999996</v>
      </c>
      <c r="X100" s="98">
        <f t="shared" si="62"/>
        <v>0.7125104166666667</v>
      </c>
      <c r="Y100" s="98">
        <f t="shared" si="62"/>
        <v>0.75417708333333333</v>
      </c>
      <c r="Z100" s="98">
        <f t="shared" si="62"/>
        <v>0.79584374999999996</v>
      </c>
      <c r="AA100" s="98">
        <f t="shared" si="62"/>
        <v>0.8375104166666667</v>
      </c>
      <c r="AB100" s="98">
        <f t="shared" si="62"/>
        <v>0.87917708333333333</v>
      </c>
      <c r="AC100" s="98">
        <f t="shared" si="46"/>
        <v>0.92084374999999996</v>
      </c>
      <c r="AD100" s="98">
        <f t="shared" ref="AD100" si="65">AD99+$K100</f>
        <v>0.9625104166666667</v>
      </c>
    </row>
    <row r="101" spans="1:30">
      <c r="A101" s="1446"/>
      <c r="B101" s="17"/>
      <c r="C101" s="104"/>
      <c r="D101" s="104"/>
      <c r="E101" s="105"/>
      <c r="F101" s="19"/>
      <c r="G101" s="105"/>
      <c r="H101" s="78"/>
      <c r="I101" s="78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94"/>
    </row>
    <row r="102" spans="1:30">
      <c r="A102" s="106"/>
      <c r="B102" s="17"/>
      <c r="C102" s="104"/>
      <c r="D102" s="104"/>
      <c r="E102" s="105"/>
      <c r="F102" s="19"/>
      <c r="G102" s="105"/>
      <c r="H102" s="78"/>
      <c r="I102" s="78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94"/>
    </row>
    <row r="103" spans="1:30">
      <c r="A103" s="13"/>
      <c r="B103" s="63"/>
      <c r="C103" s="746"/>
      <c r="D103" s="84"/>
      <c r="E103" s="19"/>
      <c r="F103" s="19"/>
      <c r="G103" s="634"/>
      <c r="H103" s="634"/>
      <c r="T103" s="1"/>
      <c r="U103" s="1"/>
      <c r="V103" s="1"/>
    </row>
    <row r="104" spans="1:30">
      <c r="A104" s="746"/>
      <c r="B104" s="63"/>
      <c r="C104" s="746"/>
      <c r="D104" s="84"/>
      <c r="E104" s="19"/>
      <c r="F104" s="19"/>
      <c r="G104" s="634"/>
      <c r="H104" s="634"/>
      <c r="T104" s="1"/>
      <c r="U104" s="1"/>
      <c r="V104" s="1"/>
    </row>
    <row r="105" spans="1:30">
      <c r="A105" s="746"/>
      <c r="B105" s="15"/>
      <c r="C105" s="746"/>
      <c r="D105" s="84"/>
      <c r="E105" s="721"/>
      <c r="F105" s="19"/>
      <c r="G105" s="634"/>
      <c r="H105" s="634"/>
      <c r="T105" s="1"/>
      <c r="U105" s="1"/>
      <c r="V105" s="1"/>
    </row>
    <row r="106" spans="1:30">
      <c r="A106" s="746"/>
      <c r="B106" s="15"/>
      <c r="C106" s="746"/>
      <c r="D106" s="84"/>
      <c r="E106" s="85"/>
      <c r="F106" s="19"/>
      <c r="G106" s="640"/>
      <c r="H106" s="640"/>
      <c r="T106" s="1"/>
      <c r="U106" s="1"/>
      <c r="V106" s="1"/>
    </row>
    <row r="107" spans="1:30">
      <c r="A107" s="746"/>
      <c r="B107" s="271"/>
      <c r="C107" s="647"/>
      <c r="D107" s="84"/>
      <c r="E107" s="86"/>
      <c r="F107" s="19"/>
      <c r="G107" s="640"/>
      <c r="H107" s="640"/>
      <c r="T107" s="1"/>
      <c r="U107" s="1"/>
      <c r="V107" s="1"/>
    </row>
    <row r="108" spans="1:30">
      <c r="A108" s="746"/>
      <c r="B108" s="745"/>
      <c r="C108" s="745"/>
      <c r="D108" s="745"/>
      <c r="E108" s="745"/>
      <c r="F108" s="745"/>
      <c r="G108" s="86"/>
      <c r="H108" s="86"/>
      <c r="T108" s="1"/>
      <c r="U108" s="1"/>
      <c r="V108" s="1"/>
    </row>
    <row r="109" spans="1:30">
      <c r="A109" s="746"/>
      <c r="B109" s="11"/>
      <c r="C109" s="11"/>
      <c r="D109" s="11"/>
      <c r="T109" s="1"/>
      <c r="U109" s="1"/>
      <c r="V109" s="1"/>
    </row>
    <row r="110" spans="1:30">
      <c r="A110" s="13"/>
      <c r="B110" s="11"/>
      <c r="C110" s="11"/>
      <c r="D110" s="11"/>
      <c r="T110" s="1"/>
      <c r="U110" s="1"/>
      <c r="V110" s="1"/>
    </row>
    <row r="111" spans="1:30">
      <c r="A111" s="13"/>
      <c r="B111" s="11"/>
      <c r="C111" s="11"/>
      <c r="D111" s="11"/>
      <c r="T111" s="1"/>
      <c r="U111" s="1"/>
      <c r="V111" s="1"/>
    </row>
    <row r="112" spans="1:30">
      <c r="A112" s="13"/>
      <c r="B112" s="11"/>
      <c r="C112" s="11"/>
      <c r="D112" s="11"/>
      <c r="T112" s="1"/>
      <c r="U112" s="1"/>
      <c r="V112" s="1"/>
    </row>
    <row r="113" spans="1:22">
      <c r="A113" s="13"/>
      <c r="B113" s="11"/>
      <c r="C113" s="11"/>
      <c r="D113" s="11"/>
      <c r="T113" s="1"/>
      <c r="U113" s="1"/>
      <c r="V113" s="1"/>
    </row>
    <row r="114" spans="1:22">
      <c r="A114" s="13"/>
      <c r="B114" s="11"/>
      <c r="C114" s="11"/>
      <c r="D114" s="11"/>
      <c r="T114" s="1"/>
      <c r="U114" s="1"/>
      <c r="V114" s="1"/>
    </row>
    <row r="115" spans="1:22">
      <c r="A115" s="13"/>
      <c r="B115" s="11"/>
      <c r="C115" s="11"/>
      <c r="D115" s="11"/>
      <c r="T115" s="1"/>
      <c r="U115" s="1"/>
      <c r="V115" s="1"/>
    </row>
    <row r="116" spans="1:22">
      <c r="A116" s="13"/>
      <c r="B116" s="11"/>
      <c r="C116" s="11"/>
      <c r="D116" s="11"/>
      <c r="T116" s="1"/>
      <c r="U116" s="1"/>
      <c r="V116" s="1"/>
    </row>
    <row r="117" spans="1:22">
      <c r="A117" s="13"/>
      <c r="B117" s="11"/>
      <c r="C117" s="11"/>
      <c r="D117" s="11"/>
      <c r="T117" s="1"/>
      <c r="U117" s="1"/>
      <c r="V117" s="1"/>
    </row>
    <row r="118" spans="1:22">
      <c r="A118" s="13"/>
      <c r="B118" s="11"/>
      <c r="C118" s="11"/>
      <c r="D118" s="11"/>
      <c r="T118" s="1"/>
      <c r="U118" s="1"/>
      <c r="V118" s="1"/>
    </row>
    <row r="119" spans="1:22">
      <c r="A119" s="13"/>
      <c r="B119" s="11"/>
      <c r="C119" s="11"/>
      <c r="D119" s="11"/>
      <c r="T119" s="1"/>
      <c r="U119" s="1"/>
      <c r="V119" s="1"/>
    </row>
    <row r="120" spans="1:22">
      <c r="A120" s="13"/>
      <c r="B120" s="11"/>
      <c r="C120" s="11"/>
      <c r="D120" s="11"/>
      <c r="T120" s="1"/>
      <c r="U120" s="1"/>
      <c r="V120" s="1"/>
    </row>
    <row r="121" spans="1:22">
      <c r="A121" s="13"/>
      <c r="B121" s="11"/>
      <c r="C121" s="11"/>
      <c r="D121" s="11"/>
      <c r="T121" s="1"/>
      <c r="U121" s="1"/>
      <c r="V121" s="1"/>
    </row>
    <row r="122" spans="1:22">
      <c r="A122" s="13"/>
      <c r="B122" s="11"/>
      <c r="C122" s="11"/>
      <c r="D122" s="11"/>
      <c r="T122" s="1"/>
      <c r="U122" s="1"/>
      <c r="V122" s="1"/>
    </row>
    <row r="123" spans="1:22">
      <c r="A123" s="13"/>
      <c r="B123" s="11"/>
      <c r="C123" s="11"/>
      <c r="D123" s="11"/>
      <c r="T123" s="1"/>
      <c r="U123" s="1"/>
      <c r="V123" s="1"/>
    </row>
    <row r="124" spans="1:22">
      <c r="A124" s="13"/>
      <c r="B124" s="11"/>
      <c r="C124" s="11"/>
      <c r="D124" s="11"/>
      <c r="T124" s="1"/>
      <c r="U124" s="1"/>
      <c r="V124" s="1"/>
    </row>
    <row r="125" spans="1:22">
      <c r="A125" s="13"/>
      <c r="B125" s="11"/>
      <c r="C125" s="11"/>
      <c r="D125" s="11"/>
      <c r="T125" s="1"/>
      <c r="U125" s="1"/>
      <c r="V125" s="1"/>
    </row>
    <row r="126" spans="1:22">
      <c r="A126" s="13"/>
      <c r="B126" s="11"/>
      <c r="C126" s="11"/>
      <c r="D126" s="11"/>
      <c r="T126" s="1"/>
      <c r="U126" s="1"/>
      <c r="V126" s="1"/>
    </row>
    <row r="127" spans="1:22">
      <c r="A127" s="13"/>
      <c r="B127" s="11"/>
      <c r="C127" s="11"/>
      <c r="D127" s="11"/>
      <c r="T127" s="1"/>
      <c r="U127" s="1"/>
      <c r="V127" s="1"/>
    </row>
    <row r="128" spans="1:22">
      <c r="A128" s="13"/>
      <c r="B128" s="11"/>
      <c r="C128" s="11"/>
      <c r="D128" s="11"/>
      <c r="T128" s="1"/>
      <c r="U128" s="1"/>
      <c r="V128" s="1"/>
    </row>
    <row r="129" spans="1:22">
      <c r="A129" s="13"/>
      <c r="B129" s="11"/>
      <c r="C129" s="11"/>
      <c r="D129" s="11"/>
      <c r="T129" s="1"/>
      <c r="U129" s="1"/>
      <c r="V129" s="1"/>
    </row>
    <row r="130" spans="1:22">
      <c r="A130" s="13"/>
      <c r="B130" s="11"/>
      <c r="C130" s="11"/>
      <c r="D130" s="11"/>
      <c r="T130" s="1"/>
      <c r="U130" s="1"/>
      <c r="V130" s="1"/>
    </row>
    <row r="131" spans="1:22">
      <c r="A131" s="13"/>
      <c r="B131" s="11"/>
      <c r="C131" s="11"/>
      <c r="D131" s="11"/>
      <c r="T131" s="1"/>
      <c r="U131" s="1"/>
      <c r="V131" s="1"/>
    </row>
    <row r="132" spans="1:22">
      <c r="A132" s="13"/>
      <c r="B132" s="11"/>
      <c r="C132" s="11"/>
      <c r="D132" s="11"/>
      <c r="T132" s="1"/>
      <c r="U132" s="1"/>
      <c r="V132" s="1"/>
    </row>
    <row r="133" spans="1:22">
      <c r="A133" s="13"/>
      <c r="B133" s="11"/>
      <c r="C133" s="11"/>
      <c r="D133" s="11"/>
      <c r="T133" s="1"/>
      <c r="U133" s="1"/>
      <c r="V133" s="1"/>
    </row>
    <row r="134" spans="1:22">
      <c r="A134" s="13"/>
      <c r="B134" s="11"/>
      <c r="C134" s="11"/>
      <c r="D134" s="11"/>
      <c r="T134" s="1"/>
      <c r="U134" s="1"/>
      <c r="V134" s="1"/>
    </row>
    <row r="135" spans="1:22">
      <c r="A135" s="15"/>
      <c r="B135" s="17"/>
    </row>
    <row r="136" spans="1:22">
      <c r="A136" s="15"/>
      <c r="B136" s="17"/>
    </row>
    <row r="137" spans="1:22">
      <c r="A137" s="15"/>
      <c r="B137" s="17"/>
    </row>
    <row r="138" spans="1:22">
      <c r="A138" s="15"/>
      <c r="B138" s="17"/>
    </row>
    <row r="139" spans="1:22">
      <c r="A139" s="15"/>
      <c r="B139" s="17"/>
    </row>
    <row r="140" spans="1:22">
      <c r="A140" s="15"/>
      <c r="B140" s="17"/>
    </row>
    <row r="141" spans="1:22">
      <c r="A141" s="15"/>
      <c r="B141" s="17"/>
    </row>
    <row r="142" spans="1:22">
      <c r="A142" s="15"/>
      <c r="B142" s="17"/>
    </row>
    <row r="143" spans="1:22">
      <c r="A143" s="15"/>
      <c r="B143" s="17"/>
    </row>
    <row r="144" spans="1:22">
      <c r="A144" s="15"/>
      <c r="B144" s="17"/>
    </row>
    <row r="145" spans="1:2">
      <c r="A145" s="15"/>
      <c r="B145" s="17"/>
    </row>
    <row r="146" spans="1:2">
      <c r="A146" s="15"/>
      <c r="B146" s="17"/>
    </row>
    <row r="147" spans="1:2">
      <c r="A147" s="15"/>
      <c r="B147" s="17"/>
    </row>
    <row r="148" spans="1:2">
      <c r="A148" s="15"/>
      <c r="B148" s="17"/>
    </row>
    <row r="149" spans="1:2">
      <c r="A149" s="15"/>
      <c r="B149" s="17"/>
    </row>
    <row r="150" spans="1:2">
      <c r="A150" s="15"/>
      <c r="B150" s="17"/>
    </row>
    <row r="151" spans="1:2">
      <c r="A151" s="15"/>
      <c r="B151" s="17"/>
    </row>
    <row r="152" spans="1:2">
      <c r="A152" s="15"/>
      <c r="B152" s="17"/>
    </row>
    <row r="153" spans="1:2">
      <c r="A153" s="15"/>
      <c r="B153" s="17"/>
    </row>
    <row r="154" spans="1:2">
      <c r="A154" s="15"/>
      <c r="B154" s="17"/>
    </row>
    <row r="155" spans="1:2">
      <c r="A155" s="15"/>
      <c r="B155" s="17"/>
    </row>
    <row r="156" spans="1:2">
      <c r="A156" s="15"/>
      <c r="B156" s="17"/>
    </row>
    <row r="157" spans="1:2">
      <c r="A157" s="15"/>
      <c r="B157" s="17"/>
    </row>
    <row r="158" spans="1:2">
      <c r="A158" s="15"/>
    </row>
    <row r="159" spans="1:2">
      <c r="A159" s="15"/>
    </row>
    <row r="160" spans="1:2">
      <c r="A160" s="15"/>
    </row>
    <row r="161" spans="1:1">
      <c r="A161" s="15"/>
    </row>
    <row r="162" spans="1:1">
      <c r="A162" s="15"/>
    </row>
    <row r="163" spans="1:1">
      <c r="A163" s="15"/>
    </row>
  </sheetData>
  <mergeCells count="35">
    <mergeCell ref="A82:A100"/>
    <mergeCell ref="A71:B71"/>
    <mergeCell ref="A26:A34"/>
    <mergeCell ref="A6:A25"/>
    <mergeCell ref="B1:B2"/>
    <mergeCell ref="A3:C3"/>
    <mergeCell ref="A4:A5"/>
    <mergeCell ref="B4:B5"/>
    <mergeCell ref="C4:C5"/>
    <mergeCell ref="B69:B70"/>
    <mergeCell ref="A72:A73"/>
    <mergeCell ref="B72:B73"/>
    <mergeCell ref="C72:C73"/>
    <mergeCell ref="A74:A81"/>
    <mergeCell ref="D3:AD3"/>
    <mergeCell ref="F4:L4"/>
    <mergeCell ref="E4:E5"/>
    <mergeCell ref="D43:I43"/>
    <mergeCell ref="A60:A61"/>
    <mergeCell ref="C56:C57"/>
    <mergeCell ref="D56:I56"/>
    <mergeCell ref="D4:D5"/>
    <mergeCell ref="D71:AD71"/>
    <mergeCell ref="F72:L72"/>
    <mergeCell ref="D72:D73"/>
    <mergeCell ref="E72:E73"/>
    <mergeCell ref="H5:I5"/>
    <mergeCell ref="H73:I73"/>
    <mergeCell ref="M42:O42"/>
    <mergeCell ref="M44:O44"/>
    <mergeCell ref="M46:O46"/>
    <mergeCell ref="M47:O47"/>
    <mergeCell ref="L49:M49"/>
    <mergeCell ref="L51:M51"/>
    <mergeCell ref="K53:M53"/>
  </mergeCells>
  <pageMargins left="0.43307086614173229" right="0.23622047244094491" top="0.74803149606299213" bottom="0.74803149606299213" header="0.31496062992125984" footer="0.31496062992125984"/>
  <pageSetup paperSize="8" scale="80" orientation="landscape" r:id="rId1"/>
  <rowBreaks count="1" manualBreakCount="1">
    <brk id="66" max="16383" man="1"/>
  </rowBreaks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Z151"/>
  <sheetViews>
    <sheetView topLeftCell="A118" zoomScale="90" zoomScaleNormal="90" zoomScaleSheetLayoutView="110" workbookViewId="0">
      <selection activeCell="V86" sqref="V86"/>
    </sheetView>
  </sheetViews>
  <sheetFormatPr defaultRowHeight="16.5"/>
  <cols>
    <col min="1" max="1" width="6.140625" style="1" customWidth="1"/>
    <col min="2" max="2" width="40" style="12" bestFit="1" customWidth="1"/>
    <col min="3" max="3" width="5.140625" style="13" customWidth="1"/>
    <col min="4" max="4" width="14.28515625" style="13" customWidth="1"/>
    <col min="5" max="5" width="8.85546875" style="11" customWidth="1"/>
    <col min="6" max="6" width="7.85546875" style="11" customWidth="1"/>
    <col min="7" max="7" width="12.85546875" style="11" customWidth="1"/>
    <col min="8" max="8" width="13.140625" style="11" customWidth="1"/>
    <col min="9" max="9" width="17.140625" style="11" customWidth="1"/>
    <col min="10" max="10" width="8.85546875" style="11" bestFit="1" customWidth="1"/>
    <col min="11" max="11" width="9.140625" style="11" customWidth="1"/>
    <col min="12" max="12" width="7.85546875" style="11" customWidth="1"/>
    <col min="13" max="13" width="7.28515625" style="11" customWidth="1"/>
    <col min="14" max="14" width="7.7109375" style="11" customWidth="1"/>
    <col min="15" max="15" width="7.28515625" style="11" customWidth="1"/>
    <col min="16" max="21" width="7.42578125" style="11" customWidth="1"/>
    <col min="22" max="22" width="26.5703125" style="11" customWidth="1"/>
    <col min="23" max="23" width="21.85546875" style="1" customWidth="1"/>
    <col min="24" max="24" width="7.42578125" style="1" customWidth="1"/>
    <col min="25" max="26" width="9.7109375" style="1" customWidth="1"/>
    <col min="27" max="27" width="14.28515625" style="1" customWidth="1"/>
    <col min="28" max="47" width="7.42578125" style="1" customWidth="1"/>
    <col min="48" max="48" width="6.85546875" style="1" customWidth="1"/>
    <col min="49" max="49" width="9.140625" style="1"/>
    <col min="50" max="50" width="99" style="1" customWidth="1"/>
    <col min="51" max="16384" width="9.140625" style="1"/>
  </cols>
  <sheetData>
    <row r="1" spans="1:52" ht="36.75" customHeight="1">
      <c r="A1" s="15"/>
      <c r="B1" s="1952">
        <v>13</v>
      </c>
      <c r="C1" s="104"/>
      <c r="D1" s="38" t="s">
        <v>270</v>
      </c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</row>
    <row r="2" spans="1:52" ht="37.5" customHeight="1">
      <c r="A2" s="15"/>
      <c r="B2" s="1952"/>
      <c r="C2" s="104"/>
      <c r="D2" s="38" t="s">
        <v>249</v>
      </c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15"/>
    </row>
    <row r="3" spans="1:52" ht="33">
      <c r="A3" s="1998" t="s">
        <v>17</v>
      </c>
      <c r="B3" s="1998"/>
      <c r="C3" s="1998"/>
      <c r="D3" s="1950" t="s">
        <v>264</v>
      </c>
      <c r="E3" s="1951"/>
      <c r="F3" s="1951"/>
      <c r="G3" s="1951"/>
      <c r="H3" s="1951"/>
      <c r="I3" s="1951"/>
      <c r="J3" s="1951"/>
      <c r="K3" s="1951"/>
      <c r="L3" s="1951"/>
      <c r="M3" s="1951"/>
      <c r="N3" s="1951"/>
      <c r="O3" s="1951"/>
      <c r="P3" s="1951"/>
      <c r="Q3" s="1951"/>
      <c r="R3" s="1951"/>
      <c r="S3" s="1951"/>
      <c r="T3" s="1951"/>
      <c r="U3" s="21"/>
      <c r="V3" s="983" t="s">
        <v>1266</v>
      </c>
      <c r="W3" s="984"/>
      <c r="X3" s="21"/>
      <c r="Y3" s="15"/>
      <c r="Z3" s="15"/>
      <c r="AA3" s="15"/>
      <c r="AB3" s="15"/>
      <c r="AC3" s="15"/>
      <c r="AD3" s="15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15"/>
      <c r="AU3" s="15"/>
      <c r="AV3" s="15"/>
      <c r="AW3" s="15"/>
      <c r="AX3" s="15"/>
      <c r="AY3" s="15"/>
      <c r="AZ3" s="15"/>
    </row>
    <row r="4" spans="1:52" ht="18" customHeight="1">
      <c r="A4" s="1954"/>
      <c r="B4" s="1953" t="s">
        <v>1</v>
      </c>
      <c r="C4" s="1955" t="s">
        <v>2</v>
      </c>
      <c r="D4" s="1955" t="s">
        <v>1682</v>
      </c>
      <c r="E4" s="1954" t="s">
        <v>16</v>
      </c>
      <c r="F4" s="1956"/>
      <c r="G4" s="1956"/>
      <c r="H4" s="1956"/>
      <c r="I4" s="1956"/>
      <c r="J4" s="1956"/>
      <c r="K4" s="1956"/>
      <c r="L4" s="1956"/>
      <c r="M4" s="1441">
        <v>1</v>
      </c>
      <c r="N4" s="1441">
        <v>1</v>
      </c>
      <c r="O4" s="1441">
        <v>1</v>
      </c>
      <c r="P4" s="1441">
        <v>1</v>
      </c>
      <c r="Q4" s="1441">
        <v>1</v>
      </c>
      <c r="R4" s="1441">
        <v>1</v>
      </c>
      <c r="S4" s="1441">
        <v>1</v>
      </c>
      <c r="T4" s="1441">
        <v>1</v>
      </c>
      <c r="U4" s="15"/>
      <c r="V4" s="985" t="s">
        <v>1264</v>
      </c>
      <c r="W4" s="986">
        <f>G34+G85</f>
        <v>35.770000000000003</v>
      </c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</row>
    <row r="5" spans="1:52" ht="18" customHeight="1">
      <c r="A5" s="1954"/>
      <c r="B5" s="1953"/>
      <c r="C5" s="1955"/>
      <c r="D5" s="1990"/>
      <c r="E5" s="1433" t="s">
        <v>0</v>
      </c>
      <c r="F5" s="1435" t="s">
        <v>48</v>
      </c>
      <c r="G5" s="1435"/>
      <c r="H5" s="1957" t="s">
        <v>552</v>
      </c>
      <c r="I5" s="1958"/>
      <c r="J5" s="1435" t="s">
        <v>8</v>
      </c>
      <c r="K5" s="1435" t="s">
        <v>9</v>
      </c>
      <c r="L5" s="1435" t="s">
        <v>10</v>
      </c>
      <c r="M5" s="1431">
        <v>1</v>
      </c>
      <c r="N5" s="1431">
        <v>2</v>
      </c>
      <c r="O5" s="1431">
        <v>3</v>
      </c>
      <c r="P5" s="1431">
        <v>4</v>
      </c>
      <c r="Q5" s="1431">
        <v>5</v>
      </c>
      <c r="R5" s="1431">
        <v>6</v>
      </c>
      <c r="S5" s="1431">
        <v>7</v>
      </c>
      <c r="T5" s="1431">
        <v>8</v>
      </c>
      <c r="U5" s="15"/>
      <c r="V5" s="985" t="s">
        <v>1275</v>
      </c>
      <c r="W5" s="986">
        <v>8</v>
      </c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</row>
    <row r="6" spans="1:52" ht="16.5" customHeight="1">
      <c r="A6" s="1973" t="s">
        <v>3</v>
      </c>
      <c r="B6" s="900" t="s">
        <v>182</v>
      </c>
      <c r="C6" s="402" t="s">
        <v>4</v>
      </c>
      <c r="D6" s="1439" t="s">
        <v>1681</v>
      </c>
      <c r="E6" s="402" t="s">
        <v>18</v>
      </c>
      <c r="F6" s="1441">
        <v>0</v>
      </c>
      <c r="G6" s="163"/>
      <c r="H6" s="591" t="s">
        <v>654</v>
      </c>
      <c r="I6" s="591" t="s">
        <v>655</v>
      </c>
      <c r="J6" s="163"/>
      <c r="K6" s="163"/>
      <c r="L6" s="164">
        <v>0</v>
      </c>
      <c r="M6" s="167">
        <v>0.25694444444444448</v>
      </c>
      <c r="N6" s="167">
        <v>0.34027777777777773</v>
      </c>
      <c r="O6" s="167">
        <v>0.4236111111111111</v>
      </c>
      <c r="P6" s="167">
        <v>0.50694444444444442</v>
      </c>
      <c r="Q6" s="167">
        <v>0.59027777777777779</v>
      </c>
      <c r="R6" s="167">
        <v>0.67361111111111116</v>
      </c>
      <c r="S6" s="167">
        <v>0.75694444444444453</v>
      </c>
      <c r="T6" s="167">
        <v>0.84027777777777779</v>
      </c>
      <c r="U6" s="15"/>
      <c r="V6" s="987" t="s">
        <v>1277</v>
      </c>
      <c r="W6" s="988">
        <f>W5*W4</f>
        <v>286.16000000000003</v>
      </c>
      <c r="X6" s="84"/>
      <c r="Y6" s="86"/>
      <c r="Z6" s="86"/>
      <c r="AA6" s="640"/>
      <c r="AB6" s="640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</row>
    <row r="7" spans="1:52">
      <c r="A7" s="1951"/>
      <c r="B7" s="931" t="s">
        <v>267</v>
      </c>
      <c r="C7" s="1439" t="s">
        <v>4</v>
      </c>
      <c r="D7" s="1439" t="s">
        <v>1681</v>
      </c>
      <c r="E7" s="1439" t="s">
        <v>19</v>
      </c>
      <c r="F7" s="777">
        <v>0.39</v>
      </c>
      <c r="G7" s="149">
        <f>F7</f>
        <v>0.39</v>
      </c>
      <c r="H7" s="581" t="s">
        <v>1268</v>
      </c>
      <c r="I7" s="581" t="s">
        <v>1269</v>
      </c>
      <c r="J7" s="150">
        <v>15</v>
      </c>
      <c r="K7" s="152">
        <f t="shared" ref="K7:K34" si="0">(F7/J7)/24</f>
        <v>1.0833333333333335E-3</v>
      </c>
      <c r="L7" s="152">
        <f>L6+K7</f>
        <v>1.0833333333333335E-3</v>
      </c>
      <c r="M7" s="153">
        <f t="shared" ref="M7:M34" si="1">M6+$K7</f>
        <v>0.2580277777777778</v>
      </c>
      <c r="N7" s="153">
        <f t="shared" ref="N7:N34" si="2">N6+$K7</f>
        <v>0.34136111111111106</v>
      </c>
      <c r="O7" s="153">
        <f t="shared" ref="O7:O34" si="3">O6+$K7</f>
        <v>0.42469444444444443</v>
      </c>
      <c r="P7" s="153">
        <f t="shared" ref="P7:P34" si="4">P6+$K7</f>
        <v>0.50802777777777774</v>
      </c>
      <c r="Q7" s="153">
        <f t="shared" ref="Q7:Q34" si="5">Q6+$K7</f>
        <v>0.59136111111111112</v>
      </c>
      <c r="R7" s="153">
        <f t="shared" ref="R7:R34" si="6">R6+$K7</f>
        <v>0.67469444444444449</v>
      </c>
      <c r="S7" s="153">
        <f t="shared" ref="S7:S34" si="7">S6+$K7</f>
        <v>0.75802777777777786</v>
      </c>
      <c r="T7" s="153">
        <f t="shared" ref="T7:T34" si="8">T6+$K7</f>
        <v>0.84136111111111112</v>
      </c>
      <c r="U7" s="15"/>
      <c r="V7" s="641"/>
      <c r="W7" s="84"/>
      <c r="X7" s="84"/>
      <c r="Y7" s="333"/>
      <c r="Z7" s="85"/>
      <c r="AA7" s="638"/>
      <c r="AB7" s="638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</row>
    <row r="8" spans="1:52">
      <c r="A8" s="1951"/>
      <c r="B8" s="846" t="s">
        <v>337</v>
      </c>
      <c r="C8" s="1439" t="s">
        <v>4</v>
      </c>
      <c r="D8" s="1264" t="s">
        <v>1681</v>
      </c>
      <c r="E8" s="1439" t="s">
        <v>20</v>
      </c>
      <c r="F8" s="777">
        <v>0.44</v>
      </c>
      <c r="G8" s="149">
        <f>G7+F8</f>
        <v>0.83000000000000007</v>
      </c>
      <c r="H8" s="584" t="s">
        <v>678</v>
      </c>
      <c r="I8" s="584" t="s">
        <v>679</v>
      </c>
      <c r="J8" s="150">
        <v>20</v>
      </c>
      <c r="K8" s="152">
        <f t="shared" si="0"/>
        <v>9.1666666666666665E-4</v>
      </c>
      <c r="L8" s="152">
        <f t="shared" ref="L8:L19" si="9">L7+K8</f>
        <v>2E-3</v>
      </c>
      <c r="M8" s="153">
        <f t="shared" si="1"/>
        <v>0.25894444444444448</v>
      </c>
      <c r="N8" s="153">
        <f t="shared" si="2"/>
        <v>0.34227777777777774</v>
      </c>
      <c r="O8" s="153">
        <f t="shared" si="3"/>
        <v>0.42561111111111111</v>
      </c>
      <c r="P8" s="153">
        <f t="shared" si="4"/>
        <v>0.50894444444444442</v>
      </c>
      <c r="Q8" s="153">
        <f t="shared" si="5"/>
        <v>0.59227777777777779</v>
      </c>
      <c r="R8" s="153">
        <f t="shared" si="6"/>
        <v>0.67561111111111116</v>
      </c>
      <c r="S8" s="153">
        <f t="shared" si="7"/>
        <v>0.75894444444444453</v>
      </c>
      <c r="T8" s="153">
        <f t="shared" si="8"/>
        <v>0.84227777777777779</v>
      </c>
      <c r="U8" s="1"/>
      <c r="V8" s="1" t="s">
        <v>1600</v>
      </c>
      <c r="W8" s="843">
        <v>11.8</v>
      </c>
      <c r="Y8" s="333"/>
      <c r="Z8" s="85"/>
      <c r="AA8" s="640"/>
      <c r="AB8" s="640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</row>
    <row r="9" spans="1:52">
      <c r="A9" s="1951"/>
      <c r="B9" s="1535" t="s">
        <v>165</v>
      </c>
      <c r="C9" s="1439" t="s">
        <v>4</v>
      </c>
      <c r="D9" s="1266" t="s">
        <v>1683</v>
      </c>
      <c r="E9" s="1439" t="s">
        <v>21</v>
      </c>
      <c r="F9" s="777">
        <v>0.75</v>
      </c>
      <c r="G9" s="149">
        <f>G8+F9</f>
        <v>1.58</v>
      </c>
      <c r="H9" s="581" t="s">
        <v>724</v>
      </c>
      <c r="I9" s="581" t="s">
        <v>725</v>
      </c>
      <c r="J9" s="150">
        <v>20</v>
      </c>
      <c r="K9" s="152">
        <f t="shared" si="0"/>
        <v>1.5624999999999999E-3</v>
      </c>
      <c r="L9" s="152">
        <f t="shared" si="9"/>
        <v>3.5624999999999997E-3</v>
      </c>
      <c r="M9" s="153">
        <f t="shared" si="1"/>
        <v>0.2605069444444445</v>
      </c>
      <c r="N9" s="153">
        <f t="shared" si="2"/>
        <v>0.34384027777777776</v>
      </c>
      <c r="O9" s="153">
        <f t="shared" si="3"/>
        <v>0.42717361111111113</v>
      </c>
      <c r="P9" s="153">
        <f t="shared" si="4"/>
        <v>0.51050694444444444</v>
      </c>
      <c r="Q9" s="153">
        <f t="shared" si="5"/>
        <v>0.59384027777777781</v>
      </c>
      <c r="R9" s="153">
        <f t="shared" si="6"/>
        <v>0.67717361111111118</v>
      </c>
      <c r="S9" s="153">
        <f t="shared" si="7"/>
        <v>0.76050694444444455</v>
      </c>
      <c r="T9" s="153">
        <f t="shared" si="8"/>
        <v>0.84384027777777781</v>
      </c>
      <c r="U9" s="1"/>
      <c r="V9" s="1"/>
      <c r="W9" s="843">
        <v>11.654999999999999</v>
      </c>
      <c r="Y9" s="637"/>
      <c r="Z9" s="85"/>
      <c r="AA9" s="638"/>
      <c r="AB9" s="638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</row>
    <row r="10" spans="1:52">
      <c r="A10" s="1951"/>
      <c r="B10" s="846" t="s">
        <v>212</v>
      </c>
      <c r="C10" s="1439" t="s">
        <v>5</v>
      </c>
      <c r="D10" s="1264" t="s">
        <v>1684</v>
      </c>
      <c r="E10" s="1439" t="s">
        <v>22</v>
      </c>
      <c r="F10" s="1440">
        <v>0.27</v>
      </c>
      <c r="G10" s="149">
        <f>G9+F10</f>
        <v>1.85</v>
      </c>
      <c r="H10" s="607" t="s">
        <v>728</v>
      </c>
      <c r="I10" s="607" t="s">
        <v>729</v>
      </c>
      <c r="J10" s="150">
        <v>10</v>
      </c>
      <c r="K10" s="152">
        <f t="shared" si="0"/>
        <v>1.1250000000000001E-3</v>
      </c>
      <c r="L10" s="152">
        <f t="shared" si="9"/>
        <v>4.6874999999999998E-3</v>
      </c>
      <c r="M10" s="153">
        <f t="shared" si="1"/>
        <v>0.26163194444444449</v>
      </c>
      <c r="N10" s="153">
        <f t="shared" si="2"/>
        <v>0.34496527777777775</v>
      </c>
      <c r="O10" s="153">
        <f t="shared" si="3"/>
        <v>0.42829861111111112</v>
      </c>
      <c r="P10" s="153">
        <f t="shared" si="4"/>
        <v>0.51163194444444449</v>
      </c>
      <c r="Q10" s="153">
        <f t="shared" si="5"/>
        <v>0.59496527777777786</v>
      </c>
      <c r="R10" s="153">
        <f t="shared" si="6"/>
        <v>0.67829861111111123</v>
      </c>
      <c r="S10" s="153">
        <f t="shared" si="7"/>
        <v>0.7616319444444446</v>
      </c>
      <c r="T10" s="153">
        <f t="shared" si="8"/>
        <v>0.84496527777777786</v>
      </c>
      <c r="U10" s="1"/>
      <c r="V10" s="1"/>
      <c r="W10" s="1366">
        <f>SUM(W8:W9)</f>
        <v>23.454999999999998</v>
      </c>
      <c r="Y10" s="333"/>
      <c r="Z10" s="85"/>
      <c r="AA10" s="638"/>
      <c r="AB10" s="638"/>
    </row>
    <row r="11" spans="1:52">
      <c r="A11" s="1951"/>
      <c r="B11" s="335" t="s">
        <v>213</v>
      </c>
      <c r="C11" s="1439" t="s">
        <v>5</v>
      </c>
      <c r="D11" s="1264" t="s">
        <v>1684</v>
      </c>
      <c r="E11" s="1439" t="s">
        <v>23</v>
      </c>
      <c r="F11" s="123">
        <v>0.7</v>
      </c>
      <c r="G11" s="149">
        <f t="shared" ref="G11:G19" si="10">G10+F11</f>
        <v>2.5499999999999998</v>
      </c>
      <c r="H11" s="607" t="s">
        <v>786</v>
      </c>
      <c r="I11" s="607" t="s">
        <v>787</v>
      </c>
      <c r="J11" s="150">
        <v>10</v>
      </c>
      <c r="K11" s="152">
        <f t="shared" si="0"/>
        <v>2.9166666666666664E-3</v>
      </c>
      <c r="L11" s="152">
        <f t="shared" si="9"/>
        <v>7.6041666666666662E-3</v>
      </c>
      <c r="M11" s="153">
        <f t="shared" si="1"/>
        <v>0.26454861111111116</v>
      </c>
      <c r="N11" s="153">
        <f t="shared" si="2"/>
        <v>0.34788194444444442</v>
      </c>
      <c r="O11" s="153">
        <f t="shared" si="3"/>
        <v>0.43121527777777779</v>
      </c>
      <c r="P11" s="153">
        <f t="shared" si="4"/>
        <v>0.51454861111111116</v>
      </c>
      <c r="Q11" s="153">
        <f t="shared" si="5"/>
        <v>0.59788194444444454</v>
      </c>
      <c r="R11" s="153">
        <f t="shared" si="6"/>
        <v>0.68121527777777791</v>
      </c>
      <c r="S11" s="153">
        <f t="shared" si="7"/>
        <v>0.76454861111111128</v>
      </c>
      <c r="T11" s="153">
        <f t="shared" si="8"/>
        <v>0.84788194444444454</v>
      </c>
      <c r="U11" s="1"/>
      <c r="V11" s="1" t="s">
        <v>1601</v>
      </c>
      <c r="W11" s="1">
        <f>W10*W5</f>
        <v>187.64</v>
      </c>
      <c r="Y11" s="400"/>
      <c r="Z11" s="85"/>
      <c r="AA11" s="638"/>
      <c r="AB11" s="638"/>
    </row>
    <row r="12" spans="1:52">
      <c r="A12" s="1951"/>
      <c r="B12" s="335" t="s">
        <v>214</v>
      </c>
      <c r="C12" s="1439" t="s">
        <v>5</v>
      </c>
      <c r="D12" s="1264" t="s">
        <v>1684</v>
      </c>
      <c r="E12" s="1439" t="s">
        <v>24</v>
      </c>
      <c r="F12" s="1440">
        <v>0.38</v>
      </c>
      <c r="G12" s="149">
        <f t="shared" si="10"/>
        <v>2.9299999999999997</v>
      </c>
      <c r="H12" s="610" t="s">
        <v>660</v>
      </c>
      <c r="I12" s="610" t="s">
        <v>661</v>
      </c>
      <c r="J12" s="150">
        <v>30</v>
      </c>
      <c r="K12" s="152">
        <f t="shared" si="0"/>
        <v>5.2777777777777773E-4</v>
      </c>
      <c r="L12" s="152">
        <f t="shared" si="9"/>
        <v>8.1319444444444434E-3</v>
      </c>
      <c r="M12" s="153">
        <f t="shared" si="1"/>
        <v>0.26507638888888896</v>
      </c>
      <c r="N12" s="153">
        <f t="shared" si="2"/>
        <v>0.34840972222222222</v>
      </c>
      <c r="O12" s="153">
        <f t="shared" si="3"/>
        <v>0.43174305555555559</v>
      </c>
      <c r="P12" s="153">
        <f t="shared" si="4"/>
        <v>0.51507638888888896</v>
      </c>
      <c r="Q12" s="153">
        <f t="shared" si="5"/>
        <v>0.59840972222222233</v>
      </c>
      <c r="R12" s="153">
        <f t="shared" si="6"/>
        <v>0.6817430555555557</v>
      </c>
      <c r="S12" s="153">
        <f t="shared" si="7"/>
        <v>0.76507638888888907</v>
      </c>
      <c r="T12" s="153">
        <f t="shared" si="8"/>
        <v>0.84840972222222233</v>
      </c>
      <c r="U12" s="1"/>
      <c r="V12" s="1" t="s">
        <v>1602</v>
      </c>
      <c r="W12" s="843">
        <f>W6-W11</f>
        <v>98.520000000000039</v>
      </c>
      <c r="Y12" s="333"/>
      <c r="Z12" s="85"/>
      <c r="AA12" s="643"/>
      <c r="AB12" s="643"/>
    </row>
    <row r="13" spans="1:52">
      <c r="A13" s="1951"/>
      <c r="B13" s="335" t="s">
        <v>215</v>
      </c>
      <c r="C13" s="1439" t="s">
        <v>5</v>
      </c>
      <c r="D13" s="1264" t="s">
        <v>1684</v>
      </c>
      <c r="E13" s="1439" t="s">
        <v>25</v>
      </c>
      <c r="F13" s="1440">
        <v>0.99</v>
      </c>
      <c r="G13" s="149">
        <f t="shared" si="10"/>
        <v>3.92</v>
      </c>
      <c r="H13" s="608" t="s">
        <v>730</v>
      </c>
      <c r="I13" s="608" t="s">
        <v>731</v>
      </c>
      <c r="J13" s="150">
        <v>30</v>
      </c>
      <c r="K13" s="152">
        <f t="shared" si="0"/>
        <v>1.3750000000000001E-3</v>
      </c>
      <c r="L13" s="152">
        <f t="shared" si="9"/>
        <v>9.5069444444444429E-3</v>
      </c>
      <c r="M13" s="153">
        <f t="shared" si="1"/>
        <v>0.26645138888888897</v>
      </c>
      <c r="N13" s="153">
        <f t="shared" si="2"/>
        <v>0.34978472222222223</v>
      </c>
      <c r="O13" s="153">
        <f t="shared" si="3"/>
        <v>0.4331180555555556</v>
      </c>
      <c r="P13" s="153">
        <f t="shared" si="4"/>
        <v>0.51645138888888897</v>
      </c>
      <c r="Q13" s="153">
        <f t="shared" si="5"/>
        <v>0.59978472222222234</v>
      </c>
      <c r="R13" s="153">
        <f t="shared" si="6"/>
        <v>0.68311805555555571</v>
      </c>
      <c r="S13" s="153">
        <f t="shared" si="7"/>
        <v>0.76645138888888908</v>
      </c>
      <c r="T13" s="153">
        <f t="shared" si="8"/>
        <v>0.84978472222222234</v>
      </c>
      <c r="U13" s="1"/>
      <c r="V13" s="1"/>
      <c r="Y13" s="333"/>
      <c r="Z13" s="85"/>
      <c r="AA13" s="639"/>
      <c r="AB13" s="639"/>
    </row>
    <row r="14" spans="1:52">
      <c r="A14" s="1951"/>
      <c r="B14" s="335" t="s">
        <v>191</v>
      </c>
      <c r="C14" s="1439" t="s">
        <v>4</v>
      </c>
      <c r="D14" s="1264" t="s">
        <v>1681</v>
      </c>
      <c r="E14" s="1439" t="s">
        <v>26</v>
      </c>
      <c r="F14" s="1440">
        <v>0.16</v>
      </c>
      <c r="G14" s="149">
        <f t="shared" si="10"/>
        <v>4.08</v>
      </c>
      <c r="H14" s="608" t="s">
        <v>732</v>
      </c>
      <c r="I14" s="608" t="s">
        <v>733</v>
      </c>
      <c r="J14" s="150">
        <v>20</v>
      </c>
      <c r="K14" s="152">
        <f t="shared" si="0"/>
        <v>3.3333333333333332E-4</v>
      </c>
      <c r="L14" s="152">
        <f t="shared" si="9"/>
        <v>9.8402777777777759E-3</v>
      </c>
      <c r="M14" s="153">
        <f t="shared" si="1"/>
        <v>0.26678472222222233</v>
      </c>
      <c r="N14" s="153">
        <f t="shared" si="2"/>
        <v>0.35011805555555559</v>
      </c>
      <c r="O14" s="153">
        <f t="shared" si="3"/>
        <v>0.43345138888888896</v>
      </c>
      <c r="P14" s="153">
        <f t="shared" si="4"/>
        <v>0.51678472222222227</v>
      </c>
      <c r="Q14" s="153">
        <f t="shared" si="5"/>
        <v>0.60011805555555564</v>
      </c>
      <c r="R14" s="153">
        <f t="shared" si="6"/>
        <v>0.68345138888888901</v>
      </c>
      <c r="S14" s="153">
        <f t="shared" si="7"/>
        <v>0.76678472222222238</v>
      </c>
      <c r="T14" s="153">
        <f t="shared" si="8"/>
        <v>0.85011805555555564</v>
      </c>
      <c r="U14" s="1"/>
      <c r="V14" s="1"/>
      <c r="Y14" s="333"/>
      <c r="Z14" s="85"/>
      <c r="AA14" s="639"/>
      <c r="AB14" s="639"/>
    </row>
    <row r="15" spans="1:52">
      <c r="A15" s="1951"/>
      <c r="B15" s="335" t="s">
        <v>216</v>
      </c>
      <c r="C15" s="1439" t="s">
        <v>5</v>
      </c>
      <c r="D15" s="1264" t="s">
        <v>1681</v>
      </c>
      <c r="E15" s="1439" t="s">
        <v>27</v>
      </c>
      <c r="F15" s="1440">
        <v>0.35</v>
      </c>
      <c r="G15" s="149">
        <f t="shared" si="10"/>
        <v>4.43</v>
      </c>
      <c r="H15" s="608" t="s">
        <v>734</v>
      </c>
      <c r="I15" s="608" t="s">
        <v>735</v>
      </c>
      <c r="J15" s="150">
        <v>30</v>
      </c>
      <c r="K15" s="152">
        <f t="shared" si="0"/>
        <v>4.8611111111111104E-4</v>
      </c>
      <c r="L15" s="152">
        <f t="shared" si="9"/>
        <v>1.0326388888888887E-2</v>
      </c>
      <c r="M15" s="153">
        <f t="shared" si="1"/>
        <v>0.26727083333333346</v>
      </c>
      <c r="N15" s="153">
        <f t="shared" si="2"/>
        <v>0.35060416666666672</v>
      </c>
      <c r="O15" s="153">
        <f t="shared" si="3"/>
        <v>0.43393750000000009</v>
      </c>
      <c r="P15" s="153">
        <f t="shared" si="4"/>
        <v>0.51727083333333335</v>
      </c>
      <c r="Q15" s="153">
        <f t="shared" si="5"/>
        <v>0.60060416666666672</v>
      </c>
      <c r="R15" s="153">
        <f t="shared" si="6"/>
        <v>0.68393750000000009</v>
      </c>
      <c r="S15" s="153">
        <f t="shared" si="7"/>
        <v>0.76727083333333346</v>
      </c>
      <c r="T15" s="153">
        <f t="shared" si="8"/>
        <v>0.85060416666666672</v>
      </c>
      <c r="U15" s="1"/>
      <c r="V15" s="1" t="s">
        <v>1607</v>
      </c>
      <c r="W15" s="1">
        <f>111*W11</f>
        <v>20828.039999999997</v>
      </c>
      <c r="Y15" s="333"/>
      <c r="Z15" s="85"/>
      <c r="AA15" s="639"/>
      <c r="AB15" s="639"/>
    </row>
    <row r="16" spans="1:52">
      <c r="A16" s="1951"/>
      <c r="B16" s="1098" t="s">
        <v>217</v>
      </c>
      <c r="C16" s="1439" t="s">
        <v>5</v>
      </c>
      <c r="D16" s="1264" t="s">
        <v>1681</v>
      </c>
      <c r="E16" s="1439" t="s">
        <v>28</v>
      </c>
      <c r="F16" s="124">
        <v>0.35</v>
      </c>
      <c r="G16" s="149">
        <f t="shared" si="10"/>
        <v>4.7799999999999994</v>
      </c>
      <c r="H16" s="608" t="s">
        <v>788</v>
      </c>
      <c r="I16" s="608" t="s">
        <v>789</v>
      </c>
      <c r="J16" s="150">
        <v>30</v>
      </c>
      <c r="K16" s="152">
        <f t="shared" si="0"/>
        <v>4.8611111111111104E-4</v>
      </c>
      <c r="L16" s="152">
        <f t="shared" si="9"/>
        <v>1.0812499999999997E-2</v>
      </c>
      <c r="M16" s="153">
        <f t="shared" si="1"/>
        <v>0.26775694444444459</v>
      </c>
      <c r="N16" s="153">
        <f t="shared" si="2"/>
        <v>0.35109027777777785</v>
      </c>
      <c r="O16" s="153">
        <f t="shared" si="3"/>
        <v>0.43442361111111122</v>
      </c>
      <c r="P16" s="153">
        <f t="shared" si="4"/>
        <v>0.51775694444444442</v>
      </c>
      <c r="Q16" s="153">
        <f t="shared" si="5"/>
        <v>0.60109027777777779</v>
      </c>
      <c r="R16" s="153">
        <f t="shared" si="6"/>
        <v>0.68442361111111116</v>
      </c>
      <c r="S16" s="153">
        <f t="shared" si="7"/>
        <v>0.76775694444444453</v>
      </c>
      <c r="T16" s="153">
        <f t="shared" si="8"/>
        <v>0.85109027777777779</v>
      </c>
      <c r="U16" s="1"/>
      <c r="V16" s="1" t="s">
        <v>1608</v>
      </c>
      <c r="W16" s="1">
        <f>111*W12</f>
        <v>10935.720000000005</v>
      </c>
      <c r="Y16" s="401"/>
      <c r="Z16" s="85"/>
      <c r="AA16" s="639"/>
      <c r="AB16" s="639"/>
    </row>
    <row r="17" spans="1:39">
      <c r="A17" s="1951"/>
      <c r="B17" s="335" t="s">
        <v>209</v>
      </c>
      <c r="C17" s="1439" t="s">
        <v>5</v>
      </c>
      <c r="D17" s="1264" t="s">
        <v>1681</v>
      </c>
      <c r="E17" s="1439" t="s">
        <v>29</v>
      </c>
      <c r="F17" s="1440">
        <v>0.54</v>
      </c>
      <c r="G17" s="149">
        <f t="shared" si="10"/>
        <v>5.3199999999999994</v>
      </c>
      <c r="H17" s="608" t="s">
        <v>800</v>
      </c>
      <c r="I17" s="608" t="s">
        <v>801</v>
      </c>
      <c r="J17" s="150">
        <v>30</v>
      </c>
      <c r="K17" s="152">
        <f t="shared" si="0"/>
        <v>7.5000000000000012E-4</v>
      </c>
      <c r="L17" s="152">
        <f t="shared" si="9"/>
        <v>1.1562499999999998E-2</v>
      </c>
      <c r="M17" s="153">
        <f t="shared" si="1"/>
        <v>0.26850694444444456</v>
      </c>
      <c r="N17" s="153">
        <f t="shared" si="2"/>
        <v>0.35184027777777782</v>
      </c>
      <c r="O17" s="153">
        <f t="shared" si="3"/>
        <v>0.43517361111111119</v>
      </c>
      <c r="P17" s="153">
        <f t="shared" si="4"/>
        <v>0.51850694444444445</v>
      </c>
      <c r="Q17" s="153">
        <f t="shared" si="5"/>
        <v>0.60184027777777782</v>
      </c>
      <c r="R17" s="153">
        <f t="shared" si="6"/>
        <v>0.68517361111111119</v>
      </c>
      <c r="S17" s="153">
        <f t="shared" si="7"/>
        <v>0.76850694444444456</v>
      </c>
      <c r="T17" s="153">
        <f t="shared" si="8"/>
        <v>0.85184027777777782</v>
      </c>
      <c r="U17" s="1"/>
      <c r="V17" s="53"/>
      <c r="W17" s="84"/>
      <c r="X17" s="84"/>
      <c r="Y17" s="333"/>
      <c r="Z17" s="85"/>
      <c r="AA17" s="639"/>
      <c r="AB17" s="639"/>
    </row>
    <row r="18" spans="1:39">
      <c r="A18" s="1951"/>
      <c r="B18" s="1071" t="s">
        <v>205</v>
      </c>
      <c r="C18" s="114" t="s">
        <v>5</v>
      </c>
      <c r="D18" s="1528" t="s">
        <v>1681</v>
      </c>
      <c r="E18" s="114" t="s">
        <v>30</v>
      </c>
      <c r="F18" s="132">
        <v>0.22</v>
      </c>
      <c r="G18" s="115">
        <f t="shared" si="10"/>
        <v>5.5399999999999991</v>
      </c>
      <c r="H18" s="618" t="s">
        <v>736</v>
      </c>
      <c r="I18" s="618" t="s">
        <v>763</v>
      </c>
      <c r="J18" s="116">
        <v>30</v>
      </c>
      <c r="K18" s="118">
        <f t="shared" si="0"/>
        <v>3.0555555555555555E-4</v>
      </c>
      <c r="L18" s="118">
        <f t="shared" si="9"/>
        <v>1.1868055555555554E-2</v>
      </c>
      <c r="M18" s="119">
        <f t="shared" si="1"/>
        <v>0.26881250000000012</v>
      </c>
      <c r="N18" s="119">
        <f t="shared" si="2"/>
        <v>0.35214583333333338</v>
      </c>
      <c r="O18" s="119">
        <f t="shared" si="3"/>
        <v>0.43547916666666675</v>
      </c>
      <c r="P18" s="119">
        <f t="shared" si="4"/>
        <v>0.51881250000000001</v>
      </c>
      <c r="Q18" s="119">
        <f t="shared" si="5"/>
        <v>0.60214583333333338</v>
      </c>
      <c r="R18" s="119">
        <f t="shared" si="6"/>
        <v>0.68547916666666675</v>
      </c>
      <c r="S18" s="119">
        <f t="shared" si="7"/>
        <v>0.76881250000000012</v>
      </c>
      <c r="T18" s="119">
        <f t="shared" si="8"/>
        <v>0.85214583333333338</v>
      </c>
      <c r="U18" s="1"/>
      <c r="V18" s="53"/>
      <c r="W18" s="636"/>
      <c r="X18" s="84"/>
      <c r="Y18" s="333"/>
      <c r="Z18" s="85"/>
      <c r="AA18" s="639"/>
      <c r="AB18" s="639"/>
    </row>
    <row r="19" spans="1:39">
      <c r="A19" s="1951"/>
      <c r="B19" s="335" t="s">
        <v>203</v>
      </c>
      <c r="C19" s="1439" t="s">
        <v>5</v>
      </c>
      <c r="D19" s="1264" t="s">
        <v>1681</v>
      </c>
      <c r="E19" s="1439" t="s">
        <v>31</v>
      </c>
      <c r="F19" s="28">
        <v>0.45</v>
      </c>
      <c r="G19" s="149">
        <f t="shared" si="10"/>
        <v>5.9899999999999993</v>
      </c>
      <c r="H19" s="608" t="s">
        <v>798</v>
      </c>
      <c r="I19" s="608" t="s">
        <v>799</v>
      </c>
      <c r="J19" s="150">
        <v>30</v>
      </c>
      <c r="K19" s="152">
        <f t="shared" si="0"/>
        <v>6.2500000000000001E-4</v>
      </c>
      <c r="L19" s="152">
        <f t="shared" si="9"/>
        <v>1.2493055555555554E-2</v>
      </c>
      <c r="M19" s="153">
        <f t="shared" si="1"/>
        <v>0.26943750000000011</v>
      </c>
      <c r="N19" s="153">
        <f t="shared" si="2"/>
        <v>0.35277083333333337</v>
      </c>
      <c r="O19" s="153">
        <f t="shared" si="3"/>
        <v>0.43610416666666674</v>
      </c>
      <c r="P19" s="153">
        <f t="shared" si="4"/>
        <v>0.5194375</v>
      </c>
      <c r="Q19" s="153">
        <f t="shared" si="5"/>
        <v>0.60277083333333337</v>
      </c>
      <c r="R19" s="153">
        <f t="shared" si="6"/>
        <v>0.68610416666666674</v>
      </c>
      <c r="S19" s="153">
        <f t="shared" si="7"/>
        <v>0.76943750000000011</v>
      </c>
      <c r="T19" s="153">
        <f t="shared" si="8"/>
        <v>0.85277083333333337</v>
      </c>
      <c r="U19" s="1"/>
      <c r="V19" s="53"/>
      <c r="W19" s="84"/>
      <c r="X19" s="84"/>
      <c r="Y19" s="85"/>
      <c r="Z19" s="85"/>
      <c r="AA19" s="639"/>
      <c r="AB19" s="639"/>
    </row>
    <row r="20" spans="1:39">
      <c r="A20" s="1951"/>
      <c r="B20" s="335" t="s">
        <v>192</v>
      </c>
      <c r="C20" s="1439" t="s">
        <v>5</v>
      </c>
      <c r="D20" s="1264" t="s">
        <v>1684</v>
      </c>
      <c r="E20" s="1439" t="s">
        <v>32</v>
      </c>
      <c r="F20" s="28">
        <v>0.8</v>
      </c>
      <c r="G20" s="149">
        <f>G19+F20</f>
        <v>6.7899999999999991</v>
      </c>
      <c r="H20" s="608" t="s">
        <v>790</v>
      </c>
      <c r="I20" s="608" t="s">
        <v>797</v>
      </c>
      <c r="J20" s="150">
        <v>30</v>
      </c>
      <c r="K20" s="152">
        <f t="shared" si="0"/>
        <v>1.1111111111111111E-3</v>
      </c>
      <c r="L20" s="152">
        <f>L19+K20</f>
        <v>1.3604166666666665E-2</v>
      </c>
      <c r="M20" s="153">
        <f t="shared" si="1"/>
        <v>0.27054861111111123</v>
      </c>
      <c r="N20" s="153">
        <f t="shared" si="2"/>
        <v>0.35388194444444449</v>
      </c>
      <c r="O20" s="153">
        <f t="shared" si="3"/>
        <v>0.43721527777777786</v>
      </c>
      <c r="P20" s="153">
        <f t="shared" si="4"/>
        <v>0.52054861111111106</v>
      </c>
      <c r="Q20" s="153">
        <f t="shared" si="5"/>
        <v>0.60388194444444443</v>
      </c>
      <c r="R20" s="153">
        <f t="shared" si="6"/>
        <v>0.6872152777777778</v>
      </c>
      <c r="S20" s="153">
        <f t="shared" si="7"/>
        <v>0.77054861111111117</v>
      </c>
      <c r="T20" s="153">
        <f t="shared" si="8"/>
        <v>0.85388194444444443</v>
      </c>
      <c r="U20" s="1"/>
      <c r="V20" s="53"/>
      <c r="W20" s="84"/>
      <c r="X20" s="84"/>
      <c r="Y20" s="85"/>
      <c r="Z20" s="85"/>
      <c r="AA20" s="639"/>
      <c r="AB20" s="639"/>
    </row>
    <row r="21" spans="1:39">
      <c r="A21" s="1951"/>
      <c r="B21" s="335" t="s">
        <v>193</v>
      </c>
      <c r="C21" s="1439" t="s">
        <v>5</v>
      </c>
      <c r="D21" s="1264" t="s">
        <v>1684</v>
      </c>
      <c r="E21" s="1439" t="s">
        <v>148</v>
      </c>
      <c r="F21" s="28">
        <v>0.54</v>
      </c>
      <c r="G21" s="149">
        <f t="shared" ref="G21:G30" si="11">G20+F21</f>
        <v>7.3299999999999992</v>
      </c>
      <c r="H21" s="608" t="s">
        <v>791</v>
      </c>
      <c r="I21" s="608" t="s">
        <v>796</v>
      </c>
      <c r="J21" s="150">
        <v>30</v>
      </c>
      <c r="K21" s="152">
        <f t="shared" si="0"/>
        <v>7.5000000000000012E-4</v>
      </c>
      <c r="L21" s="152">
        <f t="shared" ref="L21:L34" si="12">L20+K21</f>
        <v>1.4354166666666666E-2</v>
      </c>
      <c r="M21" s="153">
        <f t="shared" si="1"/>
        <v>0.2712986111111112</v>
      </c>
      <c r="N21" s="153">
        <f t="shared" si="2"/>
        <v>0.35463194444444446</v>
      </c>
      <c r="O21" s="153">
        <f t="shared" si="3"/>
        <v>0.43796527777777783</v>
      </c>
      <c r="P21" s="153">
        <f t="shared" si="4"/>
        <v>0.52129861111111109</v>
      </c>
      <c r="Q21" s="153">
        <f t="shared" si="5"/>
        <v>0.60463194444444446</v>
      </c>
      <c r="R21" s="153">
        <f t="shared" si="6"/>
        <v>0.68796527777777783</v>
      </c>
      <c r="S21" s="153">
        <f t="shared" si="7"/>
        <v>0.7712986111111112</v>
      </c>
      <c r="T21" s="153">
        <f t="shared" si="8"/>
        <v>0.85463194444444446</v>
      </c>
      <c r="U21" s="15"/>
      <c r="V21" s="53"/>
      <c r="W21" s="84"/>
      <c r="X21" s="84"/>
      <c r="Y21" s="85"/>
      <c r="Z21" s="85"/>
      <c r="AA21" s="639"/>
      <c r="AB21" s="639"/>
    </row>
    <row r="22" spans="1:39">
      <c r="A22" s="1951"/>
      <c r="B22" s="335" t="s">
        <v>194</v>
      </c>
      <c r="C22" s="1439" t="s">
        <v>5</v>
      </c>
      <c r="D22" s="1264" t="s">
        <v>1684</v>
      </c>
      <c r="E22" s="1439" t="s">
        <v>149</v>
      </c>
      <c r="F22" s="28">
        <v>0.28000000000000003</v>
      </c>
      <c r="G22" s="149">
        <f t="shared" si="11"/>
        <v>7.6099999999999994</v>
      </c>
      <c r="H22" s="608" t="s">
        <v>792</v>
      </c>
      <c r="I22" s="608" t="s">
        <v>795</v>
      </c>
      <c r="J22" s="150">
        <v>25</v>
      </c>
      <c r="K22" s="152">
        <f t="shared" si="0"/>
        <v>4.6666666666666672E-4</v>
      </c>
      <c r="L22" s="152">
        <f t="shared" si="12"/>
        <v>1.4820833333333333E-2</v>
      </c>
      <c r="M22" s="153">
        <f t="shared" si="1"/>
        <v>0.27176527777777787</v>
      </c>
      <c r="N22" s="153">
        <f t="shared" si="2"/>
        <v>0.35509861111111113</v>
      </c>
      <c r="O22" s="153">
        <f t="shared" si="3"/>
        <v>0.4384319444444445</v>
      </c>
      <c r="P22" s="153">
        <f t="shared" si="4"/>
        <v>0.5217652777777777</v>
      </c>
      <c r="Q22" s="153">
        <f t="shared" si="5"/>
        <v>0.60509861111111107</v>
      </c>
      <c r="R22" s="153">
        <f t="shared" si="6"/>
        <v>0.68843194444444444</v>
      </c>
      <c r="S22" s="153">
        <f t="shared" si="7"/>
        <v>0.77176527777777781</v>
      </c>
      <c r="T22" s="153">
        <f t="shared" si="8"/>
        <v>0.85509861111111107</v>
      </c>
      <c r="U22" s="15"/>
      <c r="V22" s="53"/>
      <c r="W22" s="84"/>
      <c r="X22" s="84"/>
      <c r="Y22" s="85"/>
      <c r="Z22" s="85"/>
      <c r="AA22" s="639"/>
      <c r="AB22" s="639"/>
    </row>
    <row r="23" spans="1:39">
      <c r="A23" s="1951"/>
      <c r="B23" s="335" t="s">
        <v>237</v>
      </c>
      <c r="C23" s="1439" t="s">
        <v>5</v>
      </c>
      <c r="D23" s="1264" t="s">
        <v>1681</v>
      </c>
      <c r="E23" s="1439" t="s">
        <v>150</v>
      </c>
      <c r="F23" s="28">
        <v>1.22</v>
      </c>
      <c r="G23" s="149">
        <f t="shared" si="11"/>
        <v>8.83</v>
      </c>
      <c r="H23" s="608" t="s">
        <v>780</v>
      </c>
      <c r="I23" s="608" t="s">
        <v>781</v>
      </c>
      <c r="J23" s="150">
        <v>25</v>
      </c>
      <c r="K23" s="152">
        <f t="shared" si="0"/>
        <v>2.0333333333333332E-3</v>
      </c>
      <c r="L23" s="152">
        <f t="shared" si="12"/>
        <v>1.6854166666666667E-2</v>
      </c>
      <c r="M23" s="153">
        <f t="shared" si="1"/>
        <v>0.2737986111111112</v>
      </c>
      <c r="N23" s="153">
        <f t="shared" si="2"/>
        <v>0.35713194444444446</v>
      </c>
      <c r="O23" s="153">
        <f t="shared" si="3"/>
        <v>0.44046527777777783</v>
      </c>
      <c r="P23" s="153">
        <f t="shared" si="4"/>
        <v>0.52379861111111103</v>
      </c>
      <c r="Q23" s="153">
        <f t="shared" si="5"/>
        <v>0.6071319444444444</v>
      </c>
      <c r="R23" s="153">
        <f t="shared" si="6"/>
        <v>0.69046527777777778</v>
      </c>
      <c r="S23" s="153">
        <f t="shared" si="7"/>
        <v>0.77379861111111115</v>
      </c>
      <c r="T23" s="153">
        <f t="shared" si="8"/>
        <v>0.8571319444444444</v>
      </c>
      <c r="U23" s="15"/>
      <c r="V23" s="53"/>
      <c r="W23" s="84"/>
      <c r="X23" s="84"/>
      <c r="Y23" s="85"/>
      <c r="Z23" s="85"/>
      <c r="AA23" s="639"/>
      <c r="AB23" s="639"/>
      <c r="AC23" s="15"/>
      <c r="AD23" s="15"/>
      <c r="AE23" s="15"/>
      <c r="AF23" s="15"/>
      <c r="AG23" s="15"/>
      <c r="AH23" s="15"/>
      <c r="AI23" s="15"/>
      <c r="AJ23" s="15"/>
    </row>
    <row r="24" spans="1:39">
      <c r="A24" s="1951"/>
      <c r="B24" s="1154" t="s">
        <v>196</v>
      </c>
      <c r="C24" s="31" t="s">
        <v>5</v>
      </c>
      <c r="D24" s="1424" t="s">
        <v>1684</v>
      </c>
      <c r="E24" s="31" t="s">
        <v>151</v>
      </c>
      <c r="F24" s="27">
        <v>2.12</v>
      </c>
      <c r="G24" s="149">
        <f>G23+F24</f>
        <v>10.95</v>
      </c>
      <c r="H24" s="608" t="s">
        <v>793</v>
      </c>
      <c r="I24" s="608" t="s">
        <v>794</v>
      </c>
      <c r="J24" s="150">
        <v>30</v>
      </c>
      <c r="K24" s="152">
        <f t="shared" si="0"/>
        <v>2.9444444444444444E-3</v>
      </c>
      <c r="L24" s="152">
        <f t="shared" si="12"/>
        <v>1.9798611111111111E-2</v>
      </c>
      <c r="M24" s="153">
        <f t="shared" si="1"/>
        <v>0.27674305555555567</v>
      </c>
      <c r="N24" s="153">
        <f t="shared" si="2"/>
        <v>0.36007638888888893</v>
      </c>
      <c r="O24" s="153">
        <f t="shared" si="3"/>
        <v>0.4434097222222223</v>
      </c>
      <c r="P24" s="153">
        <f t="shared" si="4"/>
        <v>0.52674305555555545</v>
      </c>
      <c r="Q24" s="153">
        <f t="shared" si="5"/>
        <v>0.61007638888888882</v>
      </c>
      <c r="R24" s="153">
        <f t="shared" si="6"/>
        <v>0.69340972222222219</v>
      </c>
      <c r="S24" s="153">
        <f t="shared" si="7"/>
        <v>0.77674305555555556</v>
      </c>
      <c r="T24" s="153">
        <f t="shared" si="8"/>
        <v>0.86007638888888882</v>
      </c>
      <c r="U24" s="15"/>
      <c r="V24" s="398"/>
      <c r="W24" s="84"/>
      <c r="X24" s="84"/>
      <c r="Y24" s="85"/>
      <c r="Z24" s="85"/>
      <c r="AA24" s="639"/>
      <c r="AB24" s="639"/>
      <c r="AC24" s="15"/>
      <c r="AD24" s="15"/>
      <c r="AE24" s="15"/>
      <c r="AF24" s="15"/>
      <c r="AG24" s="15"/>
      <c r="AH24" s="15"/>
      <c r="AI24" s="15"/>
      <c r="AJ24" s="15"/>
    </row>
    <row r="25" spans="1:39">
      <c r="A25" s="1951"/>
      <c r="B25" s="1071" t="s">
        <v>197</v>
      </c>
      <c r="C25" s="114" t="s">
        <v>4</v>
      </c>
      <c r="D25" s="1520" t="s">
        <v>1681</v>
      </c>
      <c r="E25" s="114" t="s">
        <v>152</v>
      </c>
      <c r="F25" s="115">
        <v>0.85</v>
      </c>
      <c r="G25" s="115">
        <f>G24+F25</f>
        <v>11.799999999999999</v>
      </c>
      <c r="H25" s="617" t="s">
        <v>747</v>
      </c>
      <c r="I25" s="617" t="s">
        <v>748</v>
      </c>
      <c r="J25" s="116">
        <v>30</v>
      </c>
      <c r="K25" s="118">
        <f t="shared" si="0"/>
        <v>1.1805555555555556E-3</v>
      </c>
      <c r="L25" s="118">
        <f t="shared" si="12"/>
        <v>2.0979166666666667E-2</v>
      </c>
      <c r="M25" s="119">
        <f t="shared" si="1"/>
        <v>0.27792361111111125</v>
      </c>
      <c r="N25" s="119">
        <f t="shared" si="2"/>
        <v>0.36125694444444451</v>
      </c>
      <c r="O25" s="119">
        <f t="shared" si="3"/>
        <v>0.44459027777777788</v>
      </c>
      <c r="P25" s="119">
        <f t="shared" si="4"/>
        <v>0.52792361111111097</v>
      </c>
      <c r="Q25" s="119">
        <f t="shared" si="5"/>
        <v>0.61125694444444434</v>
      </c>
      <c r="R25" s="119">
        <f t="shared" si="6"/>
        <v>0.69459027777777771</v>
      </c>
      <c r="S25" s="119">
        <f t="shared" si="7"/>
        <v>0.77792361111111108</v>
      </c>
      <c r="T25" s="119">
        <f t="shared" si="8"/>
        <v>0.86125694444444434</v>
      </c>
      <c r="U25" s="15"/>
      <c r="V25" s="63"/>
      <c r="W25" s="63"/>
      <c r="X25" s="63"/>
      <c r="Y25" s="63"/>
      <c r="Z25" s="63"/>
      <c r="AA25" s="63"/>
      <c r="AB25" s="63"/>
      <c r="AC25" s="15"/>
      <c r="AD25" s="15"/>
      <c r="AE25" s="15"/>
      <c r="AF25" s="15"/>
      <c r="AG25" s="15"/>
      <c r="AH25" s="15"/>
      <c r="AI25" s="15"/>
      <c r="AJ25" s="15"/>
    </row>
    <row r="26" spans="1:39">
      <c r="A26" s="1951"/>
      <c r="B26" s="335" t="s">
        <v>246</v>
      </c>
      <c r="C26" s="1439" t="s">
        <v>5</v>
      </c>
      <c r="D26" s="1264" t="s">
        <v>1684</v>
      </c>
      <c r="E26" s="1439" t="s">
        <v>153</v>
      </c>
      <c r="F26" s="28">
        <v>0.25</v>
      </c>
      <c r="G26" s="149">
        <f t="shared" si="11"/>
        <v>12.049999999999999</v>
      </c>
      <c r="H26" s="608" t="s">
        <v>751</v>
      </c>
      <c r="I26" s="608" t="s">
        <v>752</v>
      </c>
      <c r="J26" s="150">
        <v>25</v>
      </c>
      <c r="K26" s="152">
        <f t="shared" si="0"/>
        <v>4.1666666666666669E-4</v>
      </c>
      <c r="L26" s="152">
        <f t="shared" si="12"/>
        <v>2.1395833333333333E-2</v>
      </c>
      <c r="M26" s="153">
        <f t="shared" si="1"/>
        <v>0.27834027777777792</v>
      </c>
      <c r="N26" s="153">
        <f t="shared" si="2"/>
        <v>0.36167361111111118</v>
      </c>
      <c r="O26" s="153">
        <f t="shared" si="3"/>
        <v>0.44500694444444455</v>
      </c>
      <c r="P26" s="153">
        <f t="shared" si="4"/>
        <v>0.52834027777777759</v>
      </c>
      <c r="Q26" s="153">
        <f t="shared" si="5"/>
        <v>0.61167361111111096</v>
      </c>
      <c r="R26" s="153">
        <f t="shared" si="6"/>
        <v>0.69500694444444433</v>
      </c>
      <c r="S26" s="153">
        <f t="shared" si="7"/>
        <v>0.7783402777777777</v>
      </c>
      <c r="T26" s="153">
        <f t="shared" si="8"/>
        <v>0.86167361111111096</v>
      </c>
      <c r="U26" s="15"/>
      <c r="V26" s="63"/>
      <c r="W26" s="63"/>
      <c r="X26" s="63"/>
      <c r="Y26" s="63"/>
      <c r="Z26" s="63"/>
      <c r="AA26" s="63"/>
      <c r="AB26" s="63"/>
      <c r="AC26" s="15"/>
      <c r="AD26" s="15"/>
      <c r="AE26" s="15"/>
      <c r="AF26" s="15"/>
      <c r="AG26" s="15"/>
      <c r="AH26" s="15"/>
      <c r="AI26" s="15"/>
      <c r="AJ26" s="15"/>
    </row>
    <row r="27" spans="1:39">
      <c r="A27" s="1997" t="s">
        <v>247</v>
      </c>
      <c r="B27" s="335" t="s">
        <v>238</v>
      </c>
      <c r="C27" s="1439" t="s">
        <v>5</v>
      </c>
      <c r="D27" s="1264" t="s">
        <v>1684</v>
      </c>
      <c r="E27" s="1439" t="s">
        <v>154</v>
      </c>
      <c r="F27" s="28">
        <v>1.35</v>
      </c>
      <c r="G27" s="149">
        <f t="shared" si="11"/>
        <v>13.399999999999999</v>
      </c>
      <c r="H27" s="608" t="s">
        <v>753</v>
      </c>
      <c r="I27" s="608" t="s">
        <v>754</v>
      </c>
      <c r="J27" s="150">
        <v>30</v>
      </c>
      <c r="K27" s="152">
        <f t="shared" si="0"/>
        <v>1.8750000000000001E-3</v>
      </c>
      <c r="L27" s="152">
        <f t="shared" si="12"/>
        <v>2.3270833333333334E-2</v>
      </c>
      <c r="M27" s="153">
        <f t="shared" si="1"/>
        <v>0.28021527777777794</v>
      </c>
      <c r="N27" s="153">
        <f t="shared" si="2"/>
        <v>0.3635486111111112</v>
      </c>
      <c r="O27" s="153">
        <f t="shared" si="3"/>
        <v>0.44688194444444457</v>
      </c>
      <c r="P27" s="153">
        <f t="shared" si="4"/>
        <v>0.53021527777777755</v>
      </c>
      <c r="Q27" s="153">
        <f t="shared" si="5"/>
        <v>0.61354861111111092</v>
      </c>
      <c r="R27" s="153">
        <f t="shared" si="6"/>
        <v>0.69688194444444429</v>
      </c>
      <c r="S27" s="153">
        <f t="shared" si="7"/>
        <v>0.78021527777777766</v>
      </c>
      <c r="T27" s="153">
        <f t="shared" si="8"/>
        <v>0.86354861111111092</v>
      </c>
      <c r="U27" s="15"/>
      <c r="V27" s="63"/>
      <c r="W27" s="63"/>
      <c r="X27" s="63"/>
      <c r="Y27" s="63"/>
      <c r="Z27" s="63"/>
      <c r="AA27" s="63"/>
      <c r="AB27" s="63"/>
      <c r="AC27" s="15"/>
      <c r="AD27" s="15"/>
      <c r="AE27" s="15"/>
      <c r="AF27" s="15"/>
      <c r="AG27" s="15"/>
      <c r="AH27" s="15"/>
      <c r="AI27" s="15"/>
      <c r="AJ27" s="15"/>
      <c r="AK27" s="15"/>
    </row>
    <row r="28" spans="1:39">
      <c r="A28" s="1997"/>
      <c r="B28" s="1536" t="s">
        <v>239</v>
      </c>
      <c r="C28" s="1533" t="s">
        <v>5</v>
      </c>
      <c r="D28" s="1520" t="s">
        <v>1684</v>
      </c>
      <c r="E28" s="1533" t="s">
        <v>155</v>
      </c>
      <c r="F28" s="611">
        <v>1.4</v>
      </c>
      <c r="G28" s="611">
        <f t="shared" si="11"/>
        <v>14.799999999999999</v>
      </c>
      <c r="H28" s="616" t="s">
        <v>757</v>
      </c>
      <c r="I28" s="616" t="s">
        <v>758</v>
      </c>
      <c r="J28" s="612">
        <v>30</v>
      </c>
      <c r="K28" s="613">
        <f t="shared" si="0"/>
        <v>1.9444444444444442E-3</v>
      </c>
      <c r="L28" s="613">
        <f t="shared" si="12"/>
        <v>2.5215277777777777E-2</v>
      </c>
      <c r="M28" s="614">
        <f t="shared" si="1"/>
        <v>0.28215972222222241</v>
      </c>
      <c r="N28" s="614">
        <f t="shared" si="2"/>
        <v>0.36549305555555567</v>
      </c>
      <c r="O28" s="614">
        <f t="shared" si="3"/>
        <v>0.44882638888888904</v>
      </c>
      <c r="P28" s="615">
        <f t="shared" si="4"/>
        <v>0.53215972222222196</v>
      </c>
      <c r="Q28" s="614">
        <f t="shared" si="5"/>
        <v>0.61549305555555534</v>
      </c>
      <c r="R28" s="614">
        <f t="shared" si="6"/>
        <v>0.69882638888888871</v>
      </c>
      <c r="S28" s="614">
        <f t="shared" si="7"/>
        <v>0.78215972222222208</v>
      </c>
      <c r="T28" s="615">
        <f t="shared" si="8"/>
        <v>0.86549305555555534</v>
      </c>
      <c r="U28" s="15"/>
      <c r="V28" s="63"/>
      <c r="W28" s="63"/>
      <c r="X28" s="63"/>
      <c r="Y28" s="63"/>
      <c r="Z28" s="63"/>
      <c r="AA28" s="63"/>
      <c r="AB28" s="63"/>
      <c r="AC28" s="15"/>
      <c r="AD28" s="15"/>
      <c r="AE28" s="15"/>
      <c r="AF28" s="15"/>
      <c r="AG28" s="15"/>
      <c r="AH28" s="15"/>
      <c r="AI28" s="15"/>
      <c r="AJ28" s="15"/>
      <c r="AK28" s="15"/>
    </row>
    <row r="29" spans="1:39">
      <c r="A29" s="1997"/>
      <c r="B29" s="846" t="s">
        <v>240</v>
      </c>
      <c r="C29" s="1439" t="s">
        <v>4</v>
      </c>
      <c r="D29" s="1264" t="s">
        <v>1681</v>
      </c>
      <c r="E29" s="1439" t="s">
        <v>156</v>
      </c>
      <c r="F29" s="28">
        <v>0.65</v>
      </c>
      <c r="G29" s="149">
        <f t="shared" si="11"/>
        <v>15.45</v>
      </c>
      <c r="H29" s="607" t="s">
        <v>761</v>
      </c>
      <c r="I29" s="607" t="s">
        <v>762</v>
      </c>
      <c r="J29" s="150">
        <v>15</v>
      </c>
      <c r="K29" s="152">
        <f t="shared" si="0"/>
        <v>1.8055555555555557E-3</v>
      </c>
      <c r="L29" s="152">
        <f t="shared" si="12"/>
        <v>2.7020833333333334E-2</v>
      </c>
      <c r="M29" s="153">
        <f t="shared" si="1"/>
        <v>0.28396527777777797</v>
      </c>
      <c r="N29" s="153">
        <f t="shared" si="2"/>
        <v>0.36729861111111123</v>
      </c>
      <c r="O29" s="153">
        <f t="shared" si="3"/>
        <v>0.4506319444444446</v>
      </c>
      <c r="P29" s="153">
        <f t="shared" si="4"/>
        <v>0.53396527777777747</v>
      </c>
      <c r="Q29" s="153">
        <f t="shared" si="5"/>
        <v>0.61729861111111084</v>
      </c>
      <c r="R29" s="153">
        <f t="shared" si="6"/>
        <v>0.70063194444444421</v>
      </c>
      <c r="S29" s="153">
        <f t="shared" si="7"/>
        <v>0.78396527777777758</v>
      </c>
      <c r="T29" s="153">
        <f t="shared" si="8"/>
        <v>0.86729861111111084</v>
      </c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</row>
    <row r="30" spans="1:39" ht="16.5" customHeight="1">
      <c r="A30" s="1997"/>
      <c r="B30" s="335" t="s">
        <v>241</v>
      </c>
      <c r="C30" s="1439" t="s">
        <v>4</v>
      </c>
      <c r="D30" s="1264" t="s">
        <v>1681</v>
      </c>
      <c r="E30" s="1439" t="s">
        <v>157</v>
      </c>
      <c r="F30" s="28">
        <v>0.51</v>
      </c>
      <c r="G30" s="149">
        <f t="shared" si="11"/>
        <v>15.959999999999999</v>
      </c>
      <c r="H30" s="608" t="s">
        <v>1384</v>
      </c>
      <c r="I30" s="608" t="s">
        <v>1385</v>
      </c>
      <c r="J30" s="150">
        <v>25</v>
      </c>
      <c r="K30" s="152">
        <f t="shared" si="0"/>
        <v>8.5000000000000006E-4</v>
      </c>
      <c r="L30" s="152">
        <f t="shared" si="12"/>
        <v>2.7870833333333334E-2</v>
      </c>
      <c r="M30" s="153">
        <f t="shared" si="1"/>
        <v>0.28481527777777799</v>
      </c>
      <c r="N30" s="153">
        <f t="shared" si="2"/>
        <v>0.36814861111111125</v>
      </c>
      <c r="O30" s="153">
        <f t="shared" si="3"/>
        <v>0.45148194444444462</v>
      </c>
      <c r="P30" s="153">
        <f t="shared" si="4"/>
        <v>0.53481527777777749</v>
      </c>
      <c r="Q30" s="153">
        <f t="shared" si="5"/>
        <v>0.61814861111111086</v>
      </c>
      <c r="R30" s="153">
        <f t="shared" si="6"/>
        <v>0.70148194444444423</v>
      </c>
      <c r="S30" s="153">
        <f t="shared" si="7"/>
        <v>0.7848152777777776</v>
      </c>
      <c r="T30" s="153">
        <f t="shared" si="8"/>
        <v>0.86814861111111086</v>
      </c>
      <c r="U30" s="15"/>
      <c r="V30" s="15"/>
      <c r="W30" s="15"/>
      <c r="X30" s="21"/>
      <c r="Y30" s="21"/>
      <c r="Z30" s="21"/>
      <c r="AA30" s="21"/>
      <c r="AB30" s="21"/>
      <c r="AC30" s="21"/>
      <c r="AD30" s="21"/>
      <c r="AE30" s="15"/>
      <c r="AF30" s="15"/>
      <c r="AG30" s="15"/>
      <c r="AH30" s="15"/>
      <c r="AI30" s="15"/>
      <c r="AJ30" s="15"/>
      <c r="AK30" s="15"/>
    </row>
    <row r="31" spans="1:39">
      <c r="A31" s="1997"/>
      <c r="B31" s="846" t="s">
        <v>242</v>
      </c>
      <c r="C31" s="1439" t="s">
        <v>4</v>
      </c>
      <c r="D31" s="1264" t="s">
        <v>1681</v>
      </c>
      <c r="E31" s="1439" t="s">
        <v>102</v>
      </c>
      <c r="F31" s="28">
        <v>0.67</v>
      </c>
      <c r="G31" s="149">
        <f>G30+F31</f>
        <v>16.63</v>
      </c>
      <c r="H31" s="608" t="s">
        <v>1382</v>
      </c>
      <c r="I31" s="608" t="s">
        <v>1383</v>
      </c>
      <c r="J31" s="150">
        <v>25</v>
      </c>
      <c r="K31" s="152">
        <f t="shared" si="0"/>
        <v>1.1166666666666666E-3</v>
      </c>
      <c r="L31" s="152">
        <f t="shared" si="12"/>
        <v>2.8987499999999999E-2</v>
      </c>
      <c r="M31" s="153">
        <f t="shared" si="1"/>
        <v>0.28593194444444464</v>
      </c>
      <c r="N31" s="153">
        <f t="shared" si="2"/>
        <v>0.3692652777777779</v>
      </c>
      <c r="O31" s="153">
        <f t="shared" si="3"/>
        <v>0.45259861111111127</v>
      </c>
      <c r="P31" s="153">
        <f t="shared" si="4"/>
        <v>0.53593194444444414</v>
      </c>
      <c r="Q31" s="153">
        <f t="shared" si="5"/>
        <v>0.61926527777777751</v>
      </c>
      <c r="R31" s="153">
        <f t="shared" si="6"/>
        <v>0.70259861111111088</v>
      </c>
      <c r="S31" s="153">
        <f t="shared" si="7"/>
        <v>0.78593194444444425</v>
      </c>
      <c r="T31" s="153">
        <f t="shared" si="8"/>
        <v>0.86926527777777751</v>
      </c>
      <c r="U31" s="21"/>
      <c r="V31" s="21"/>
      <c r="W31" s="21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</row>
    <row r="32" spans="1:39">
      <c r="A32" s="1997"/>
      <c r="B32" s="846" t="s">
        <v>243</v>
      </c>
      <c r="C32" s="1439" t="s">
        <v>4</v>
      </c>
      <c r="D32" s="1264" t="s">
        <v>1681</v>
      </c>
      <c r="E32" s="1439" t="s">
        <v>158</v>
      </c>
      <c r="F32" s="28">
        <v>0.6</v>
      </c>
      <c r="G32" s="149">
        <f t="shared" ref="G32:G34" si="13">G31+F32</f>
        <v>17.23</v>
      </c>
      <c r="H32" s="608" t="s">
        <v>1386</v>
      </c>
      <c r="I32" s="608" t="s">
        <v>1387</v>
      </c>
      <c r="J32" s="150">
        <v>25</v>
      </c>
      <c r="K32" s="152">
        <f t="shared" si="0"/>
        <v>1E-3</v>
      </c>
      <c r="L32" s="152">
        <f t="shared" si="12"/>
        <v>2.99875E-2</v>
      </c>
      <c r="M32" s="153">
        <f t="shared" si="1"/>
        <v>0.28693194444444464</v>
      </c>
      <c r="N32" s="153">
        <f t="shared" si="2"/>
        <v>0.3702652777777779</v>
      </c>
      <c r="O32" s="153">
        <f t="shared" si="3"/>
        <v>0.45359861111111127</v>
      </c>
      <c r="P32" s="153">
        <f t="shared" si="4"/>
        <v>0.53693194444444414</v>
      </c>
      <c r="Q32" s="153">
        <f t="shared" si="5"/>
        <v>0.62026527777777751</v>
      </c>
      <c r="R32" s="153">
        <f t="shared" si="6"/>
        <v>0.70359861111111088</v>
      </c>
      <c r="S32" s="153">
        <f t="shared" si="7"/>
        <v>0.78693194444444425</v>
      </c>
      <c r="T32" s="153">
        <f t="shared" si="8"/>
        <v>0.87026527777777751</v>
      </c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</row>
    <row r="33" spans="1:24">
      <c r="A33" s="1997"/>
      <c r="B33" s="846" t="s">
        <v>244</v>
      </c>
      <c r="C33" s="1439" t="s">
        <v>4</v>
      </c>
      <c r="D33" s="1264" t="s">
        <v>1681</v>
      </c>
      <c r="E33" s="1439" t="s">
        <v>159</v>
      </c>
      <c r="F33" s="28">
        <v>0.32</v>
      </c>
      <c r="G33" s="149">
        <f t="shared" si="13"/>
        <v>17.55</v>
      </c>
      <c r="H33" s="608" t="s">
        <v>782</v>
      </c>
      <c r="I33" s="608" t="s">
        <v>783</v>
      </c>
      <c r="J33" s="150">
        <v>25</v>
      </c>
      <c r="K33" s="152">
        <f t="shared" si="0"/>
        <v>5.3333333333333336E-4</v>
      </c>
      <c r="L33" s="152">
        <f t="shared" si="12"/>
        <v>3.0520833333333334E-2</v>
      </c>
      <c r="M33" s="153">
        <f t="shared" si="1"/>
        <v>0.28746527777777797</v>
      </c>
      <c r="N33" s="153">
        <f t="shared" si="2"/>
        <v>0.37079861111111123</v>
      </c>
      <c r="O33" s="153">
        <f t="shared" si="3"/>
        <v>0.4541319444444446</v>
      </c>
      <c r="P33" s="153">
        <f t="shared" si="4"/>
        <v>0.53746527777777753</v>
      </c>
      <c r="Q33" s="153">
        <f t="shared" si="5"/>
        <v>0.6207986111111109</v>
      </c>
      <c r="R33" s="153">
        <f t="shared" si="6"/>
        <v>0.70413194444444427</v>
      </c>
      <c r="S33" s="153">
        <f t="shared" si="7"/>
        <v>0.78746527777777764</v>
      </c>
      <c r="T33" s="153">
        <f t="shared" si="8"/>
        <v>0.8707986111111109</v>
      </c>
      <c r="U33" s="15"/>
      <c r="V33" s="15"/>
      <c r="W33" s="15"/>
    </row>
    <row r="34" spans="1:24">
      <c r="A34" s="1997"/>
      <c r="B34" s="1010" t="s">
        <v>245</v>
      </c>
      <c r="C34" s="1439" t="s">
        <v>4</v>
      </c>
      <c r="D34" s="1264" t="s">
        <v>1681</v>
      </c>
      <c r="E34" s="1439" t="s">
        <v>160</v>
      </c>
      <c r="F34" s="28">
        <v>0.55000000000000004</v>
      </c>
      <c r="G34" s="149">
        <f t="shared" si="13"/>
        <v>18.100000000000001</v>
      </c>
      <c r="H34" s="608" t="s">
        <v>1388</v>
      </c>
      <c r="I34" s="608" t="s">
        <v>1389</v>
      </c>
      <c r="J34" s="150">
        <v>20</v>
      </c>
      <c r="K34" s="152">
        <f t="shared" si="0"/>
        <v>1.1458333333333336E-3</v>
      </c>
      <c r="L34" s="152">
        <f t="shared" si="12"/>
        <v>3.1666666666666669E-2</v>
      </c>
      <c r="M34" s="153">
        <f t="shared" si="1"/>
        <v>0.28861111111111132</v>
      </c>
      <c r="N34" s="153">
        <f t="shared" si="2"/>
        <v>0.37194444444444458</v>
      </c>
      <c r="O34" s="153">
        <f t="shared" si="3"/>
        <v>0.45527777777777795</v>
      </c>
      <c r="P34" s="153">
        <f t="shared" si="4"/>
        <v>0.53861111111111082</v>
      </c>
      <c r="Q34" s="153">
        <f t="shared" si="5"/>
        <v>0.62194444444444419</v>
      </c>
      <c r="R34" s="153">
        <f t="shared" si="6"/>
        <v>0.70527777777777756</v>
      </c>
      <c r="S34" s="153">
        <f t="shared" si="7"/>
        <v>0.78861111111111093</v>
      </c>
      <c r="T34" s="153">
        <f t="shared" si="8"/>
        <v>0.87194444444444419</v>
      </c>
      <c r="U34" s="1"/>
      <c r="V34" s="1"/>
    </row>
    <row r="35" spans="1:24">
      <c r="A35" s="106"/>
      <c r="B35" s="17"/>
      <c r="C35" s="104"/>
      <c r="D35" s="104"/>
      <c r="E35" s="105"/>
      <c r="F35" s="19"/>
      <c r="G35" s="105"/>
      <c r="H35" s="78"/>
      <c r="I35" s="78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94"/>
    </row>
    <row r="36" spans="1:24">
      <c r="A36" s="106"/>
      <c r="B36" s="17"/>
      <c r="C36" s="104"/>
      <c r="D36" s="104"/>
      <c r="E36" s="105"/>
      <c r="F36" s="19"/>
      <c r="G36" s="105"/>
      <c r="H36" s="78"/>
      <c r="I36" s="78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94"/>
    </row>
    <row r="37" spans="1:24" ht="5.25" customHeight="1">
      <c r="A37" s="106"/>
      <c r="B37" s="17"/>
      <c r="C37" s="104"/>
      <c r="D37" s="104"/>
      <c r="E37" s="105"/>
      <c r="F37" s="19"/>
      <c r="G37" s="105"/>
      <c r="H37" s="78"/>
      <c r="I37" s="78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94"/>
    </row>
    <row r="38" spans="1:24" hidden="1">
      <c r="A38" s="106"/>
      <c r="B38" s="17"/>
      <c r="C38" s="104"/>
      <c r="D38" s="104"/>
      <c r="E38" s="105"/>
      <c r="F38" s="19"/>
      <c r="G38" s="105"/>
      <c r="H38" s="78"/>
      <c r="I38" s="78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94"/>
    </row>
    <row r="39" spans="1:24" hidden="1">
      <c r="A39" s="106"/>
      <c r="B39" s="17"/>
      <c r="I39" s="105"/>
      <c r="J39" s="105"/>
      <c r="K39" s="105"/>
      <c r="L39" s="105"/>
      <c r="M39" s="105"/>
      <c r="N39" s="105"/>
      <c r="O39" s="105"/>
      <c r="P39" s="105"/>
      <c r="Q39" s="15"/>
      <c r="R39" s="15"/>
      <c r="S39" s="20"/>
      <c r="T39" s="20"/>
      <c r="U39" s="1"/>
      <c r="V39" s="1"/>
      <c r="W39" s="93"/>
      <c r="X39" s="93"/>
    </row>
    <row r="40" spans="1:24" hidden="1">
      <c r="A40" s="109"/>
      <c r="I40" s="105"/>
      <c r="J40" s="105"/>
      <c r="K40" s="105"/>
      <c r="L40" s="105"/>
      <c r="M40" s="105"/>
      <c r="N40" s="105"/>
      <c r="O40" s="105"/>
      <c r="P40" s="105"/>
      <c r="Q40" s="15"/>
      <c r="R40" s="15"/>
      <c r="S40" s="20"/>
      <c r="T40" s="20"/>
      <c r="U40" s="15"/>
      <c r="V40" s="15"/>
      <c r="W40" s="94"/>
      <c r="X40" s="94"/>
    </row>
    <row r="41" spans="1:24" ht="23.25" hidden="1">
      <c r="A41" s="109"/>
      <c r="C41" s="104"/>
      <c r="D41" s="38"/>
      <c r="E41" s="105"/>
      <c r="F41" s="105"/>
      <c r="G41" s="105"/>
      <c r="H41" s="105"/>
      <c r="I41" s="105"/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5"/>
      <c r="V41" s="15"/>
      <c r="W41" s="94"/>
      <c r="X41" s="94"/>
    </row>
    <row r="42" spans="1:24" ht="23.25" hidden="1">
      <c r="A42" s="109"/>
      <c r="C42" s="104"/>
      <c r="D42" s="38"/>
      <c r="E42" s="105"/>
      <c r="F42" s="105"/>
      <c r="G42" s="105"/>
      <c r="H42" s="105"/>
      <c r="I42" s="105"/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5"/>
      <c r="V42" s="15"/>
      <c r="W42" s="94"/>
      <c r="X42" s="94"/>
    </row>
    <row r="43" spans="1:24" ht="25.5" hidden="1">
      <c r="A43" s="110"/>
      <c r="C43" s="79"/>
      <c r="D43" s="2033"/>
      <c r="E43" s="2033"/>
      <c r="F43" s="2033"/>
      <c r="G43" s="2033"/>
      <c r="H43" s="2033"/>
      <c r="I43" s="2033"/>
      <c r="J43" s="105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15"/>
      <c r="V43" s="15"/>
      <c r="W43" s="94"/>
      <c r="X43" s="94"/>
    </row>
    <row r="44" spans="1:24" ht="16.5" hidden="1" customHeight="1">
      <c r="A44" s="15"/>
      <c r="C44" s="1972"/>
      <c r="D44" s="1965"/>
      <c r="E44" s="1965"/>
      <c r="F44" s="1965"/>
      <c r="G44" s="1965"/>
      <c r="H44" s="1965"/>
      <c r="I44" s="1965"/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5"/>
      <c r="V44" s="15"/>
      <c r="W44" s="94"/>
      <c r="X44" s="94"/>
    </row>
    <row r="45" spans="1:24" ht="23.25" hidden="1" customHeight="1">
      <c r="A45" s="15"/>
      <c r="C45" s="1972"/>
      <c r="D45" s="104"/>
      <c r="E45" s="82"/>
      <c r="F45" s="82"/>
      <c r="G45" s="82"/>
      <c r="H45" s="82"/>
      <c r="I45" s="82"/>
      <c r="J45" s="105"/>
      <c r="K45" s="82"/>
      <c r="L45" s="105"/>
      <c r="M45" s="82"/>
      <c r="N45" s="105"/>
      <c r="O45" s="82"/>
      <c r="P45" s="105"/>
      <c r="Q45" s="82"/>
      <c r="R45" s="105"/>
      <c r="S45" s="82"/>
      <c r="T45" s="105"/>
      <c r="U45" s="105"/>
      <c r="V45" s="15"/>
      <c r="W45" s="94"/>
      <c r="X45" s="94"/>
    </row>
    <row r="46" spans="1:24" ht="18" hidden="1">
      <c r="A46" s="15"/>
      <c r="C46" s="84"/>
      <c r="D46" s="84"/>
      <c r="E46" s="86"/>
      <c r="F46" s="85"/>
      <c r="G46" s="86"/>
      <c r="H46" s="86"/>
      <c r="I46" s="87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105"/>
      <c r="V46" s="15"/>
      <c r="W46" s="94"/>
      <c r="X46" s="94"/>
    </row>
    <row r="47" spans="1:24" hidden="1">
      <c r="A47" s="15"/>
      <c r="B47" s="17"/>
      <c r="C47" s="104"/>
      <c r="D47" s="104"/>
      <c r="E47" s="19"/>
      <c r="F47" s="19"/>
      <c r="G47" s="105"/>
      <c r="H47" s="78"/>
      <c r="I47" s="78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105"/>
      <c r="V47" s="15"/>
      <c r="W47" s="94"/>
      <c r="X47" s="94"/>
    </row>
    <row r="48" spans="1:24" hidden="1">
      <c r="A48" s="79"/>
      <c r="B48" s="17"/>
      <c r="C48" s="104"/>
      <c r="D48" s="104"/>
      <c r="E48" s="105"/>
      <c r="F48" s="19"/>
      <c r="G48" s="105"/>
      <c r="H48" s="78"/>
      <c r="I48" s="78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105"/>
      <c r="V48" s="105"/>
      <c r="W48" s="94"/>
      <c r="X48" s="94"/>
    </row>
    <row r="49" spans="1:28" hidden="1">
      <c r="A49" s="1965"/>
      <c r="B49" s="17"/>
      <c r="C49" s="104"/>
      <c r="D49" s="104"/>
      <c r="E49" s="105"/>
      <c r="F49" s="19"/>
      <c r="G49" s="105"/>
      <c r="H49" s="78"/>
      <c r="I49" s="78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105"/>
      <c r="V49" s="105"/>
      <c r="W49" s="94"/>
      <c r="X49" s="94"/>
    </row>
    <row r="50" spans="1:28" hidden="1">
      <c r="A50" s="1965"/>
      <c r="B50" s="17"/>
      <c r="C50" s="104"/>
      <c r="D50" s="104"/>
      <c r="E50" s="105"/>
      <c r="F50" s="19"/>
      <c r="G50" s="105"/>
      <c r="H50" s="78"/>
      <c r="I50" s="78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105"/>
      <c r="V50" s="105"/>
      <c r="W50" s="96"/>
      <c r="X50" s="96"/>
    </row>
    <row r="51" spans="1:28" hidden="1">
      <c r="A51" s="102"/>
      <c r="B51" s="17"/>
      <c r="C51" s="104"/>
      <c r="D51" s="104"/>
      <c r="E51" s="19"/>
      <c r="F51" s="19"/>
      <c r="G51" s="105"/>
      <c r="H51" s="78"/>
      <c r="I51" s="134"/>
      <c r="J51" s="20" t="s">
        <v>252</v>
      </c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105"/>
      <c r="V51" s="105"/>
      <c r="W51" s="15"/>
      <c r="X51" s="15"/>
      <c r="Y51" s="15"/>
    </row>
    <row r="52" spans="1:28">
      <c r="A52" s="103"/>
      <c r="B52" s="17"/>
      <c r="C52" s="104"/>
      <c r="D52" s="104"/>
      <c r="E52" s="105"/>
      <c r="F52" s="19"/>
      <c r="G52" s="105"/>
      <c r="H52" s="78"/>
      <c r="I52" s="78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105"/>
      <c r="V52" s="105"/>
      <c r="W52" s="15"/>
      <c r="X52" s="15"/>
      <c r="Y52" s="15"/>
    </row>
    <row r="53" spans="1:28">
      <c r="A53" s="103"/>
      <c r="B53" s="17"/>
      <c r="C53" s="104"/>
      <c r="D53" s="104"/>
      <c r="E53" s="105"/>
      <c r="F53" s="19"/>
      <c r="G53" s="105"/>
      <c r="H53" s="78"/>
      <c r="I53" s="78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105"/>
      <c r="V53" s="105"/>
      <c r="W53" s="15"/>
      <c r="X53" s="15"/>
      <c r="Y53" s="15"/>
    </row>
    <row r="54" spans="1:28" ht="38.25" customHeight="1">
      <c r="A54" s="15"/>
      <c r="B54" s="1952">
        <v>13</v>
      </c>
      <c r="C54" s="104"/>
      <c r="D54" s="38" t="s">
        <v>270</v>
      </c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</row>
    <row r="55" spans="1:28" ht="36" customHeight="1">
      <c r="A55" s="15"/>
      <c r="B55" s="1952"/>
      <c r="C55" s="104"/>
      <c r="D55" s="38" t="s">
        <v>249</v>
      </c>
      <c r="E55" s="105"/>
      <c r="F55" s="105"/>
      <c r="G55" s="105"/>
      <c r="H55" s="105"/>
      <c r="I55" s="105"/>
      <c r="J55" s="105"/>
      <c r="K55" s="105"/>
      <c r="L55" s="105"/>
      <c r="M55" s="105"/>
      <c r="N55" s="105"/>
      <c r="O55" s="105"/>
      <c r="P55" s="105"/>
      <c r="Q55" s="105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</row>
    <row r="56" spans="1:28" ht="25.5">
      <c r="A56" s="1998" t="s">
        <v>17</v>
      </c>
      <c r="B56" s="1998"/>
      <c r="C56" s="1998"/>
      <c r="D56" s="1950" t="s">
        <v>264</v>
      </c>
      <c r="E56" s="1951"/>
      <c r="F56" s="1951"/>
      <c r="G56" s="1951"/>
      <c r="H56" s="1951"/>
      <c r="I56" s="1951"/>
      <c r="J56" s="1951"/>
      <c r="K56" s="1951"/>
      <c r="L56" s="1951"/>
      <c r="M56" s="1951"/>
      <c r="N56" s="1951"/>
      <c r="O56" s="1951"/>
      <c r="P56" s="1951"/>
      <c r="Q56" s="1951"/>
      <c r="R56" s="1951"/>
      <c r="S56" s="1951"/>
      <c r="T56" s="1951"/>
      <c r="U56" s="15"/>
      <c r="V56" s="15"/>
      <c r="W56" s="15"/>
      <c r="X56" s="15"/>
    </row>
    <row r="57" spans="1:28">
      <c r="A57" s="1978"/>
      <c r="B57" s="1982" t="s">
        <v>1</v>
      </c>
      <c r="C57" s="1977" t="s">
        <v>2</v>
      </c>
      <c r="D57" s="1977" t="s">
        <v>1682</v>
      </c>
      <c r="E57" s="1977" t="s">
        <v>0</v>
      </c>
      <c r="F57" s="2036" t="s">
        <v>16</v>
      </c>
      <c r="G57" s="2001"/>
      <c r="H57" s="2001"/>
      <c r="I57" s="2001"/>
      <c r="J57" s="2001"/>
      <c r="K57" s="2001"/>
      <c r="L57" s="2002"/>
      <c r="M57" s="566">
        <v>1</v>
      </c>
      <c r="N57" s="566">
        <v>1</v>
      </c>
      <c r="O57" s="566">
        <v>1</v>
      </c>
      <c r="P57" s="566">
        <v>1</v>
      </c>
      <c r="Q57" s="566">
        <v>1</v>
      </c>
      <c r="R57" s="566">
        <v>1</v>
      </c>
      <c r="S57" s="566">
        <v>1</v>
      </c>
      <c r="T57" s="1534">
        <v>1</v>
      </c>
      <c r="U57" s="1"/>
      <c r="V57" s="1"/>
    </row>
    <row r="58" spans="1:28" ht="17.25" thickBot="1">
      <c r="A58" s="1978"/>
      <c r="B58" s="1982"/>
      <c r="C58" s="1977"/>
      <c r="D58" s="1990"/>
      <c r="E58" s="1990"/>
      <c r="F58" s="168"/>
      <c r="G58" s="168" t="s">
        <v>48</v>
      </c>
      <c r="H58" s="1980" t="s">
        <v>552</v>
      </c>
      <c r="I58" s="1958"/>
      <c r="J58" s="168" t="s">
        <v>8</v>
      </c>
      <c r="K58" s="168" t="s">
        <v>9</v>
      </c>
      <c r="L58" s="168" t="s">
        <v>10</v>
      </c>
      <c r="M58" s="189">
        <v>1</v>
      </c>
      <c r="N58" s="568">
        <v>2</v>
      </c>
      <c r="O58" s="189">
        <v>3</v>
      </c>
      <c r="P58" s="568">
        <v>4</v>
      </c>
      <c r="Q58" s="189">
        <v>5</v>
      </c>
      <c r="R58" s="568">
        <v>6</v>
      </c>
      <c r="S58" s="189">
        <v>7</v>
      </c>
      <c r="T58" s="568">
        <v>8</v>
      </c>
      <c r="U58" s="1"/>
      <c r="V58" s="171"/>
    </row>
    <row r="59" spans="1:28" ht="16.5" customHeight="1">
      <c r="A59" s="1985" t="s">
        <v>251</v>
      </c>
      <c r="B59" s="1537" t="s">
        <v>245</v>
      </c>
      <c r="C59" s="1439" t="s">
        <v>4</v>
      </c>
      <c r="D59" s="1439" t="s">
        <v>1681</v>
      </c>
      <c r="E59" s="1439" t="s">
        <v>18</v>
      </c>
      <c r="F59" s="1441">
        <v>0</v>
      </c>
      <c r="G59" s="1441"/>
      <c r="H59" s="609" t="s">
        <v>1390</v>
      </c>
      <c r="I59" s="609" t="s">
        <v>1391</v>
      </c>
      <c r="J59" s="1441"/>
      <c r="K59" s="1441"/>
      <c r="L59" s="37">
        <v>0</v>
      </c>
      <c r="M59" s="111">
        <v>0.2986111111111111</v>
      </c>
      <c r="N59" s="111">
        <v>0.38194444444444442</v>
      </c>
      <c r="O59" s="111">
        <v>0.46527777777777773</v>
      </c>
      <c r="P59" s="111">
        <v>0.54861111111111105</v>
      </c>
      <c r="Q59" s="111">
        <v>0.63194444444444442</v>
      </c>
      <c r="R59" s="111">
        <v>0.71527777777777779</v>
      </c>
      <c r="S59" s="111">
        <v>0.79861111111111116</v>
      </c>
      <c r="T59" s="845">
        <v>0.88194444444444453</v>
      </c>
      <c r="V59" s="1" t="s">
        <v>265</v>
      </c>
    </row>
    <row r="60" spans="1:28">
      <c r="A60" s="1986"/>
      <c r="B60" s="335" t="s">
        <v>244</v>
      </c>
      <c r="C60" s="1439" t="s">
        <v>5</v>
      </c>
      <c r="D60" s="1439" t="s">
        <v>1681</v>
      </c>
      <c r="E60" s="1439" t="s">
        <v>19</v>
      </c>
      <c r="F60" s="1440">
        <v>0.45</v>
      </c>
      <c r="G60" s="28">
        <f>F60</f>
        <v>0.45</v>
      </c>
      <c r="H60" s="607" t="s">
        <v>784</v>
      </c>
      <c r="I60" s="607" t="s">
        <v>785</v>
      </c>
      <c r="J60" s="1441">
        <v>15</v>
      </c>
      <c r="K60" s="37">
        <f t="shared" ref="K60:K85" si="14">(F60/J60)/24</f>
        <v>1.25E-3</v>
      </c>
      <c r="L60" s="37">
        <f>L59+K60</f>
        <v>1.25E-3</v>
      </c>
      <c r="M60" s="98">
        <f t="shared" ref="M60:M85" si="15">M59+$K60</f>
        <v>0.29986111111111108</v>
      </c>
      <c r="N60" s="98">
        <f t="shared" ref="N60:N85" si="16">N59+$K60</f>
        <v>0.38319444444444439</v>
      </c>
      <c r="O60" s="98">
        <f t="shared" ref="O60:O85" si="17">O59+$K60</f>
        <v>0.46652777777777771</v>
      </c>
      <c r="P60" s="98">
        <f t="shared" ref="P60:P85" si="18">P59+$K60</f>
        <v>0.54986111111111102</v>
      </c>
      <c r="Q60" s="98">
        <f t="shared" ref="Q60:Q85" si="19">Q59+$K60</f>
        <v>0.63319444444444439</v>
      </c>
      <c r="R60" s="98">
        <f t="shared" ref="R60:R85" si="20">R59+$K60</f>
        <v>0.71652777777777776</v>
      </c>
      <c r="S60" s="98">
        <f t="shared" ref="S60:S85" si="21">S59+$K60</f>
        <v>0.79986111111111113</v>
      </c>
      <c r="T60" s="98">
        <f t="shared" ref="T60:T85" si="22">T59+$K60</f>
        <v>0.8831944444444445</v>
      </c>
      <c r="U60" s="1"/>
      <c r="V60" s="170"/>
    </row>
    <row r="61" spans="1:28">
      <c r="A61" s="1986"/>
      <c r="B61" s="335" t="s">
        <v>243</v>
      </c>
      <c r="C61" s="1439" t="s">
        <v>5</v>
      </c>
      <c r="D61" s="1439" t="s">
        <v>1681</v>
      </c>
      <c r="E61" s="1439" t="s">
        <v>20</v>
      </c>
      <c r="F61" s="1440">
        <v>0.32</v>
      </c>
      <c r="G61" s="28">
        <f>G60+F61</f>
        <v>0.77</v>
      </c>
      <c r="H61" s="609" t="s">
        <v>1392</v>
      </c>
      <c r="I61" s="609" t="s">
        <v>735</v>
      </c>
      <c r="J61" s="1441">
        <v>20</v>
      </c>
      <c r="K61" s="37">
        <f t="shared" si="14"/>
        <v>6.6666666666666664E-4</v>
      </c>
      <c r="L61" s="37">
        <f t="shared" ref="L61:L73" si="23">L60+K61</f>
        <v>1.9166666666666668E-3</v>
      </c>
      <c r="M61" s="98">
        <f t="shared" si="15"/>
        <v>0.30052777777777773</v>
      </c>
      <c r="N61" s="98">
        <f t="shared" si="16"/>
        <v>0.38386111111111104</v>
      </c>
      <c r="O61" s="98">
        <f t="shared" si="17"/>
        <v>0.46719444444444436</v>
      </c>
      <c r="P61" s="98">
        <f t="shared" si="18"/>
        <v>0.55052777777777773</v>
      </c>
      <c r="Q61" s="98">
        <f t="shared" si="19"/>
        <v>0.6338611111111111</v>
      </c>
      <c r="R61" s="98">
        <f t="shared" si="20"/>
        <v>0.71719444444444447</v>
      </c>
      <c r="S61" s="98">
        <f t="shared" si="21"/>
        <v>0.80052777777777784</v>
      </c>
      <c r="T61" s="98">
        <f t="shared" si="22"/>
        <v>0.88386111111111121</v>
      </c>
      <c r="V61" s="1" t="s">
        <v>260</v>
      </c>
    </row>
    <row r="62" spans="1:28">
      <c r="A62" s="1986"/>
      <c r="B62" s="1010" t="s">
        <v>242</v>
      </c>
      <c r="C62" s="1439" t="s">
        <v>5</v>
      </c>
      <c r="D62" s="1264" t="s">
        <v>1681</v>
      </c>
      <c r="E62" s="1439" t="s">
        <v>21</v>
      </c>
      <c r="F62" s="1440">
        <v>0.53</v>
      </c>
      <c r="G62" s="28">
        <f>G61+F62</f>
        <v>1.3</v>
      </c>
      <c r="H62" s="607" t="s">
        <v>1380</v>
      </c>
      <c r="I62" s="607" t="s">
        <v>1381</v>
      </c>
      <c r="J62" s="1441">
        <v>20</v>
      </c>
      <c r="K62" s="37">
        <f t="shared" si="14"/>
        <v>1.1041666666666667E-3</v>
      </c>
      <c r="L62" s="37">
        <f t="shared" si="23"/>
        <v>3.0208333333333337E-3</v>
      </c>
      <c r="M62" s="98">
        <f t="shared" si="15"/>
        <v>0.30163194444444441</v>
      </c>
      <c r="N62" s="98">
        <f t="shared" si="16"/>
        <v>0.38496527777777773</v>
      </c>
      <c r="O62" s="98">
        <f t="shared" si="17"/>
        <v>0.46829861111111104</v>
      </c>
      <c r="P62" s="98">
        <f t="shared" si="18"/>
        <v>0.55163194444444441</v>
      </c>
      <c r="Q62" s="98">
        <f t="shared" si="19"/>
        <v>0.63496527777777778</v>
      </c>
      <c r="R62" s="98">
        <f t="shared" si="20"/>
        <v>0.71829861111111115</v>
      </c>
      <c r="S62" s="98">
        <f t="shared" si="21"/>
        <v>0.80163194444444452</v>
      </c>
      <c r="T62" s="98">
        <f t="shared" si="22"/>
        <v>0.88496527777777789</v>
      </c>
      <c r="U62" s="1"/>
      <c r="V62" s="1"/>
    </row>
    <row r="63" spans="1:28">
      <c r="A63" s="1986"/>
      <c r="B63" s="1010" t="s">
        <v>241</v>
      </c>
      <c r="C63" s="1439" t="s">
        <v>5</v>
      </c>
      <c r="D63" s="1264" t="s">
        <v>1681</v>
      </c>
      <c r="E63" s="1439" t="s">
        <v>22</v>
      </c>
      <c r="F63" s="1440">
        <v>0.62</v>
      </c>
      <c r="G63" s="28">
        <f>G62+F63</f>
        <v>1.92</v>
      </c>
      <c r="H63" s="609" t="s">
        <v>1393</v>
      </c>
      <c r="I63" s="609" t="s">
        <v>1394</v>
      </c>
      <c r="J63" s="1441">
        <v>20</v>
      </c>
      <c r="K63" s="37">
        <f t="shared" si="14"/>
        <v>1.2916666666666667E-3</v>
      </c>
      <c r="L63" s="37">
        <f t="shared" si="23"/>
        <v>4.3125000000000004E-3</v>
      </c>
      <c r="M63" s="98">
        <f t="shared" si="15"/>
        <v>0.3029236111111111</v>
      </c>
      <c r="N63" s="98">
        <f t="shared" si="16"/>
        <v>0.38625694444444442</v>
      </c>
      <c r="O63" s="98">
        <f t="shared" si="17"/>
        <v>0.46959027777777773</v>
      </c>
      <c r="P63" s="98">
        <f t="shared" si="18"/>
        <v>0.5529236111111111</v>
      </c>
      <c r="Q63" s="98">
        <f t="shared" si="19"/>
        <v>0.63625694444444447</v>
      </c>
      <c r="R63" s="98">
        <f t="shared" si="20"/>
        <v>0.71959027777777784</v>
      </c>
      <c r="S63" s="98">
        <f t="shared" si="21"/>
        <v>0.80292361111111121</v>
      </c>
      <c r="T63" s="98">
        <f t="shared" si="22"/>
        <v>0.88625694444444458</v>
      </c>
      <c r="U63" s="1"/>
      <c r="V63" s="1"/>
    </row>
    <row r="64" spans="1:28">
      <c r="A64" s="1986"/>
      <c r="B64" s="335" t="s">
        <v>240</v>
      </c>
      <c r="C64" s="1439" t="s">
        <v>4</v>
      </c>
      <c r="D64" s="1264" t="s">
        <v>1681</v>
      </c>
      <c r="E64" s="1439" t="s">
        <v>23</v>
      </c>
      <c r="F64" s="179">
        <v>0.52</v>
      </c>
      <c r="G64" s="28">
        <f t="shared" ref="G64:G73" si="24">G63+F64</f>
        <v>2.44</v>
      </c>
      <c r="H64" s="607" t="s">
        <v>761</v>
      </c>
      <c r="I64" s="607" t="s">
        <v>762</v>
      </c>
      <c r="J64" s="1441">
        <v>15</v>
      </c>
      <c r="K64" s="37">
        <f t="shared" si="14"/>
        <v>1.4444444444444444E-3</v>
      </c>
      <c r="L64" s="37">
        <f t="shared" si="23"/>
        <v>5.7569444444444447E-3</v>
      </c>
      <c r="M64" s="98">
        <f t="shared" si="15"/>
        <v>0.30436805555555557</v>
      </c>
      <c r="N64" s="98">
        <f t="shared" si="16"/>
        <v>0.38770138888888889</v>
      </c>
      <c r="O64" s="98">
        <f t="shared" si="17"/>
        <v>0.4710347222222222</v>
      </c>
      <c r="P64" s="98">
        <f t="shared" si="18"/>
        <v>0.55436805555555557</v>
      </c>
      <c r="Q64" s="98">
        <f t="shared" si="19"/>
        <v>0.63770138888888894</v>
      </c>
      <c r="R64" s="98">
        <f t="shared" si="20"/>
        <v>0.72103472222222231</v>
      </c>
      <c r="S64" s="98">
        <f t="shared" si="21"/>
        <v>0.80436805555555568</v>
      </c>
      <c r="T64" s="98">
        <f t="shared" si="22"/>
        <v>0.88770138888888905</v>
      </c>
      <c r="U64" s="1"/>
      <c r="V64" s="1"/>
    </row>
    <row r="65" spans="1:22">
      <c r="A65" s="1986"/>
      <c r="B65" s="1179" t="s">
        <v>239</v>
      </c>
      <c r="C65" s="3" t="s">
        <v>4</v>
      </c>
      <c r="D65" s="1264" t="s">
        <v>1684</v>
      </c>
      <c r="E65" s="3" t="s">
        <v>24</v>
      </c>
      <c r="F65" s="1440">
        <v>0.75</v>
      </c>
      <c r="G65" s="4">
        <f t="shared" si="24"/>
        <v>3.19</v>
      </c>
      <c r="H65" s="609" t="s">
        <v>759</v>
      </c>
      <c r="I65" s="609" t="s">
        <v>760</v>
      </c>
      <c r="J65" s="1451">
        <v>15</v>
      </c>
      <c r="K65" s="5">
        <f t="shared" si="14"/>
        <v>2.0833333333333333E-3</v>
      </c>
      <c r="L65" s="5">
        <f t="shared" si="23"/>
        <v>7.8402777777777776E-3</v>
      </c>
      <c r="M65" s="494">
        <f t="shared" si="15"/>
        <v>0.3064513888888889</v>
      </c>
      <c r="N65" s="494">
        <f t="shared" si="16"/>
        <v>0.38978472222222221</v>
      </c>
      <c r="O65" s="494">
        <f t="shared" si="17"/>
        <v>0.47311805555555553</v>
      </c>
      <c r="P65" s="494">
        <f t="shared" si="18"/>
        <v>0.5564513888888889</v>
      </c>
      <c r="Q65" s="494">
        <f t="shared" si="19"/>
        <v>0.63978472222222227</v>
      </c>
      <c r="R65" s="494">
        <f t="shared" si="20"/>
        <v>0.72311805555555564</v>
      </c>
      <c r="S65" s="494">
        <f t="shared" si="21"/>
        <v>0.80645138888888901</v>
      </c>
      <c r="T65" s="494">
        <f t="shared" si="22"/>
        <v>0.88978472222222238</v>
      </c>
      <c r="U65" s="1"/>
      <c r="V65" s="1"/>
    </row>
    <row r="66" spans="1:22">
      <c r="A66" s="1986"/>
      <c r="B66" s="335" t="s">
        <v>238</v>
      </c>
      <c r="C66" s="1439" t="s">
        <v>4</v>
      </c>
      <c r="D66" s="1264" t="s">
        <v>1684</v>
      </c>
      <c r="E66" s="1439" t="s">
        <v>25</v>
      </c>
      <c r="F66" s="1440">
        <v>1.48</v>
      </c>
      <c r="G66" s="28">
        <f t="shared" si="24"/>
        <v>4.67</v>
      </c>
      <c r="H66" s="607" t="s">
        <v>755</v>
      </c>
      <c r="I66" s="607" t="s">
        <v>756</v>
      </c>
      <c r="J66" s="1441">
        <v>20</v>
      </c>
      <c r="K66" s="37">
        <f t="shared" si="14"/>
        <v>3.0833333333333333E-3</v>
      </c>
      <c r="L66" s="37">
        <f t="shared" si="23"/>
        <v>1.0923611111111111E-2</v>
      </c>
      <c r="M66" s="98">
        <f t="shared" si="15"/>
        <v>0.30953472222222222</v>
      </c>
      <c r="N66" s="98">
        <f t="shared" si="16"/>
        <v>0.39286805555555554</v>
      </c>
      <c r="O66" s="98">
        <f t="shared" si="17"/>
        <v>0.47620138888888885</v>
      </c>
      <c r="P66" s="98">
        <f t="shared" si="18"/>
        <v>0.55953472222222222</v>
      </c>
      <c r="Q66" s="98">
        <f t="shared" si="19"/>
        <v>0.6428680555555556</v>
      </c>
      <c r="R66" s="98">
        <f t="shared" si="20"/>
        <v>0.72620138888888897</v>
      </c>
      <c r="S66" s="98">
        <f t="shared" si="21"/>
        <v>0.80953472222222234</v>
      </c>
      <c r="T66" s="98">
        <f t="shared" si="22"/>
        <v>0.89286805555555571</v>
      </c>
      <c r="U66" s="1"/>
      <c r="V66" s="1"/>
    </row>
    <row r="67" spans="1:22" ht="15" customHeight="1">
      <c r="A67" s="2054" t="s">
        <v>250</v>
      </c>
      <c r="B67" s="1071" t="s">
        <v>248</v>
      </c>
      <c r="C67" s="114" t="s">
        <v>4</v>
      </c>
      <c r="D67" s="1520" t="s">
        <v>1684</v>
      </c>
      <c r="E67" s="114" t="s">
        <v>26</v>
      </c>
      <c r="F67" s="132">
        <v>1.3</v>
      </c>
      <c r="G67" s="115">
        <f t="shared" si="24"/>
        <v>5.97</v>
      </c>
      <c r="H67" s="620" t="s">
        <v>749</v>
      </c>
      <c r="I67" s="620" t="s">
        <v>750</v>
      </c>
      <c r="J67" s="116">
        <v>30</v>
      </c>
      <c r="K67" s="118">
        <f t="shared" si="14"/>
        <v>1.8055555555555557E-3</v>
      </c>
      <c r="L67" s="118">
        <f t="shared" si="23"/>
        <v>1.2729166666666666E-2</v>
      </c>
      <c r="M67" s="119">
        <f t="shared" si="15"/>
        <v>0.31134027777777779</v>
      </c>
      <c r="N67" s="119">
        <f t="shared" si="16"/>
        <v>0.3946736111111111</v>
      </c>
      <c r="O67" s="119">
        <f t="shared" si="17"/>
        <v>0.47800694444444441</v>
      </c>
      <c r="P67" s="119">
        <f t="shared" si="18"/>
        <v>0.56134027777777773</v>
      </c>
      <c r="Q67" s="119">
        <f t="shared" si="19"/>
        <v>0.6446736111111111</v>
      </c>
      <c r="R67" s="119">
        <f t="shared" si="20"/>
        <v>0.72800694444444447</v>
      </c>
      <c r="S67" s="119">
        <f t="shared" si="21"/>
        <v>0.81134027777777784</v>
      </c>
      <c r="T67" s="119">
        <f t="shared" si="22"/>
        <v>0.89467361111111121</v>
      </c>
      <c r="U67" s="1"/>
      <c r="V67" s="1"/>
    </row>
    <row r="68" spans="1:22">
      <c r="A68" s="1986"/>
      <c r="B68" s="335" t="s">
        <v>197</v>
      </c>
      <c r="C68" s="1439" t="s">
        <v>4</v>
      </c>
      <c r="D68" s="1264" t="s">
        <v>1681</v>
      </c>
      <c r="E68" s="1439" t="s">
        <v>27</v>
      </c>
      <c r="F68" s="1440">
        <v>0.15</v>
      </c>
      <c r="G68" s="28">
        <f t="shared" si="24"/>
        <v>6.12</v>
      </c>
      <c r="H68" s="607" t="s">
        <v>747</v>
      </c>
      <c r="I68" s="607" t="s">
        <v>748</v>
      </c>
      <c r="J68" s="1441">
        <v>15</v>
      </c>
      <c r="K68" s="37">
        <f t="shared" si="14"/>
        <v>4.1666666666666669E-4</v>
      </c>
      <c r="L68" s="37">
        <f t="shared" si="23"/>
        <v>1.3145833333333332E-2</v>
      </c>
      <c r="M68" s="98">
        <f t="shared" si="15"/>
        <v>0.31175694444444446</v>
      </c>
      <c r="N68" s="98">
        <f t="shared" si="16"/>
        <v>0.39509027777777778</v>
      </c>
      <c r="O68" s="98">
        <f t="shared" si="17"/>
        <v>0.47842361111111109</v>
      </c>
      <c r="P68" s="98">
        <f t="shared" si="18"/>
        <v>0.56175694444444435</v>
      </c>
      <c r="Q68" s="98">
        <f t="shared" si="19"/>
        <v>0.64509027777777772</v>
      </c>
      <c r="R68" s="98">
        <f t="shared" si="20"/>
        <v>0.72842361111111109</v>
      </c>
      <c r="S68" s="98">
        <f t="shared" si="21"/>
        <v>0.81175694444444446</v>
      </c>
      <c r="T68" s="98">
        <f t="shared" si="22"/>
        <v>0.89509027777777783</v>
      </c>
      <c r="U68" s="1"/>
      <c r="V68" s="1"/>
    </row>
    <row r="69" spans="1:22" ht="17.25" customHeight="1">
      <c r="A69" s="1986"/>
      <c r="B69" s="335" t="s">
        <v>196</v>
      </c>
      <c r="C69" s="1439" t="s">
        <v>4</v>
      </c>
      <c r="D69" s="1264" t="s">
        <v>1684</v>
      </c>
      <c r="E69" s="1439" t="s">
        <v>28</v>
      </c>
      <c r="F69" s="1440">
        <v>0.83</v>
      </c>
      <c r="G69" s="28">
        <f>G68+F69</f>
        <v>6.95</v>
      </c>
      <c r="H69" s="609" t="s">
        <v>764</v>
      </c>
      <c r="I69" s="609" t="s">
        <v>765</v>
      </c>
      <c r="J69" s="1441">
        <v>30</v>
      </c>
      <c r="K69" s="37">
        <f t="shared" si="14"/>
        <v>1.1527777777777777E-3</v>
      </c>
      <c r="L69" s="37">
        <f>L68+K69</f>
        <v>1.4298611111111109E-2</v>
      </c>
      <c r="M69" s="98">
        <f t="shared" si="15"/>
        <v>0.31290972222222224</v>
      </c>
      <c r="N69" s="98">
        <f t="shared" si="16"/>
        <v>0.39624305555555556</v>
      </c>
      <c r="O69" s="98">
        <f t="shared" si="17"/>
        <v>0.47957638888888887</v>
      </c>
      <c r="P69" s="98">
        <f t="shared" si="18"/>
        <v>0.56290972222222213</v>
      </c>
      <c r="Q69" s="98">
        <f t="shared" si="19"/>
        <v>0.6462430555555555</v>
      </c>
      <c r="R69" s="98">
        <f t="shared" si="20"/>
        <v>0.72957638888888887</v>
      </c>
      <c r="S69" s="98">
        <f t="shared" si="21"/>
        <v>0.81290972222222224</v>
      </c>
      <c r="T69" s="98">
        <f t="shared" si="22"/>
        <v>0.89624305555555561</v>
      </c>
      <c r="U69" s="1"/>
      <c r="V69" s="1"/>
    </row>
    <row r="70" spans="1:22">
      <c r="A70" s="1986"/>
      <c r="B70" s="335" t="s">
        <v>237</v>
      </c>
      <c r="C70" s="1439" t="s">
        <v>5</v>
      </c>
      <c r="D70" s="1264" t="s">
        <v>1681</v>
      </c>
      <c r="E70" s="1439" t="s">
        <v>29</v>
      </c>
      <c r="F70" s="179">
        <v>2.21</v>
      </c>
      <c r="G70" s="28">
        <f>G69+F70</f>
        <v>9.16</v>
      </c>
      <c r="H70" s="607" t="s">
        <v>780</v>
      </c>
      <c r="I70" s="607" t="s">
        <v>781</v>
      </c>
      <c r="J70" s="1441">
        <v>30</v>
      </c>
      <c r="K70" s="37">
        <f t="shared" si="14"/>
        <v>3.0694444444444445E-3</v>
      </c>
      <c r="L70" s="37">
        <f>L69+K70</f>
        <v>1.7368055555555553E-2</v>
      </c>
      <c r="M70" s="98">
        <f t="shared" si="15"/>
        <v>0.3159791666666667</v>
      </c>
      <c r="N70" s="98">
        <f t="shared" si="16"/>
        <v>0.39931250000000001</v>
      </c>
      <c r="O70" s="98">
        <f t="shared" si="17"/>
        <v>0.48264583333333333</v>
      </c>
      <c r="P70" s="98">
        <f t="shared" si="18"/>
        <v>0.56597916666666659</v>
      </c>
      <c r="Q70" s="98">
        <f t="shared" si="19"/>
        <v>0.64931249999999996</v>
      </c>
      <c r="R70" s="98">
        <f t="shared" si="20"/>
        <v>0.73264583333333333</v>
      </c>
      <c r="S70" s="98">
        <f t="shared" si="21"/>
        <v>0.8159791666666667</v>
      </c>
      <c r="T70" s="98">
        <f t="shared" si="22"/>
        <v>0.89931250000000007</v>
      </c>
      <c r="U70" s="1"/>
      <c r="V70" s="1"/>
    </row>
    <row r="71" spans="1:22">
      <c r="A71" s="1986"/>
      <c r="B71" s="335" t="s">
        <v>194</v>
      </c>
      <c r="C71" s="1439" t="s">
        <v>4</v>
      </c>
      <c r="D71" s="1264" t="s">
        <v>1684</v>
      </c>
      <c r="E71" s="1439" t="s">
        <v>30</v>
      </c>
      <c r="F71" s="1440">
        <v>1.1000000000000001</v>
      </c>
      <c r="G71" s="28">
        <f t="shared" si="24"/>
        <v>10.26</v>
      </c>
      <c r="H71" s="609" t="s">
        <v>766</v>
      </c>
      <c r="I71" s="609" t="s">
        <v>767</v>
      </c>
      <c r="J71" s="1441">
        <v>30</v>
      </c>
      <c r="K71" s="37">
        <f t="shared" si="14"/>
        <v>1.5277777777777779E-3</v>
      </c>
      <c r="L71" s="37">
        <f t="shared" si="23"/>
        <v>1.889583333333333E-2</v>
      </c>
      <c r="M71" s="98">
        <f t="shared" si="15"/>
        <v>0.31750694444444449</v>
      </c>
      <c r="N71" s="98">
        <f t="shared" si="16"/>
        <v>0.40084027777777781</v>
      </c>
      <c r="O71" s="98">
        <f t="shared" si="17"/>
        <v>0.48417361111111112</v>
      </c>
      <c r="P71" s="98">
        <f t="shared" si="18"/>
        <v>0.56750694444444438</v>
      </c>
      <c r="Q71" s="98">
        <f t="shared" si="19"/>
        <v>0.65084027777777775</v>
      </c>
      <c r="R71" s="98">
        <f t="shared" si="20"/>
        <v>0.73417361111111112</v>
      </c>
      <c r="S71" s="98">
        <f t="shared" si="21"/>
        <v>0.81750694444444449</v>
      </c>
      <c r="T71" s="98">
        <f t="shared" si="22"/>
        <v>0.90084027777777786</v>
      </c>
      <c r="U71" s="1"/>
      <c r="V71" s="1"/>
    </row>
    <row r="72" spans="1:22" ht="18" customHeight="1">
      <c r="A72" s="1986"/>
      <c r="B72" s="335" t="s">
        <v>193</v>
      </c>
      <c r="C72" s="1439" t="s">
        <v>4</v>
      </c>
      <c r="D72" s="1264" t="s">
        <v>1684</v>
      </c>
      <c r="E72" s="1439" t="s">
        <v>31</v>
      </c>
      <c r="F72" s="1440">
        <v>0.43</v>
      </c>
      <c r="G72" s="28">
        <f t="shared" si="24"/>
        <v>10.69</v>
      </c>
      <c r="H72" s="607" t="s">
        <v>768</v>
      </c>
      <c r="I72" s="607" t="s">
        <v>769</v>
      </c>
      <c r="J72" s="1441">
        <v>30</v>
      </c>
      <c r="K72" s="37">
        <f t="shared" si="14"/>
        <v>5.9722222222222219E-4</v>
      </c>
      <c r="L72" s="37">
        <f t="shared" si="23"/>
        <v>1.9493055555555552E-2</v>
      </c>
      <c r="M72" s="98">
        <f t="shared" si="15"/>
        <v>0.31810416666666674</v>
      </c>
      <c r="N72" s="98">
        <f t="shared" si="16"/>
        <v>0.40143750000000006</v>
      </c>
      <c r="O72" s="98">
        <f t="shared" si="17"/>
        <v>0.48477083333333337</v>
      </c>
      <c r="P72" s="98">
        <f t="shared" si="18"/>
        <v>0.56810416666666663</v>
      </c>
      <c r="Q72" s="98">
        <f t="shared" si="19"/>
        <v>0.6514375</v>
      </c>
      <c r="R72" s="98">
        <f t="shared" si="20"/>
        <v>0.73477083333333337</v>
      </c>
      <c r="S72" s="98">
        <f t="shared" si="21"/>
        <v>0.81810416666666674</v>
      </c>
      <c r="T72" s="98">
        <f t="shared" si="22"/>
        <v>0.90143750000000011</v>
      </c>
      <c r="U72" s="1"/>
      <c r="V72" s="1"/>
    </row>
    <row r="73" spans="1:22">
      <c r="A73" s="1986"/>
      <c r="B73" s="335" t="s">
        <v>192</v>
      </c>
      <c r="C73" s="1439" t="s">
        <v>4</v>
      </c>
      <c r="D73" s="1439" t="s">
        <v>1684</v>
      </c>
      <c r="E73" s="1439" t="s">
        <v>32</v>
      </c>
      <c r="F73" s="28">
        <v>0.51</v>
      </c>
      <c r="G73" s="28">
        <f t="shared" si="24"/>
        <v>11.2</v>
      </c>
      <c r="H73" s="609" t="s">
        <v>770</v>
      </c>
      <c r="I73" s="609" t="s">
        <v>771</v>
      </c>
      <c r="J73" s="1441">
        <v>30</v>
      </c>
      <c r="K73" s="37">
        <f t="shared" si="14"/>
        <v>7.0833333333333338E-4</v>
      </c>
      <c r="L73" s="37">
        <f t="shared" si="23"/>
        <v>2.0201388888888887E-2</v>
      </c>
      <c r="M73" s="98">
        <f t="shared" si="15"/>
        <v>0.31881250000000005</v>
      </c>
      <c r="N73" s="98">
        <f t="shared" si="16"/>
        <v>0.40214583333333337</v>
      </c>
      <c r="O73" s="98">
        <f t="shared" si="17"/>
        <v>0.48547916666666668</v>
      </c>
      <c r="P73" s="98">
        <f t="shared" si="18"/>
        <v>0.56881249999999994</v>
      </c>
      <c r="Q73" s="98">
        <f t="shared" si="19"/>
        <v>0.65214583333333331</v>
      </c>
      <c r="R73" s="98">
        <f t="shared" si="20"/>
        <v>0.73547916666666668</v>
      </c>
      <c r="S73" s="98">
        <f t="shared" si="21"/>
        <v>0.81881250000000005</v>
      </c>
      <c r="T73" s="98">
        <f t="shared" si="22"/>
        <v>0.90214583333333342</v>
      </c>
      <c r="U73" s="1"/>
      <c r="V73" s="1"/>
    </row>
    <row r="74" spans="1:22">
      <c r="A74" s="1986"/>
      <c r="B74" s="335" t="s">
        <v>203</v>
      </c>
      <c r="C74" s="1439" t="s">
        <v>4</v>
      </c>
      <c r="D74" s="1264" t="s">
        <v>1684</v>
      </c>
      <c r="E74" s="1439" t="s">
        <v>148</v>
      </c>
      <c r="F74" s="28">
        <v>0.75</v>
      </c>
      <c r="G74" s="28">
        <f>G73+F74</f>
        <v>11.95</v>
      </c>
      <c r="H74" s="607" t="s">
        <v>737</v>
      </c>
      <c r="I74" s="607" t="s">
        <v>738</v>
      </c>
      <c r="J74" s="1441">
        <v>20</v>
      </c>
      <c r="K74" s="37">
        <f t="shared" si="14"/>
        <v>1.5624999999999999E-3</v>
      </c>
      <c r="L74" s="37">
        <f>L73+K74</f>
        <v>2.1763888888888888E-2</v>
      </c>
      <c r="M74" s="98">
        <f t="shared" si="15"/>
        <v>0.32037500000000008</v>
      </c>
      <c r="N74" s="98">
        <f t="shared" si="16"/>
        <v>0.40370833333333339</v>
      </c>
      <c r="O74" s="98">
        <f t="shared" si="17"/>
        <v>0.48704166666666671</v>
      </c>
      <c r="P74" s="98">
        <f t="shared" si="18"/>
        <v>0.57037499999999997</v>
      </c>
      <c r="Q74" s="98">
        <f t="shared" si="19"/>
        <v>0.65370833333333334</v>
      </c>
      <c r="R74" s="98">
        <f t="shared" si="20"/>
        <v>0.73704166666666671</v>
      </c>
      <c r="S74" s="98">
        <f t="shared" si="21"/>
        <v>0.82037500000000008</v>
      </c>
      <c r="T74" s="98">
        <f t="shared" si="22"/>
        <v>0.90370833333333345</v>
      </c>
      <c r="U74" s="1"/>
      <c r="V74" s="1"/>
    </row>
    <row r="75" spans="1:22">
      <c r="A75" s="1986"/>
      <c r="B75" s="620" t="s">
        <v>205</v>
      </c>
      <c r="C75" s="114" t="s">
        <v>4</v>
      </c>
      <c r="D75" s="1528" t="s">
        <v>1681</v>
      </c>
      <c r="E75" s="114" t="s">
        <v>149</v>
      </c>
      <c r="F75" s="115">
        <v>0.37</v>
      </c>
      <c r="G75" s="115">
        <f t="shared" ref="G75:G85" si="25">G74+F75</f>
        <v>12.319999999999999</v>
      </c>
      <c r="H75" s="620" t="s">
        <v>739</v>
      </c>
      <c r="I75" s="620" t="s">
        <v>740</v>
      </c>
      <c r="J75" s="116">
        <v>20</v>
      </c>
      <c r="K75" s="118">
        <f t="shared" si="14"/>
        <v>7.7083333333333333E-4</v>
      </c>
      <c r="L75" s="118">
        <f t="shared" ref="L75:L85" si="26">L74+K75</f>
        <v>2.253472222222222E-2</v>
      </c>
      <c r="M75" s="119">
        <f t="shared" si="15"/>
        <v>0.32114583333333341</v>
      </c>
      <c r="N75" s="119">
        <f t="shared" si="16"/>
        <v>0.40447916666666672</v>
      </c>
      <c r="O75" s="119">
        <f t="shared" si="17"/>
        <v>0.48781250000000004</v>
      </c>
      <c r="P75" s="119">
        <f t="shared" si="18"/>
        <v>0.57114583333333335</v>
      </c>
      <c r="Q75" s="119">
        <f t="shared" si="19"/>
        <v>0.65447916666666672</v>
      </c>
      <c r="R75" s="119">
        <f t="shared" si="20"/>
        <v>0.73781250000000009</v>
      </c>
      <c r="S75" s="119">
        <f t="shared" si="21"/>
        <v>0.82114583333333346</v>
      </c>
      <c r="T75" s="119">
        <f t="shared" si="22"/>
        <v>0.90447916666666683</v>
      </c>
      <c r="U75" s="1"/>
      <c r="V75" s="1"/>
    </row>
    <row r="76" spans="1:22">
      <c r="A76" s="1986"/>
      <c r="B76" s="335" t="s">
        <v>209</v>
      </c>
      <c r="C76" s="1439" t="s">
        <v>4</v>
      </c>
      <c r="D76" s="1264" t="s">
        <v>1681</v>
      </c>
      <c r="E76" s="1439" t="s">
        <v>150</v>
      </c>
      <c r="F76" s="28">
        <v>0.39</v>
      </c>
      <c r="G76" s="28">
        <f t="shared" si="25"/>
        <v>12.709999999999999</v>
      </c>
      <c r="H76" s="607" t="s">
        <v>772</v>
      </c>
      <c r="I76" s="607" t="s">
        <v>773</v>
      </c>
      <c r="J76" s="1441">
        <v>20</v>
      </c>
      <c r="K76" s="37">
        <f t="shared" si="14"/>
        <v>8.1249999999999996E-4</v>
      </c>
      <c r="L76" s="37">
        <f t="shared" si="26"/>
        <v>2.3347222222222221E-2</v>
      </c>
      <c r="M76" s="98">
        <f t="shared" si="15"/>
        <v>0.3219583333333334</v>
      </c>
      <c r="N76" s="98">
        <f t="shared" si="16"/>
        <v>0.40529166666666672</v>
      </c>
      <c r="O76" s="98">
        <f t="shared" si="17"/>
        <v>0.48862500000000003</v>
      </c>
      <c r="P76" s="98">
        <f t="shared" si="18"/>
        <v>0.57195833333333335</v>
      </c>
      <c r="Q76" s="98">
        <f t="shared" si="19"/>
        <v>0.65529166666666672</v>
      </c>
      <c r="R76" s="98">
        <f t="shared" si="20"/>
        <v>0.73862500000000009</v>
      </c>
      <c r="S76" s="98">
        <f t="shared" si="21"/>
        <v>0.82195833333333346</v>
      </c>
      <c r="T76" s="98">
        <f t="shared" si="22"/>
        <v>0.90529166666666683</v>
      </c>
      <c r="U76" s="1"/>
      <c r="V76" s="1"/>
    </row>
    <row r="77" spans="1:22">
      <c r="A77" s="1986"/>
      <c r="B77" s="335" t="s">
        <v>217</v>
      </c>
      <c r="C77" s="1439" t="s">
        <v>4</v>
      </c>
      <c r="D77" s="1264" t="s">
        <v>1681</v>
      </c>
      <c r="E77" s="1439" t="s">
        <v>151</v>
      </c>
      <c r="F77" s="28">
        <v>0.4</v>
      </c>
      <c r="G77" s="28">
        <f t="shared" si="25"/>
        <v>13.11</v>
      </c>
      <c r="H77" s="609" t="s">
        <v>774</v>
      </c>
      <c r="I77" s="609" t="s">
        <v>775</v>
      </c>
      <c r="J77" s="1441">
        <v>20</v>
      </c>
      <c r="K77" s="37">
        <f t="shared" si="14"/>
        <v>8.3333333333333339E-4</v>
      </c>
      <c r="L77" s="37">
        <f t="shared" si="26"/>
        <v>2.4180555555555552E-2</v>
      </c>
      <c r="M77" s="98">
        <f t="shared" si="15"/>
        <v>0.32279166666666675</v>
      </c>
      <c r="N77" s="98">
        <f t="shared" si="16"/>
        <v>0.40612500000000007</v>
      </c>
      <c r="O77" s="98">
        <f t="shared" si="17"/>
        <v>0.48945833333333338</v>
      </c>
      <c r="P77" s="98">
        <f t="shared" si="18"/>
        <v>0.5727916666666667</v>
      </c>
      <c r="Q77" s="98">
        <f t="shared" si="19"/>
        <v>0.65612500000000007</v>
      </c>
      <c r="R77" s="98">
        <f t="shared" si="20"/>
        <v>0.73945833333333344</v>
      </c>
      <c r="S77" s="98">
        <f t="shared" si="21"/>
        <v>0.82279166666666681</v>
      </c>
      <c r="T77" s="98">
        <f t="shared" si="22"/>
        <v>0.90612500000000018</v>
      </c>
      <c r="U77" s="1"/>
      <c r="V77" s="1"/>
    </row>
    <row r="78" spans="1:22" ht="16.5" customHeight="1">
      <c r="A78" s="1986"/>
      <c r="B78" s="1071" t="s">
        <v>216</v>
      </c>
      <c r="C78" s="114" t="s">
        <v>4</v>
      </c>
      <c r="D78" s="1520" t="s">
        <v>1681</v>
      </c>
      <c r="E78" s="114" t="s">
        <v>152</v>
      </c>
      <c r="F78" s="115">
        <v>0.38</v>
      </c>
      <c r="G78" s="115">
        <f t="shared" si="25"/>
        <v>13.49</v>
      </c>
      <c r="H78" s="617" t="s">
        <v>778</v>
      </c>
      <c r="I78" s="617" t="s">
        <v>779</v>
      </c>
      <c r="J78" s="116">
        <v>20</v>
      </c>
      <c r="K78" s="118">
        <f t="shared" si="14"/>
        <v>7.9166666666666665E-4</v>
      </c>
      <c r="L78" s="118">
        <f t="shared" si="26"/>
        <v>2.4972222222222219E-2</v>
      </c>
      <c r="M78" s="119">
        <f t="shared" si="15"/>
        <v>0.32358333333333344</v>
      </c>
      <c r="N78" s="119">
        <f t="shared" si="16"/>
        <v>0.40691666666666676</v>
      </c>
      <c r="O78" s="119">
        <f t="shared" si="17"/>
        <v>0.49025000000000007</v>
      </c>
      <c r="P78" s="119">
        <f t="shared" si="18"/>
        <v>0.57358333333333333</v>
      </c>
      <c r="Q78" s="119">
        <f t="shared" si="19"/>
        <v>0.6569166666666667</v>
      </c>
      <c r="R78" s="119">
        <f t="shared" si="20"/>
        <v>0.74025000000000007</v>
      </c>
      <c r="S78" s="119">
        <f t="shared" si="21"/>
        <v>0.82358333333333344</v>
      </c>
      <c r="T78" s="119">
        <f t="shared" si="22"/>
        <v>0.90691666666666682</v>
      </c>
      <c r="U78" s="1"/>
      <c r="V78" s="1"/>
    </row>
    <row r="79" spans="1:22" ht="16.5" customHeight="1">
      <c r="A79" s="1986"/>
      <c r="B79" s="335" t="s">
        <v>191</v>
      </c>
      <c r="C79" s="1439" t="s">
        <v>5</v>
      </c>
      <c r="D79" s="1264" t="s">
        <v>1681</v>
      </c>
      <c r="E79" s="1439" t="s">
        <v>153</v>
      </c>
      <c r="F79" s="28">
        <v>0.3</v>
      </c>
      <c r="G79" s="28">
        <f t="shared" si="25"/>
        <v>13.790000000000001</v>
      </c>
      <c r="H79" s="609" t="s">
        <v>741</v>
      </c>
      <c r="I79" s="609" t="s">
        <v>742</v>
      </c>
      <c r="J79" s="1441">
        <v>20</v>
      </c>
      <c r="K79" s="37">
        <f t="shared" si="14"/>
        <v>6.2500000000000001E-4</v>
      </c>
      <c r="L79" s="37">
        <f t="shared" si="26"/>
        <v>2.5597222222222219E-2</v>
      </c>
      <c r="M79" s="98">
        <f t="shared" si="15"/>
        <v>0.32420833333333343</v>
      </c>
      <c r="N79" s="98">
        <f t="shared" si="16"/>
        <v>0.40754166666666675</v>
      </c>
      <c r="O79" s="98">
        <f t="shared" si="17"/>
        <v>0.49087500000000006</v>
      </c>
      <c r="P79" s="98">
        <f t="shared" si="18"/>
        <v>0.57420833333333332</v>
      </c>
      <c r="Q79" s="98">
        <f t="shared" si="19"/>
        <v>0.65754166666666669</v>
      </c>
      <c r="R79" s="98">
        <f t="shared" si="20"/>
        <v>0.74087500000000006</v>
      </c>
      <c r="S79" s="98">
        <f t="shared" si="21"/>
        <v>0.82420833333333343</v>
      </c>
      <c r="T79" s="98">
        <f t="shared" si="22"/>
        <v>0.9075416666666668</v>
      </c>
      <c r="U79" s="1"/>
      <c r="V79" s="1"/>
    </row>
    <row r="80" spans="1:22">
      <c r="A80" s="1986"/>
      <c r="B80" s="335" t="s">
        <v>215</v>
      </c>
      <c r="C80" s="1439" t="s">
        <v>4</v>
      </c>
      <c r="D80" s="1264" t="s">
        <v>1684</v>
      </c>
      <c r="E80" s="1439" t="s">
        <v>154</v>
      </c>
      <c r="F80" s="28">
        <v>0.3</v>
      </c>
      <c r="G80" s="28">
        <f t="shared" si="25"/>
        <v>14.090000000000002</v>
      </c>
      <c r="H80" s="607" t="s">
        <v>743</v>
      </c>
      <c r="I80" s="607" t="s">
        <v>744</v>
      </c>
      <c r="J80" s="1441">
        <v>20</v>
      </c>
      <c r="K80" s="37">
        <f t="shared" si="14"/>
        <v>6.2500000000000001E-4</v>
      </c>
      <c r="L80" s="37">
        <f t="shared" si="26"/>
        <v>2.622222222222222E-2</v>
      </c>
      <c r="M80" s="98">
        <f t="shared" si="15"/>
        <v>0.32483333333333342</v>
      </c>
      <c r="N80" s="98">
        <f t="shared" si="16"/>
        <v>0.40816666666666673</v>
      </c>
      <c r="O80" s="98">
        <f t="shared" si="17"/>
        <v>0.49150000000000005</v>
      </c>
      <c r="P80" s="98">
        <f t="shared" si="18"/>
        <v>0.57483333333333331</v>
      </c>
      <c r="Q80" s="98">
        <f t="shared" si="19"/>
        <v>0.65816666666666668</v>
      </c>
      <c r="R80" s="98">
        <f t="shared" si="20"/>
        <v>0.74150000000000005</v>
      </c>
      <c r="S80" s="98">
        <f t="shared" si="21"/>
        <v>0.82483333333333342</v>
      </c>
      <c r="T80" s="98">
        <f t="shared" si="22"/>
        <v>0.90816666666666679</v>
      </c>
      <c r="U80" s="1"/>
      <c r="V80" s="1"/>
    </row>
    <row r="81" spans="1:29">
      <c r="A81" s="1986"/>
      <c r="B81" s="335" t="s">
        <v>214</v>
      </c>
      <c r="C81" s="1439" t="s">
        <v>4</v>
      </c>
      <c r="D81" s="1264" t="s">
        <v>1684</v>
      </c>
      <c r="E81" s="1439" t="s">
        <v>155</v>
      </c>
      <c r="F81" s="1441">
        <v>0.87</v>
      </c>
      <c r="G81" s="28">
        <f t="shared" si="25"/>
        <v>14.96</v>
      </c>
      <c r="H81" s="584" t="s">
        <v>674</v>
      </c>
      <c r="I81" s="584" t="s">
        <v>675</v>
      </c>
      <c r="J81" s="1441">
        <v>20</v>
      </c>
      <c r="K81" s="37">
        <f t="shared" si="14"/>
        <v>1.8124999999999999E-3</v>
      </c>
      <c r="L81" s="37">
        <f t="shared" si="26"/>
        <v>2.8034722222222218E-2</v>
      </c>
      <c r="M81" s="98">
        <f t="shared" si="15"/>
        <v>0.32664583333333341</v>
      </c>
      <c r="N81" s="98">
        <f t="shared" si="16"/>
        <v>0.40997916666666673</v>
      </c>
      <c r="O81" s="98">
        <f t="shared" si="17"/>
        <v>0.49331250000000004</v>
      </c>
      <c r="P81" s="98">
        <f t="shared" si="18"/>
        <v>0.5766458333333333</v>
      </c>
      <c r="Q81" s="98">
        <f t="shared" si="19"/>
        <v>0.65997916666666667</v>
      </c>
      <c r="R81" s="98">
        <f t="shared" si="20"/>
        <v>0.74331250000000004</v>
      </c>
      <c r="S81" s="98">
        <f t="shared" si="21"/>
        <v>0.82664583333333341</v>
      </c>
      <c r="T81" s="98">
        <f t="shared" si="22"/>
        <v>0.90997916666666678</v>
      </c>
      <c r="U81" s="1"/>
      <c r="V81" s="1"/>
    </row>
    <row r="82" spans="1:29">
      <c r="A82" s="1986"/>
      <c r="B82" s="335" t="s">
        <v>213</v>
      </c>
      <c r="C82" s="1439" t="s">
        <v>4</v>
      </c>
      <c r="D82" s="1264" t="s">
        <v>1684</v>
      </c>
      <c r="E82" s="1439" t="s">
        <v>156</v>
      </c>
      <c r="F82" s="28">
        <v>0.375</v>
      </c>
      <c r="G82" s="28">
        <f t="shared" si="25"/>
        <v>15.335000000000001</v>
      </c>
      <c r="H82" s="581" t="s">
        <v>776</v>
      </c>
      <c r="I82" s="581" t="s">
        <v>777</v>
      </c>
      <c r="J82" s="1441">
        <v>20</v>
      </c>
      <c r="K82" s="37">
        <f t="shared" si="14"/>
        <v>7.8124999999999993E-4</v>
      </c>
      <c r="L82" s="37">
        <f t="shared" si="26"/>
        <v>2.8815972222222219E-2</v>
      </c>
      <c r="M82" s="98">
        <f t="shared" si="15"/>
        <v>0.32742708333333342</v>
      </c>
      <c r="N82" s="98">
        <f t="shared" si="16"/>
        <v>0.41076041666666674</v>
      </c>
      <c r="O82" s="98">
        <f t="shared" si="17"/>
        <v>0.49409375000000005</v>
      </c>
      <c r="P82" s="98">
        <f t="shared" si="18"/>
        <v>0.57742708333333326</v>
      </c>
      <c r="Q82" s="98">
        <f t="shared" si="19"/>
        <v>0.66076041666666663</v>
      </c>
      <c r="R82" s="98">
        <f t="shared" si="20"/>
        <v>0.74409375</v>
      </c>
      <c r="S82" s="98">
        <f t="shared" si="21"/>
        <v>0.82742708333333337</v>
      </c>
      <c r="T82" s="98">
        <f t="shared" si="22"/>
        <v>0.91076041666666674</v>
      </c>
      <c r="U82" s="1"/>
      <c r="V82" s="1"/>
    </row>
    <row r="83" spans="1:29">
      <c r="A83" s="1986"/>
      <c r="B83" s="335" t="s">
        <v>165</v>
      </c>
      <c r="C83" s="1439" t="s">
        <v>5</v>
      </c>
      <c r="D83" s="1264" t="s">
        <v>1683</v>
      </c>
      <c r="E83" s="1439" t="s">
        <v>157</v>
      </c>
      <c r="F83" s="145">
        <v>1.04</v>
      </c>
      <c r="G83" s="28">
        <f t="shared" si="25"/>
        <v>16.375</v>
      </c>
      <c r="H83" s="581" t="s">
        <v>698</v>
      </c>
      <c r="I83" s="581" t="s">
        <v>699</v>
      </c>
      <c r="J83" s="1441">
        <v>20</v>
      </c>
      <c r="K83" s="37">
        <f t="shared" si="14"/>
        <v>2.166666666666667E-3</v>
      </c>
      <c r="L83" s="37">
        <f t="shared" si="26"/>
        <v>3.0982638888888886E-2</v>
      </c>
      <c r="M83" s="98">
        <f t="shared" si="15"/>
        <v>0.32959375000000007</v>
      </c>
      <c r="N83" s="98">
        <f t="shared" si="16"/>
        <v>0.41292708333333339</v>
      </c>
      <c r="O83" s="98">
        <f t="shared" si="17"/>
        <v>0.4962604166666667</v>
      </c>
      <c r="P83" s="98">
        <f t="shared" si="18"/>
        <v>0.57959374999999991</v>
      </c>
      <c r="Q83" s="98">
        <f t="shared" si="19"/>
        <v>0.66292708333333328</v>
      </c>
      <c r="R83" s="98">
        <f t="shared" si="20"/>
        <v>0.74626041666666665</v>
      </c>
      <c r="S83" s="98">
        <f t="shared" si="21"/>
        <v>0.82959375000000002</v>
      </c>
      <c r="T83" s="98">
        <f t="shared" si="22"/>
        <v>0.91292708333333339</v>
      </c>
      <c r="U83" s="1"/>
      <c r="V83" s="1"/>
    </row>
    <row r="84" spans="1:29">
      <c r="A84" s="1986"/>
      <c r="B84" s="335" t="s">
        <v>336</v>
      </c>
      <c r="C84" s="1439" t="s">
        <v>5</v>
      </c>
      <c r="D84" s="1264" t="s">
        <v>1681</v>
      </c>
      <c r="E84" s="1439" t="s">
        <v>102</v>
      </c>
      <c r="F84" s="28">
        <v>1.05</v>
      </c>
      <c r="G84" s="28">
        <f t="shared" si="25"/>
        <v>17.425000000000001</v>
      </c>
      <c r="H84" s="607" t="s">
        <v>676</v>
      </c>
      <c r="I84" s="607" t="s">
        <v>677</v>
      </c>
      <c r="J84" s="1441">
        <v>10</v>
      </c>
      <c r="K84" s="37">
        <f t="shared" si="14"/>
        <v>4.3750000000000004E-3</v>
      </c>
      <c r="L84" s="37">
        <f t="shared" si="26"/>
        <v>3.535763888888889E-2</v>
      </c>
      <c r="M84" s="98">
        <f t="shared" si="15"/>
        <v>0.33396875000000009</v>
      </c>
      <c r="N84" s="98">
        <f t="shared" si="16"/>
        <v>0.41730208333333341</v>
      </c>
      <c r="O84" s="98">
        <f t="shared" si="17"/>
        <v>0.50063541666666667</v>
      </c>
      <c r="P84" s="98">
        <f t="shared" si="18"/>
        <v>0.58396874999999993</v>
      </c>
      <c r="Q84" s="98">
        <f t="shared" si="19"/>
        <v>0.6673020833333333</v>
      </c>
      <c r="R84" s="98">
        <f t="shared" si="20"/>
        <v>0.75063541666666667</v>
      </c>
      <c r="S84" s="98">
        <f t="shared" si="21"/>
        <v>0.83396875000000004</v>
      </c>
      <c r="T84" s="98">
        <f t="shared" si="22"/>
        <v>0.91730208333333341</v>
      </c>
      <c r="U84" s="15"/>
      <c r="V84" s="1"/>
    </row>
    <row r="85" spans="1:29">
      <c r="A85" s="1986"/>
      <c r="B85" s="335" t="s">
        <v>182</v>
      </c>
      <c r="C85" s="1439" t="s">
        <v>4</v>
      </c>
      <c r="D85" s="1264" t="s">
        <v>1681</v>
      </c>
      <c r="E85" s="1439" t="s">
        <v>158</v>
      </c>
      <c r="F85" s="28">
        <v>0.245</v>
      </c>
      <c r="G85" s="28">
        <f t="shared" si="25"/>
        <v>17.670000000000002</v>
      </c>
      <c r="H85" s="584" t="s">
        <v>654</v>
      </c>
      <c r="I85" s="584" t="s">
        <v>655</v>
      </c>
      <c r="J85" s="1441">
        <v>15</v>
      </c>
      <c r="K85" s="37">
        <f t="shared" si="14"/>
        <v>6.8055555555555545E-4</v>
      </c>
      <c r="L85" s="37">
        <f t="shared" si="26"/>
        <v>3.6038194444444442E-2</v>
      </c>
      <c r="M85" s="98">
        <f t="shared" si="15"/>
        <v>0.33464930555555567</v>
      </c>
      <c r="N85" s="98">
        <f t="shared" si="16"/>
        <v>0.41798263888888898</v>
      </c>
      <c r="O85" s="98">
        <f t="shared" si="17"/>
        <v>0.50131597222222224</v>
      </c>
      <c r="P85" s="98">
        <f t="shared" si="18"/>
        <v>0.5846493055555555</v>
      </c>
      <c r="Q85" s="98">
        <f t="shared" si="19"/>
        <v>0.66798263888888887</v>
      </c>
      <c r="R85" s="98">
        <f t="shared" si="20"/>
        <v>0.75131597222222224</v>
      </c>
      <c r="S85" s="98">
        <f t="shared" si="21"/>
        <v>0.83464930555555561</v>
      </c>
      <c r="T85" s="98">
        <f t="shared" si="22"/>
        <v>0.91798263888888898</v>
      </c>
      <c r="U85" s="90"/>
      <c r="V85" s="1"/>
    </row>
    <row r="86" spans="1:29">
      <c r="A86" s="106"/>
      <c r="B86" s="17"/>
      <c r="C86" s="104"/>
      <c r="D86" s="104"/>
      <c r="E86" s="105"/>
      <c r="F86" s="19"/>
      <c r="G86" s="19"/>
      <c r="H86" s="19"/>
      <c r="I86" s="105"/>
      <c r="J86" s="78"/>
      <c r="K86" s="78"/>
      <c r="L86" s="20"/>
      <c r="M86" s="20"/>
      <c r="N86" s="20"/>
      <c r="O86" s="20"/>
      <c r="P86" s="20"/>
      <c r="Q86" s="20"/>
      <c r="R86" s="20"/>
      <c r="T86" s="20"/>
      <c r="U86" s="20"/>
      <c r="V86" s="20"/>
      <c r="W86" s="20"/>
      <c r="X86" s="20"/>
      <c r="Y86" s="94"/>
      <c r="AC86" s="15"/>
    </row>
    <row r="87" spans="1:29">
      <c r="A87" s="106"/>
      <c r="B87" s="17"/>
      <c r="C87" s="104"/>
      <c r="D87" s="104"/>
      <c r="E87" s="105"/>
      <c r="F87" s="19"/>
      <c r="G87" s="105"/>
      <c r="H87" s="78"/>
      <c r="I87" s="78"/>
      <c r="J87" s="20"/>
      <c r="K87" s="20"/>
      <c r="L87" s="20"/>
      <c r="M87" s="20"/>
      <c r="N87" s="20"/>
      <c r="O87" s="20"/>
      <c r="P87" s="20"/>
      <c r="R87" s="20"/>
      <c r="S87" s="20"/>
      <c r="T87" s="20"/>
      <c r="U87" s="20"/>
      <c r="V87" s="20"/>
      <c r="W87" s="94"/>
    </row>
    <row r="88" spans="1:29">
      <c r="A88" s="13"/>
      <c r="B88" s="11"/>
      <c r="C88" s="11"/>
      <c r="D88" s="11"/>
      <c r="T88" s="1"/>
      <c r="U88" s="1"/>
      <c r="V88" s="1"/>
    </row>
    <row r="89" spans="1:29">
      <c r="A89" s="13"/>
      <c r="B89" s="11"/>
      <c r="C89" s="11"/>
      <c r="D89" s="11"/>
      <c r="T89" s="1"/>
      <c r="U89" s="1"/>
      <c r="V89" s="1"/>
    </row>
    <row r="90" spans="1:29">
      <c r="A90" s="13"/>
      <c r="B90" s="11"/>
      <c r="C90" s="11"/>
      <c r="D90" s="11"/>
      <c r="T90" s="1"/>
      <c r="U90" s="1"/>
      <c r="V90" s="1"/>
    </row>
    <row r="91" spans="1:29" ht="37.5" customHeight="1">
      <c r="A91" s="15"/>
      <c r="B91" s="1952">
        <v>13</v>
      </c>
      <c r="C91" s="104"/>
      <c r="D91" s="38" t="s">
        <v>270</v>
      </c>
      <c r="E91" s="105"/>
      <c r="F91" s="105"/>
      <c r="G91" s="105"/>
      <c r="H91" s="105"/>
      <c r="I91" s="105"/>
      <c r="J91" s="105"/>
      <c r="K91" s="105"/>
      <c r="L91" s="105"/>
      <c r="M91" s="105"/>
      <c r="N91" s="105"/>
      <c r="O91" s="105"/>
      <c r="P91" s="105"/>
      <c r="Q91" s="21"/>
      <c r="R91" s="21"/>
      <c r="S91" s="21"/>
      <c r="T91" s="21"/>
      <c r="U91" s="21"/>
      <c r="V91" s="21"/>
      <c r="W91" s="21"/>
      <c r="X91" s="21"/>
      <c r="Y91" s="21"/>
      <c r="Z91" s="21"/>
    </row>
    <row r="92" spans="1:29" ht="35.25" customHeight="1">
      <c r="A92" s="15"/>
      <c r="B92" s="1952"/>
      <c r="C92" s="104"/>
      <c r="D92" s="38" t="s">
        <v>253</v>
      </c>
      <c r="E92" s="105"/>
      <c r="F92" s="105"/>
      <c r="G92" s="105"/>
      <c r="H92" s="105"/>
      <c r="I92" s="105"/>
      <c r="J92" s="105"/>
      <c r="K92" s="105"/>
      <c r="L92" s="105"/>
      <c r="M92" s="105"/>
      <c r="N92" s="105"/>
      <c r="O92" s="105"/>
      <c r="P92" s="105"/>
      <c r="Q92" s="21"/>
      <c r="R92" s="21"/>
      <c r="S92" s="21"/>
      <c r="T92" s="21"/>
      <c r="U92" s="21"/>
      <c r="V92" s="21"/>
      <c r="W92" s="21"/>
      <c r="X92" s="21"/>
      <c r="Y92" s="21"/>
      <c r="Z92" s="21"/>
    </row>
    <row r="93" spans="1:29" ht="33">
      <c r="A93" s="1998" t="s">
        <v>17</v>
      </c>
      <c r="B93" s="1998"/>
      <c r="C93" s="1998"/>
      <c r="D93" s="1950" t="s">
        <v>271</v>
      </c>
      <c r="E93" s="1951"/>
      <c r="F93" s="1951"/>
      <c r="G93" s="1951"/>
      <c r="H93" s="1951"/>
      <c r="I93" s="1951"/>
      <c r="J93" s="1951"/>
      <c r="K93" s="1951"/>
      <c r="L93" s="1951"/>
      <c r="M93" s="1951"/>
      <c r="N93" s="1951"/>
      <c r="O93" s="1951"/>
      <c r="P93" s="1951"/>
      <c r="Q93" s="1951"/>
      <c r="R93" s="1951"/>
      <c r="S93" s="1951"/>
      <c r="T93" s="1951"/>
      <c r="U93" s="1951"/>
      <c r="V93" s="1"/>
      <c r="W93" s="983" t="s">
        <v>1266</v>
      </c>
      <c r="X93" s="984"/>
    </row>
    <row r="94" spans="1:29">
      <c r="A94" s="1954"/>
      <c r="B94" s="1953" t="s">
        <v>1</v>
      </c>
      <c r="C94" s="1955" t="s">
        <v>2</v>
      </c>
      <c r="D94" s="1955" t="s">
        <v>1682</v>
      </c>
      <c r="E94" s="1955" t="s">
        <v>0</v>
      </c>
      <c r="F94" s="1434"/>
      <c r="G94" s="1432" t="s">
        <v>16</v>
      </c>
      <c r="H94" s="1434"/>
      <c r="I94" s="1434"/>
      <c r="J94" s="1434"/>
      <c r="K94" s="1434"/>
      <c r="L94" s="1434"/>
      <c r="M94" s="1451">
        <v>2</v>
      </c>
      <c r="N94" s="1451">
        <v>2</v>
      </c>
      <c r="O94" s="1451">
        <v>2</v>
      </c>
      <c r="P94" s="1451">
        <v>2</v>
      </c>
      <c r="Q94" s="1451">
        <v>2</v>
      </c>
      <c r="R94" s="1451">
        <v>2</v>
      </c>
      <c r="S94" s="1451">
        <v>2</v>
      </c>
      <c r="T94" s="1451">
        <v>2</v>
      </c>
      <c r="U94" s="844">
        <v>2</v>
      </c>
      <c r="V94" s="1"/>
      <c r="W94" s="985" t="s">
        <v>1264</v>
      </c>
      <c r="X94" s="986">
        <f>G118+F147</f>
        <v>28.380000000000003</v>
      </c>
    </row>
    <row r="95" spans="1:29">
      <c r="A95" s="1954"/>
      <c r="B95" s="1953"/>
      <c r="C95" s="1955"/>
      <c r="D95" s="1990"/>
      <c r="E95" s="1990"/>
      <c r="F95" s="1435" t="s">
        <v>48</v>
      </c>
      <c r="G95" s="1435"/>
      <c r="H95" s="1957" t="s">
        <v>552</v>
      </c>
      <c r="I95" s="1958"/>
      <c r="J95" s="1435" t="s">
        <v>8</v>
      </c>
      <c r="K95" s="1435" t="s">
        <v>9</v>
      </c>
      <c r="L95" s="1435" t="s">
        <v>10</v>
      </c>
      <c r="M95" s="1435">
        <v>1</v>
      </c>
      <c r="N95" s="1431">
        <v>2</v>
      </c>
      <c r="O95" s="1435">
        <v>3</v>
      </c>
      <c r="P95" s="1431">
        <v>4</v>
      </c>
      <c r="Q95" s="1435">
        <v>5</v>
      </c>
      <c r="R95" s="1431">
        <v>6</v>
      </c>
      <c r="S95" s="1435">
        <v>7</v>
      </c>
      <c r="T95" s="1431">
        <v>8</v>
      </c>
      <c r="U95" s="1435">
        <v>9</v>
      </c>
      <c r="V95" s="1"/>
      <c r="W95" s="985" t="s">
        <v>1275</v>
      </c>
      <c r="X95" s="986">
        <v>9</v>
      </c>
    </row>
    <row r="96" spans="1:29">
      <c r="A96" s="1973" t="s">
        <v>3</v>
      </c>
      <c r="B96" s="974" t="s">
        <v>182</v>
      </c>
      <c r="C96" s="871" t="s">
        <v>4</v>
      </c>
      <c r="D96" s="871"/>
      <c r="E96" s="871" t="s">
        <v>18</v>
      </c>
      <c r="F96" s="778">
        <v>0</v>
      </c>
      <c r="G96" s="150"/>
      <c r="H96" s="591" t="s">
        <v>654</v>
      </c>
      <c r="I96" s="591" t="s">
        <v>655</v>
      </c>
      <c r="J96" s="150"/>
      <c r="K96" s="150"/>
      <c r="L96" s="152">
        <v>0</v>
      </c>
      <c r="M96" s="153">
        <v>0.24305555555555555</v>
      </c>
      <c r="N96" s="499">
        <v>0.2986111111111111</v>
      </c>
      <c r="O96" s="499">
        <v>0.38194444444444442</v>
      </c>
      <c r="P96" s="499">
        <v>0.46527777777777773</v>
      </c>
      <c r="Q96" s="499">
        <v>0.54861111111111105</v>
      </c>
      <c r="R96" s="499">
        <v>0.59027777777777779</v>
      </c>
      <c r="S96" s="499">
        <v>0.63194444444444442</v>
      </c>
      <c r="T96" s="499">
        <v>0.67361111111111116</v>
      </c>
      <c r="U96" s="845">
        <v>0.72916666666666663</v>
      </c>
      <c r="V96" s="1"/>
      <c r="W96" s="987" t="s">
        <v>1277</v>
      </c>
      <c r="X96" s="988">
        <f>X95*X94</f>
        <v>255.42000000000002</v>
      </c>
    </row>
    <row r="97" spans="1:24">
      <c r="A97" s="1951"/>
      <c r="B97" s="931" t="s">
        <v>267</v>
      </c>
      <c r="C97" s="871" t="s">
        <v>4</v>
      </c>
      <c r="D97" s="871"/>
      <c r="E97" s="871" t="s">
        <v>19</v>
      </c>
      <c r="F97" s="777">
        <v>0.39</v>
      </c>
      <c r="G97" s="149">
        <f>F97</f>
        <v>0.39</v>
      </c>
      <c r="H97" s="581" t="s">
        <v>726</v>
      </c>
      <c r="I97" s="581" t="s">
        <v>727</v>
      </c>
      <c r="J97" s="150">
        <v>15</v>
      </c>
      <c r="K97" s="152">
        <f t="shared" ref="K97:K118" si="27">(F97/J97)/24</f>
        <v>1.0833333333333335E-3</v>
      </c>
      <c r="L97" s="152">
        <f>L96+K97</f>
        <v>1.0833333333333335E-3</v>
      </c>
      <c r="M97" s="153">
        <f t="shared" ref="M97:M118" si="28">M96+$K97</f>
        <v>0.24413888888888888</v>
      </c>
      <c r="N97" s="153">
        <f t="shared" ref="N97:N118" si="29">N96+$K97</f>
        <v>0.29969444444444443</v>
      </c>
      <c r="O97" s="153">
        <f t="shared" ref="O97:O118" si="30">O96+$K97</f>
        <v>0.38302777777777774</v>
      </c>
      <c r="P97" s="153">
        <f t="shared" ref="P97:P118" si="31">P96+$K97</f>
        <v>0.46636111111111106</v>
      </c>
      <c r="Q97" s="153">
        <f t="shared" ref="Q97:Q118" si="32">Q96+$K97</f>
        <v>0.54969444444444437</v>
      </c>
      <c r="R97" s="153">
        <f t="shared" ref="R97:R118" si="33">R96+$K97</f>
        <v>0.59136111111111112</v>
      </c>
      <c r="S97" s="153">
        <f t="shared" ref="S97:S118" si="34">S96+$K97</f>
        <v>0.63302777777777774</v>
      </c>
      <c r="T97" s="153">
        <f t="shared" ref="T97:T118" si="35">T96+$K97</f>
        <v>0.67469444444444449</v>
      </c>
      <c r="U97" s="153">
        <f t="shared" ref="U97:U118" si="36">U96+$K97</f>
        <v>0.73024999999999995</v>
      </c>
      <c r="V97" s="1"/>
      <c r="W97" s="641"/>
      <c r="X97" s="84"/>
    </row>
    <row r="98" spans="1:24" ht="18.75" customHeight="1">
      <c r="A98" s="1951"/>
      <c r="B98" s="975" t="s">
        <v>337</v>
      </c>
      <c r="C98" s="871" t="s">
        <v>4</v>
      </c>
      <c r="D98" s="871"/>
      <c r="E98" s="871" t="s">
        <v>20</v>
      </c>
      <c r="F98" s="777">
        <v>0.44</v>
      </c>
      <c r="G98" s="149">
        <f>G97+F98</f>
        <v>0.83000000000000007</v>
      </c>
      <c r="H98" s="584" t="s">
        <v>678</v>
      </c>
      <c r="I98" s="584" t="s">
        <v>679</v>
      </c>
      <c r="J98" s="150">
        <v>20</v>
      </c>
      <c r="K98" s="152">
        <f t="shared" si="27"/>
        <v>9.1666666666666665E-4</v>
      </c>
      <c r="L98" s="152">
        <f t="shared" ref="L98:L109" si="37">L97+K98</f>
        <v>2E-3</v>
      </c>
      <c r="M98" s="153">
        <f t="shared" si="28"/>
        <v>0.24505555555555555</v>
      </c>
      <c r="N98" s="153">
        <f t="shared" si="29"/>
        <v>0.30061111111111111</v>
      </c>
      <c r="O98" s="153">
        <f t="shared" si="30"/>
        <v>0.38394444444444442</v>
      </c>
      <c r="P98" s="153">
        <f t="shared" si="31"/>
        <v>0.46727777777777774</v>
      </c>
      <c r="Q98" s="153">
        <f t="shared" si="32"/>
        <v>0.55061111111111105</v>
      </c>
      <c r="R98" s="153">
        <f t="shared" si="33"/>
        <v>0.59227777777777779</v>
      </c>
      <c r="S98" s="153">
        <f t="shared" si="34"/>
        <v>0.63394444444444442</v>
      </c>
      <c r="T98" s="153">
        <f t="shared" si="35"/>
        <v>0.67561111111111116</v>
      </c>
      <c r="U98" s="153">
        <f t="shared" si="36"/>
        <v>0.73116666666666663</v>
      </c>
      <c r="V98" s="1"/>
    </row>
    <row r="99" spans="1:24">
      <c r="A99" s="1951"/>
      <c r="B99" s="976" t="s">
        <v>165</v>
      </c>
      <c r="C99" s="871" t="s">
        <v>4</v>
      </c>
      <c r="D99" s="871"/>
      <c r="E99" s="871" t="s">
        <v>21</v>
      </c>
      <c r="F99" s="777">
        <v>0.75</v>
      </c>
      <c r="G99" s="149">
        <f t="shared" ref="G99:G118" si="38">G98+F99</f>
        <v>1.58</v>
      </c>
      <c r="H99" s="581" t="s">
        <v>724</v>
      </c>
      <c r="I99" s="581" t="s">
        <v>725</v>
      </c>
      <c r="J99" s="150">
        <v>20</v>
      </c>
      <c r="K99" s="152">
        <f t="shared" si="27"/>
        <v>1.5624999999999999E-3</v>
      </c>
      <c r="L99" s="152">
        <f t="shared" si="37"/>
        <v>3.5624999999999997E-3</v>
      </c>
      <c r="M99" s="153">
        <f t="shared" si="28"/>
        <v>0.24661805555555555</v>
      </c>
      <c r="N99" s="153">
        <f t="shared" si="29"/>
        <v>0.30217361111111113</v>
      </c>
      <c r="O99" s="153">
        <f t="shared" si="30"/>
        <v>0.38550694444444444</v>
      </c>
      <c r="P99" s="153">
        <f t="shared" si="31"/>
        <v>0.46884027777777776</v>
      </c>
      <c r="Q99" s="153">
        <f t="shared" si="32"/>
        <v>0.55217361111111107</v>
      </c>
      <c r="R99" s="153">
        <f t="shared" si="33"/>
        <v>0.59384027777777781</v>
      </c>
      <c r="S99" s="153">
        <f t="shared" si="34"/>
        <v>0.63550694444444444</v>
      </c>
      <c r="T99" s="153">
        <f t="shared" si="35"/>
        <v>0.67717361111111118</v>
      </c>
      <c r="U99" s="153">
        <f t="shared" si="36"/>
        <v>0.73272916666666665</v>
      </c>
      <c r="V99" s="1"/>
      <c r="W99" s="15"/>
      <c r="X99" s="840"/>
    </row>
    <row r="100" spans="1:24">
      <c r="A100" s="1951"/>
      <c r="B100" s="975" t="s">
        <v>212</v>
      </c>
      <c r="C100" s="871" t="s">
        <v>5</v>
      </c>
      <c r="D100" s="871"/>
      <c r="E100" s="871" t="s">
        <v>22</v>
      </c>
      <c r="F100" s="1440">
        <v>0.27</v>
      </c>
      <c r="G100" s="149">
        <f t="shared" si="38"/>
        <v>1.85</v>
      </c>
      <c r="H100" s="607" t="s">
        <v>728</v>
      </c>
      <c r="I100" s="607" t="s">
        <v>729</v>
      </c>
      <c r="J100" s="150">
        <v>10</v>
      </c>
      <c r="K100" s="152">
        <f t="shared" si="27"/>
        <v>1.1250000000000001E-3</v>
      </c>
      <c r="L100" s="152">
        <f t="shared" si="37"/>
        <v>4.6874999999999998E-3</v>
      </c>
      <c r="M100" s="153">
        <f t="shared" si="28"/>
        <v>0.24774305555555554</v>
      </c>
      <c r="N100" s="153">
        <f t="shared" si="29"/>
        <v>0.30329861111111112</v>
      </c>
      <c r="O100" s="153">
        <f t="shared" si="30"/>
        <v>0.38663194444444443</v>
      </c>
      <c r="P100" s="153">
        <f t="shared" si="31"/>
        <v>0.46996527777777775</v>
      </c>
      <c r="Q100" s="153">
        <f t="shared" si="32"/>
        <v>0.55329861111111112</v>
      </c>
      <c r="R100" s="153">
        <f t="shared" si="33"/>
        <v>0.59496527777777786</v>
      </c>
      <c r="S100" s="153">
        <f t="shared" si="34"/>
        <v>0.63663194444444449</v>
      </c>
      <c r="T100" s="153">
        <f t="shared" si="35"/>
        <v>0.67829861111111123</v>
      </c>
      <c r="U100" s="153">
        <f t="shared" si="36"/>
        <v>0.7338541666666667</v>
      </c>
      <c r="V100" s="1"/>
      <c r="W100" s="15"/>
      <c r="X100" s="840"/>
    </row>
    <row r="101" spans="1:24">
      <c r="A101" s="1951"/>
      <c r="B101" s="915" t="s">
        <v>213</v>
      </c>
      <c r="C101" s="871" t="s">
        <v>5</v>
      </c>
      <c r="D101" s="871"/>
      <c r="E101" s="871" t="s">
        <v>23</v>
      </c>
      <c r="F101" s="123">
        <v>0.7</v>
      </c>
      <c r="G101" s="149">
        <f t="shared" si="38"/>
        <v>2.5499999999999998</v>
      </c>
      <c r="H101" s="607" t="s">
        <v>786</v>
      </c>
      <c r="I101" s="607" t="s">
        <v>787</v>
      </c>
      <c r="J101" s="150">
        <v>10</v>
      </c>
      <c r="K101" s="152">
        <f t="shared" si="27"/>
        <v>2.9166666666666664E-3</v>
      </c>
      <c r="L101" s="152">
        <f t="shared" si="37"/>
        <v>7.6041666666666662E-3</v>
      </c>
      <c r="M101" s="153">
        <f t="shared" si="28"/>
        <v>0.25065972222222221</v>
      </c>
      <c r="N101" s="153">
        <f t="shared" si="29"/>
        <v>0.30621527777777779</v>
      </c>
      <c r="O101" s="153">
        <f t="shared" si="30"/>
        <v>0.38954861111111111</v>
      </c>
      <c r="P101" s="153">
        <f t="shared" si="31"/>
        <v>0.47288194444444442</v>
      </c>
      <c r="Q101" s="153">
        <f t="shared" si="32"/>
        <v>0.55621527777777779</v>
      </c>
      <c r="R101" s="153">
        <f t="shared" si="33"/>
        <v>0.59788194444444454</v>
      </c>
      <c r="S101" s="153">
        <f t="shared" si="34"/>
        <v>0.63954861111111116</v>
      </c>
      <c r="T101" s="153">
        <f t="shared" si="35"/>
        <v>0.68121527777777791</v>
      </c>
      <c r="U101" s="153">
        <f t="shared" si="36"/>
        <v>0.73677083333333337</v>
      </c>
      <c r="V101" s="1"/>
      <c r="W101" s="11"/>
    </row>
    <row r="102" spans="1:24">
      <c r="A102" s="1951"/>
      <c r="B102" s="915" t="s">
        <v>214</v>
      </c>
      <c r="C102" s="871" t="s">
        <v>5</v>
      </c>
      <c r="D102" s="871"/>
      <c r="E102" s="871" t="s">
        <v>24</v>
      </c>
      <c r="F102" s="1440">
        <v>0.38</v>
      </c>
      <c r="G102" s="149">
        <f t="shared" si="38"/>
        <v>2.9299999999999997</v>
      </c>
      <c r="H102" s="610" t="s">
        <v>660</v>
      </c>
      <c r="I102" s="610" t="s">
        <v>661</v>
      </c>
      <c r="J102" s="150">
        <v>30</v>
      </c>
      <c r="K102" s="152">
        <f t="shared" si="27"/>
        <v>5.2777777777777773E-4</v>
      </c>
      <c r="L102" s="152">
        <f t="shared" si="37"/>
        <v>8.1319444444444434E-3</v>
      </c>
      <c r="M102" s="153">
        <f t="shared" si="28"/>
        <v>0.25118750000000001</v>
      </c>
      <c r="N102" s="153">
        <f t="shared" si="29"/>
        <v>0.30674305555555559</v>
      </c>
      <c r="O102" s="153">
        <f t="shared" si="30"/>
        <v>0.3900763888888889</v>
      </c>
      <c r="P102" s="153">
        <f t="shared" si="31"/>
        <v>0.47340972222222222</v>
      </c>
      <c r="Q102" s="153">
        <f t="shared" si="32"/>
        <v>0.55674305555555559</v>
      </c>
      <c r="R102" s="153">
        <f t="shared" si="33"/>
        <v>0.59840972222222233</v>
      </c>
      <c r="S102" s="153">
        <f t="shared" si="34"/>
        <v>0.64007638888888896</v>
      </c>
      <c r="T102" s="153">
        <f t="shared" si="35"/>
        <v>0.6817430555555557</v>
      </c>
      <c r="U102" s="153">
        <f t="shared" si="36"/>
        <v>0.73729861111111117</v>
      </c>
      <c r="V102" s="1"/>
      <c r="W102" s="11"/>
    </row>
    <row r="103" spans="1:24">
      <c r="A103" s="1951"/>
      <c r="B103" s="915" t="s">
        <v>215</v>
      </c>
      <c r="C103" s="871" t="s">
        <v>5</v>
      </c>
      <c r="D103" s="871"/>
      <c r="E103" s="871" t="s">
        <v>25</v>
      </c>
      <c r="F103" s="1440">
        <v>0.99</v>
      </c>
      <c r="G103" s="149">
        <f t="shared" si="38"/>
        <v>3.92</v>
      </c>
      <c r="H103" s="608" t="s">
        <v>730</v>
      </c>
      <c r="I103" s="608" t="s">
        <v>731</v>
      </c>
      <c r="J103" s="150">
        <v>30</v>
      </c>
      <c r="K103" s="152">
        <f t="shared" si="27"/>
        <v>1.3750000000000001E-3</v>
      </c>
      <c r="L103" s="152">
        <f t="shared" si="37"/>
        <v>9.5069444444444429E-3</v>
      </c>
      <c r="M103" s="153">
        <f t="shared" si="28"/>
        <v>0.25256250000000002</v>
      </c>
      <c r="N103" s="153">
        <f t="shared" si="29"/>
        <v>0.3081180555555556</v>
      </c>
      <c r="O103" s="153">
        <f t="shared" si="30"/>
        <v>0.39145138888888892</v>
      </c>
      <c r="P103" s="153">
        <f t="shared" si="31"/>
        <v>0.47478472222222223</v>
      </c>
      <c r="Q103" s="153">
        <f t="shared" si="32"/>
        <v>0.5581180555555556</v>
      </c>
      <c r="R103" s="153">
        <f t="shared" si="33"/>
        <v>0.59978472222222234</v>
      </c>
      <c r="S103" s="153">
        <f t="shared" si="34"/>
        <v>0.64145138888888897</v>
      </c>
      <c r="T103" s="153">
        <f t="shared" si="35"/>
        <v>0.68311805555555571</v>
      </c>
      <c r="U103" s="153">
        <f t="shared" si="36"/>
        <v>0.73867361111111118</v>
      </c>
      <c r="V103" s="1"/>
      <c r="W103" s="11"/>
    </row>
    <row r="104" spans="1:24">
      <c r="A104" s="1951"/>
      <c r="B104" s="915" t="s">
        <v>191</v>
      </c>
      <c r="C104" s="871" t="s">
        <v>4</v>
      </c>
      <c r="D104" s="871"/>
      <c r="E104" s="871" t="s">
        <v>26</v>
      </c>
      <c r="F104" s="1440">
        <v>0.16</v>
      </c>
      <c r="G104" s="149">
        <f t="shared" si="38"/>
        <v>4.08</v>
      </c>
      <c r="H104" s="608" t="s">
        <v>732</v>
      </c>
      <c r="I104" s="608" t="s">
        <v>733</v>
      </c>
      <c r="J104" s="150">
        <v>20</v>
      </c>
      <c r="K104" s="152">
        <f t="shared" si="27"/>
        <v>3.3333333333333332E-4</v>
      </c>
      <c r="L104" s="152">
        <f t="shared" si="37"/>
        <v>9.8402777777777759E-3</v>
      </c>
      <c r="M104" s="153">
        <f t="shared" si="28"/>
        <v>0.25289583333333338</v>
      </c>
      <c r="N104" s="153">
        <f t="shared" si="29"/>
        <v>0.30845138888888896</v>
      </c>
      <c r="O104" s="153">
        <f t="shared" si="30"/>
        <v>0.39178472222222227</v>
      </c>
      <c r="P104" s="153">
        <f t="shared" si="31"/>
        <v>0.47511805555555559</v>
      </c>
      <c r="Q104" s="153">
        <f t="shared" si="32"/>
        <v>0.5584513888888889</v>
      </c>
      <c r="R104" s="153">
        <f t="shared" si="33"/>
        <v>0.60011805555555564</v>
      </c>
      <c r="S104" s="153">
        <f t="shared" si="34"/>
        <v>0.64178472222222227</v>
      </c>
      <c r="T104" s="153">
        <f t="shared" si="35"/>
        <v>0.68345138888888901</v>
      </c>
      <c r="U104" s="153">
        <f t="shared" si="36"/>
        <v>0.73900694444444448</v>
      </c>
      <c r="V104" s="1"/>
      <c r="W104" s="11"/>
    </row>
    <row r="105" spans="1:24">
      <c r="A105" s="1951"/>
      <c r="B105" s="915" t="s">
        <v>216</v>
      </c>
      <c r="C105" s="871" t="s">
        <v>5</v>
      </c>
      <c r="D105" s="871"/>
      <c r="E105" s="871" t="s">
        <v>27</v>
      </c>
      <c r="F105" s="1440">
        <v>0.35</v>
      </c>
      <c r="G105" s="149">
        <f t="shared" si="38"/>
        <v>4.43</v>
      </c>
      <c r="H105" s="608" t="s">
        <v>734</v>
      </c>
      <c r="I105" s="608" t="s">
        <v>735</v>
      </c>
      <c r="J105" s="150">
        <v>30</v>
      </c>
      <c r="K105" s="152">
        <f t="shared" si="27"/>
        <v>4.8611111111111104E-4</v>
      </c>
      <c r="L105" s="152">
        <f t="shared" si="37"/>
        <v>1.0326388888888887E-2</v>
      </c>
      <c r="M105" s="153">
        <f t="shared" si="28"/>
        <v>0.25338194444444451</v>
      </c>
      <c r="N105" s="153">
        <f t="shared" si="29"/>
        <v>0.30893750000000009</v>
      </c>
      <c r="O105" s="153">
        <f t="shared" si="30"/>
        <v>0.3922708333333334</v>
      </c>
      <c r="P105" s="153">
        <f t="shared" si="31"/>
        <v>0.47560416666666672</v>
      </c>
      <c r="Q105" s="153">
        <f t="shared" si="32"/>
        <v>0.55893749999999998</v>
      </c>
      <c r="R105" s="153">
        <f t="shared" si="33"/>
        <v>0.60060416666666672</v>
      </c>
      <c r="S105" s="153">
        <f t="shared" si="34"/>
        <v>0.64227083333333335</v>
      </c>
      <c r="T105" s="153">
        <f t="shared" si="35"/>
        <v>0.68393750000000009</v>
      </c>
      <c r="U105" s="153">
        <f t="shared" si="36"/>
        <v>0.73949305555555556</v>
      </c>
      <c r="V105" s="1"/>
      <c r="W105" s="11"/>
    </row>
    <row r="106" spans="1:24">
      <c r="A106" s="1951"/>
      <c r="B106" s="977" t="s">
        <v>217</v>
      </c>
      <c r="C106" s="871" t="s">
        <v>5</v>
      </c>
      <c r="D106" s="871"/>
      <c r="E106" s="871" t="s">
        <v>28</v>
      </c>
      <c r="F106" s="124">
        <v>0.35</v>
      </c>
      <c r="G106" s="149">
        <f t="shared" si="38"/>
        <v>4.7799999999999994</v>
      </c>
      <c r="H106" s="608" t="s">
        <v>788</v>
      </c>
      <c r="I106" s="608" t="s">
        <v>789</v>
      </c>
      <c r="J106" s="150">
        <v>30</v>
      </c>
      <c r="K106" s="152">
        <f t="shared" si="27"/>
        <v>4.8611111111111104E-4</v>
      </c>
      <c r="L106" s="152">
        <f t="shared" si="37"/>
        <v>1.0812499999999997E-2</v>
      </c>
      <c r="M106" s="153">
        <f t="shared" si="28"/>
        <v>0.25386805555555564</v>
      </c>
      <c r="N106" s="153">
        <f t="shared" si="29"/>
        <v>0.30942361111111122</v>
      </c>
      <c r="O106" s="153">
        <f t="shared" si="30"/>
        <v>0.39275694444444453</v>
      </c>
      <c r="P106" s="153">
        <f t="shared" si="31"/>
        <v>0.47609027777777785</v>
      </c>
      <c r="Q106" s="153">
        <f t="shared" si="32"/>
        <v>0.55942361111111105</v>
      </c>
      <c r="R106" s="153">
        <f t="shared" si="33"/>
        <v>0.60109027777777779</v>
      </c>
      <c r="S106" s="153">
        <f t="shared" si="34"/>
        <v>0.64275694444444442</v>
      </c>
      <c r="T106" s="153">
        <f t="shared" si="35"/>
        <v>0.68442361111111116</v>
      </c>
      <c r="U106" s="153">
        <f t="shared" si="36"/>
        <v>0.73997916666666663</v>
      </c>
      <c r="V106" s="1"/>
      <c r="W106" s="11"/>
    </row>
    <row r="107" spans="1:24">
      <c r="A107" s="1951"/>
      <c r="B107" s="915" t="s">
        <v>209</v>
      </c>
      <c r="C107" s="871" t="s">
        <v>5</v>
      </c>
      <c r="D107" s="871"/>
      <c r="E107" s="871" t="s">
        <v>29</v>
      </c>
      <c r="F107" s="1440">
        <v>0.54</v>
      </c>
      <c r="G107" s="149">
        <f t="shared" si="38"/>
        <v>5.3199999999999994</v>
      </c>
      <c r="H107" s="608" t="s">
        <v>800</v>
      </c>
      <c r="I107" s="608" t="s">
        <v>801</v>
      </c>
      <c r="J107" s="150">
        <v>30</v>
      </c>
      <c r="K107" s="152">
        <f t="shared" si="27"/>
        <v>7.5000000000000012E-4</v>
      </c>
      <c r="L107" s="152">
        <f t="shared" si="37"/>
        <v>1.1562499999999998E-2</v>
      </c>
      <c r="M107" s="153">
        <f t="shared" si="28"/>
        <v>0.25461805555555561</v>
      </c>
      <c r="N107" s="153">
        <f t="shared" si="29"/>
        <v>0.31017361111111119</v>
      </c>
      <c r="O107" s="153">
        <f t="shared" si="30"/>
        <v>0.39350694444444451</v>
      </c>
      <c r="P107" s="153">
        <f t="shared" si="31"/>
        <v>0.47684027777777782</v>
      </c>
      <c r="Q107" s="153">
        <f t="shared" si="32"/>
        <v>0.56017361111111108</v>
      </c>
      <c r="R107" s="153">
        <f t="shared" si="33"/>
        <v>0.60184027777777782</v>
      </c>
      <c r="S107" s="153">
        <f t="shared" si="34"/>
        <v>0.64350694444444445</v>
      </c>
      <c r="T107" s="153">
        <f t="shared" si="35"/>
        <v>0.68517361111111119</v>
      </c>
      <c r="U107" s="153">
        <f t="shared" si="36"/>
        <v>0.74072916666666666</v>
      </c>
      <c r="V107" s="1"/>
      <c r="W107" s="11"/>
    </row>
    <row r="108" spans="1:24">
      <c r="A108" s="1951"/>
      <c r="B108" s="978" t="s">
        <v>205</v>
      </c>
      <c r="C108" s="114" t="s">
        <v>5</v>
      </c>
      <c r="D108" s="114"/>
      <c r="E108" s="114" t="s">
        <v>30</v>
      </c>
      <c r="F108" s="132">
        <v>0.22</v>
      </c>
      <c r="G108" s="115">
        <f t="shared" si="38"/>
        <v>5.5399999999999991</v>
      </c>
      <c r="H108" s="618" t="s">
        <v>736</v>
      </c>
      <c r="I108" s="618" t="s">
        <v>763</v>
      </c>
      <c r="J108" s="116">
        <v>30</v>
      </c>
      <c r="K108" s="118">
        <f t="shared" si="27"/>
        <v>3.0555555555555555E-4</v>
      </c>
      <c r="L108" s="118">
        <f t="shared" si="37"/>
        <v>1.1868055555555554E-2</v>
      </c>
      <c r="M108" s="119">
        <f t="shared" si="28"/>
        <v>0.25492361111111117</v>
      </c>
      <c r="N108" s="119">
        <f t="shared" si="29"/>
        <v>0.31047916666666675</v>
      </c>
      <c r="O108" s="119">
        <f t="shared" si="30"/>
        <v>0.39381250000000007</v>
      </c>
      <c r="P108" s="119">
        <f t="shared" si="31"/>
        <v>0.47714583333333338</v>
      </c>
      <c r="Q108" s="119">
        <f t="shared" si="32"/>
        <v>0.56047916666666664</v>
      </c>
      <c r="R108" s="119">
        <f t="shared" si="33"/>
        <v>0.60214583333333338</v>
      </c>
      <c r="S108" s="119">
        <f t="shared" si="34"/>
        <v>0.64381250000000001</v>
      </c>
      <c r="T108" s="119">
        <f t="shared" si="35"/>
        <v>0.68547916666666675</v>
      </c>
      <c r="U108" s="119">
        <f t="shared" si="36"/>
        <v>0.74103472222222222</v>
      </c>
      <c r="V108" s="1"/>
      <c r="W108" s="11"/>
    </row>
    <row r="109" spans="1:24">
      <c r="A109" s="1951"/>
      <c r="B109" s="993" t="s">
        <v>203</v>
      </c>
      <c r="C109" s="871" t="s">
        <v>5</v>
      </c>
      <c r="D109" s="871"/>
      <c r="E109" s="871" t="s">
        <v>31</v>
      </c>
      <c r="F109" s="149">
        <v>0.45</v>
      </c>
      <c r="G109" s="149">
        <f t="shared" si="38"/>
        <v>5.9899999999999993</v>
      </c>
      <c r="H109" s="608" t="s">
        <v>798</v>
      </c>
      <c r="I109" s="608" t="s">
        <v>799</v>
      </c>
      <c r="J109" s="150">
        <v>30</v>
      </c>
      <c r="K109" s="152">
        <f t="shared" si="27"/>
        <v>6.2500000000000001E-4</v>
      </c>
      <c r="L109" s="152">
        <f t="shared" si="37"/>
        <v>1.2493055555555554E-2</v>
      </c>
      <c r="M109" s="153">
        <f t="shared" si="28"/>
        <v>0.25554861111111116</v>
      </c>
      <c r="N109" s="153">
        <f t="shared" si="29"/>
        <v>0.31110416666666674</v>
      </c>
      <c r="O109" s="153">
        <f t="shared" si="30"/>
        <v>0.39443750000000005</v>
      </c>
      <c r="P109" s="153">
        <f t="shared" si="31"/>
        <v>0.47777083333333337</v>
      </c>
      <c r="Q109" s="153">
        <f t="shared" si="32"/>
        <v>0.56110416666666663</v>
      </c>
      <c r="R109" s="153">
        <f t="shared" si="33"/>
        <v>0.60277083333333337</v>
      </c>
      <c r="S109" s="153">
        <f t="shared" si="34"/>
        <v>0.6444375</v>
      </c>
      <c r="T109" s="153">
        <f t="shared" si="35"/>
        <v>0.68610416666666674</v>
      </c>
      <c r="U109" s="153">
        <f t="shared" si="36"/>
        <v>0.74165972222222221</v>
      </c>
      <c r="V109" s="1"/>
      <c r="W109" s="11"/>
    </row>
    <row r="110" spans="1:24">
      <c r="A110" s="1951"/>
      <c r="B110" s="993" t="s">
        <v>192</v>
      </c>
      <c r="C110" s="871" t="s">
        <v>5</v>
      </c>
      <c r="D110" s="871"/>
      <c r="E110" s="871" t="s">
        <v>32</v>
      </c>
      <c r="F110" s="149">
        <v>0.8</v>
      </c>
      <c r="G110" s="149">
        <f t="shared" si="38"/>
        <v>6.7899999999999991</v>
      </c>
      <c r="H110" s="608" t="s">
        <v>790</v>
      </c>
      <c r="I110" s="608" t="s">
        <v>797</v>
      </c>
      <c r="J110" s="150">
        <v>30</v>
      </c>
      <c r="K110" s="152">
        <f t="shared" si="27"/>
        <v>1.1111111111111111E-3</v>
      </c>
      <c r="L110" s="152">
        <f>L109+K110</f>
        <v>1.3604166666666665E-2</v>
      </c>
      <c r="M110" s="153">
        <f t="shared" si="28"/>
        <v>0.25665972222222228</v>
      </c>
      <c r="N110" s="153">
        <f t="shared" si="29"/>
        <v>0.31221527777777786</v>
      </c>
      <c r="O110" s="153">
        <f t="shared" si="30"/>
        <v>0.39554861111111117</v>
      </c>
      <c r="P110" s="153">
        <f t="shared" si="31"/>
        <v>0.47888194444444449</v>
      </c>
      <c r="Q110" s="153">
        <f t="shared" si="32"/>
        <v>0.56221527777777769</v>
      </c>
      <c r="R110" s="153">
        <f t="shared" si="33"/>
        <v>0.60388194444444443</v>
      </c>
      <c r="S110" s="153">
        <f t="shared" si="34"/>
        <v>0.64554861111111106</v>
      </c>
      <c r="T110" s="153">
        <f t="shared" si="35"/>
        <v>0.6872152777777778</v>
      </c>
      <c r="U110" s="153">
        <f t="shared" si="36"/>
        <v>0.74277083333333327</v>
      </c>
      <c r="V110" s="1"/>
    </row>
    <row r="111" spans="1:24">
      <c r="A111" s="1951"/>
      <c r="B111" s="978" t="s">
        <v>193</v>
      </c>
      <c r="C111" s="114" t="s">
        <v>5</v>
      </c>
      <c r="D111" s="114"/>
      <c r="E111" s="114" t="s">
        <v>148</v>
      </c>
      <c r="F111" s="115">
        <v>0.54</v>
      </c>
      <c r="G111" s="115">
        <f t="shared" si="38"/>
        <v>7.3299999999999992</v>
      </c>
      <c r="H111" s="618" t="s">
        <v>791</v>
      </c>
      <c r="I111" s="618" t="s">
        <v>796</v>
      </c>
      <c r="J111" s="116">
        <v>30</v>
      </c>
      <c r="K111" s="118">
        <f t="shared" si="27"/>
        <v>7.5000000000000012E-4</v>
      </c>
      <c r="L111" s="118">
        <f t="shared" ref="L111:L118" si="39">L110+K111</f>
        <v>1.4354166666666666E-2</v>
      </c>
      <c r="M111" s="119">
        <f t="shared" si="28"/>
        <v>0.25740972222222225</v>
      </c>
      <c r="N111" s="119">
        <f t="shared" si="29"/>
        <v>0.31296527777777783</v>
      </c>
      <c r="O111" s="119">
        <f t="shared" si="30"/>
        <v>0.39629861111111114</v>
      </c>
      <c r="P111" s="119">
        <f t="shared" si="31"/>
        <v>0.47963194444444446</v>
      </c>
      <c r="Q111" s="119">
        <f t="shared" si="32"/>
        <v>0.56296527777777772</v>
      </c>
      <c r="R111" s="119">
        <f t="shared" si="33"/>
        <v>0.60463194444444446</v>
      </c>
      <c r="S111" s="119">
        <f t="shared" si="34"/>
        <v>0.64629861111111109</v>
      </c>
      <c r="T111" s="119">
        <f t="shared" si="35"/>
        <v>0.68796527777777783</v>
      </c>
      <c r="U111" s="119">
        <f t="shared" si="36"/>
        <v>0.7435208333333333</v>
      </c>
      <c r="V111" s="1"/>
    </row>
    <row r="112" spans="1:24">
      <c r="A112" s="1951"/>
      <c r="B112" s="993" t="s">
        <v>194</v>
      </c>
      <c r="C112" s="871" t="s">
        <v>5</v>
      </c>
      <c r="D112" s="871"/>
      <c r="E112" s="871" t="s">
        <v>149</v>
      </c>
      <c r="F112" s="149">
        <v>0.28000000000000003</v>
      </c>
      <c r="G112" s="149">
        <f t="shared" si="38"/>
        <v>7.6099999999999994</v>
      </c>
      <c r="H112" s="608" t="s">
        <v>792</v>
      </c>
      <c r="I112" s="608" t="s">
        <v>795</v>
      </c>
      <c r="J112" s="150">
        <v>25</v>
      </c>
      <c r="K112" s="152">
        <f t="shared" si="27"/>
        <v>4.6666666666666672E-4</v>
      </c>
      <c r="L112" s="152">
        <f t="shared" si="39"/>
        <v>1.4820833333333333E-2</v>
      </c>
      <c r="M112" s="153">
        <f t="shared" si="28"/>
        <v>0.25787638888888892</v>
      </c>
      <c r="N112" s="153">
        <f t="shared" si="29"/>
        <v>0.3134319444444445</v>
      </c>
      <c r="O112" s="153">
        <f t="shared" si="30"/>
        <v>0.39676527777777781</v>
      </c>
      <c r="P112" s="153">
        <f t="shared" si="31"/>
        <v>0.48009861111111113</v>
      </c>
      <c r="Q112" s="153">
        <f t="shared" si="32"/>
        <v>0.56343194444444433</v>
      </c>
      <c r="R112" s="153">
        <f t="shared" si="33"/>
        <v>0.60509861111111107</v>
      </c>
      <c r="S112" s="153">
        <f t="shared" si="34"/>
        <v>0.6467652777777777</v>
      </c>
      <c r="T112" s="153">
        <f t="shared" si="35"/>
        <v>0.68843194444444444</v>
      </c>
      <c r="U112" s="153">
        <f t="shared" si="36"/>
        <v>0.74398749999999991</v>
      </c>
      <c r="V112" s="1"/>
    </row>
    <row r="113" spans="1:26">
      <c r="A113" s="1951"/>
      <c r="B113" s="993" t="s">
        <v>237</v>
      </c>
      <c r="C113" s="871" t="s">
        <v>5</v>
      </c>
      <c r="D113" s="871"/>
      <c r="E113" s="871" t="s">
        <v>150</v>
      </c>
      <c r="F113" s="149">
        <v>1.22</v>
      </c>
      <c r="G113" s="149">
        <f t="shared" si="38"/>
        <v>8.83</v>
      </c>
      <c r="H113" s="608" t="s">
        <v>780</v>
      </c>
      <c r="I113" s="608" t="s">
        <v>781</v>
      </c>
      <c r="J113" s="150">
        <v>25</v>
      </c>
      <c r="K113" s="152">
        <f t="shared" si="27"/>
        <v>2.0333333333333332E-3</v>
      </c>
      <c r="L113" s="152">
        <f t="shared" si="39"/>
        <v>1.6854166666666667E-2</v>
      </c>
      <c r="M113" s="153">
        <f t="shared" si="28"/>
        <v>0.25990972222222225</v>
      </c>
      <c r="N113" s="153">
        <f t="shared" si="29"/>
        <v>0.31546527777777783</v>
      </c>
      <c r="O113" s="153">
        <f t="shared" si="30"/>
        <v>0.39879861111111115</v>
      </c>
      <c r="P113" s="153">
        <f t="shared" si="31"/>
        <v>0.48213194444444446</v>
      </c>
      <c r="Q113" s="153">
        <f t="shared" si="32"/>
        <v>0.56546527777777766</v>
      </c>
      <c r="R113" s="153">
        <f t="shared" si="33"/>
        <v>0.6071319444444444</v>
      </c>
      <c r="S113" s="153">
        <f t="shared" si="34"/>
        <v>0.64879861111111103</v>
      </c>
      <c r="T113" s="153">
        <f t="shared" si="35"/>
        <v>0.69046527777777778</v>
      </c>
      <c r="U113" s="153">
        <f t="shared" si="36"/>
        <v>0.74602083333333324</v>
      </c>
      <c r="V113" s="1"/>
    </row>
    <row r="114" spans="1:26">
      <c r="A114" s="1951"/>
      <c r="B114" s="994" t="s">
        <v>254</v>
      </c>
      <c r="C114" s="1529" t="s">
        <v>5</v>
      </c>
      <c r="D114" s="1529"/>
      <c r="E114" s="871" t="s">
        <v>151</v>
      </c>
      <c r="F114" s="149">
        <v>1.8</v>
      </c>
      <c r="G114" s="149">
        <f t="shared" si="38"/>
        <v>10.63</v>
      </c>
      <c r="H114" s="605" t="s">
        <v>804</v>
      </c>
      <c r="I114" s="605" t="s">
        <v>813</v>
      </c>
      <c r="J114" s="150">
        <v>25</v>
      </c>
      <c r="K114" s="152">
        <f t="shared" si="27"/>
        <v>3.0000000000000005E-3</v>
      </c>
      <c r="L114" s="152">
        <f t="shared" si="39"/>
        <v>1.9854166666666666E-2</v>
      </c>
      <c r="M114" s="153">
        <f t="shared" si="28"/>
        <v>0.26290972222222225</v>
      </c>
      <c r="N114" s="153">
        <f t="shared" si="29"/>
        <v>0.31846527777777783</v>
      </c>
      <c r="O114" s="153">
        <f t="shared" si="30"/>
        <v>0.40179861111111115</v>
      </c>
      <c r="P114" s="153">
        <f t="shared" si="31"/>
        <v>0.48513194444444446</v>
      </c>
      <c r="Q114" s="153">
        <f t="shared" si="32"/>
        <v>0.56846527777777767</v>
      </c>
      <c r="R114" s="153">
        <f t="shared" si="33"/>
        <v>0.61013194444444441</v>
      </c>
      <c r="S114" s="153">
        <f t="shared" si="34"/>
        <v>0.65179861111111104</v>
      </c>
      <c r="T114" s="153">
        <f t="shared" si="35"/>
        <v>0.69346527777777778</v>
      </c>
      <c r="U114" s="153">
        <f t="shared" si="36"/>
        <v>0.74902083333333325</v>
      </c>
      <c r="V114" s="1"/>
    </row>
    <row r="115" spans="1:26">
      <c r="A115" s="1951"/>
      <c r="B115" s="993" t="s">
        <v>223</v>
      </c>
      <c r="C115" s="1529" t="s">
        <v>5</v>
      </c>
      <c r="D115" s="1529"/>
      <c r="E115" s="871" t="s">
        <v>152</v>
      </c>
      <c r="F115" s="149">
        <v>0.62</v>
      </c>
      <c r="G115" s="149">
        <f t="shared" si="38"/>
        <v>11.25</v>
      </c>
      <c r="H115" s="605" t="s">
        <v>805</v>
      </c>
      <c r="I115" s="605" t="s">
        <v>812</v>
      </c>
      <c r="J115" s="150">
        <v>35</v>
      </c>
      <c r="K115" s="152">
        <f t="shared" si="27"/>
        <v>7.3809523809523811E-4</v>
      </c>
      <c r="L115" s="152">
        <f t="shared" si="39"/>
        <v>2.0592261904761905E-2</v>
      </c>
      <c r="M115" s="153">
        <f t="shared" si="28"/>
        <v>0.26364781746031751</v>
      </c>
      <c r="N115" s="153">
        <f t="shared" si="29"/>
        <v>0.31920337301587309</v>
      </c>
      <c r="O115" s="153">
        <f t="shared" si="30"/>
        <v>0.40253670634920641</v>
      </c>
      <c r="P115" s="153">
        <f t="shared" si="31"/>
        <v>0.48587003968253972</v>
      </c>
      <c r="Q115" s="153">
        <f t="shared" si="32"/>
        <v>0.56920337301587287</v>
      </c>
      <c r="R115" s="153">
        <f t="shared" si="33"/>
        <v>0.61087003968253961</v>
      </c>
      <c r="S115" s="153">
        <f t="shared" si="34"/>
        <v>0.65253670634920624</v>
      </c>
      <c r="T115" s="153">
        <f t="shared" si="35"/>
        <v>0.69420337301587298</v>
      </c>
      <c r="U115" s="153">
        <f t="shared" si="36"/>
        <v>0.74975892857142845</v>
      </c>
      <c r="V115" s="1"/>
    </row>
    <row r="116" spans="1:26">
      <c r="A116" s="1951"/>
      <c r="B116" s="993" t="s">
        <v>224</v>
      </c>
      <c r="C116" s="1529" t="s">
        <v>5</v>
      </c>
      <c r="D116" s="1529"/>
      <c r="E116" s="871" t="s">
        <v>153</v>
      </c>
      <c r="F116" s="149">
        <v>0.82</v>
      </c>
      <c r="G116" s="149">
        <f t="shared" si="38"/>
        <v>12.07</v>
      </c>
      <c r="H116" s="605" t="s">
        <v>806</v>
      </c>
      <c r="I116" s="605" t="s">
        <v>811</v>
      </c>
      <c r="J116" s="150">
        <v>25</v>
      </c>
      <c r="K116" s="152">
        <f t="shared" si="27"/>
        <v>1.3666666666666664E-3</v>
      </c>
      <c r="L116" s="152">
        <f t="shared" si="39"/>
        <v>2.195892857142857E-2</v>
      </c>
      <c r="M116" s="153">
        <f t="shared" si="28"/>
        <v>0.2650144841269842</v>
      </c>
      <c r="N116" s="153">
        <f t="shared" si="29"/>
        <v>0.32057003968253978</v>
      </c>
      <c r="O116" s="153">
        <f t="shared" si="30"/>
        <v>0.40390337301587309</v>
      </c>
      <c r="P116" s="153">
        <f t="shared" si="31"/>
        <v>0.48723670634920641</v>
      </c>
      <c r="Q116" s="153">
        <f t="shared" si="32"/>
        <v>0.5705700396825395</v>
      </c>
      <c r="R116" s="153">
        <f t="shared" si="33"/>
        <v>0.61223670634920624</v>
      </c>
      <c r="S116" s="153">
        <f t="shared" si="34"/>
        <v>0.65390337301587287</v>
      </c>
      <c r="T116" s="153">
        <f t="shared" si="35"/>
        <v>0.69557003968253961</v>
      </c>
      <c r="U116" s="153">
        <f t="shared" si="36"/>
        <v>0.75112559523809508</v>
      </c>
      <c r="V116" s="1"/>
    </row>
    <row r="117" spans="1:26">
      <c r="A117" s="1951"/>
      <c r="B117" s="993" t="s">
        <v>225</v>
      </c>
      <c r="C117" s="1529" t="s">
        <v>5</v>
      </c>
      <c r="D117" s="1529"/>
      <c r="E117" s="871" t="s">
        <v>154</v>
      </c>
      <c r="F117" s="149">
        <v>1.34</v>
      </c>
      <c r="G117" s="149">
        <f t="shared" si="38"/>
        <v>13.41</v>
      </c>
      <c r="H117" s="605" t="s">
        <v>807</v>
      </c>
      <c r="I117" s="605" t="s">
        <v>810</v>
      </c>
      <c r="J117" s="150">
        <v>30</v>
      </c>
      <c r="K117" s="152">
        <f t="shared" si="27"/>
        <v>1.8611111111111111E-3</v>
      </c>
      <c r="L117" s="152">
        <f t="shared" si="39"/>
        <v>2.3820039682539682E-2</v>
      </c>
      <c r="M117" s="153">
        <f t="shared" si="28"/>
        <v>0.26687559523809529</v>
      </c>
      <c r="N117" s="153">
        <f t="shared" si="29"/>
        <v>0.32243115079365087</v>
      </c>
      <c r="O117" s="153">
        <f t="shared" si="30"/>
        <v>0.40576448412698418</v>
      </c>
      <c r="P117" s="153">
        <f t="shared" si="31"/>
        <v>0.4890978174603175</v>
      </c>
      <c r="Q117" s="153">
        <f t="shared" si="32"/>
        <v>0.57243115079365059</v>
      </c>
      <c r="R117" s="153">
        <f t="shared" si="33"/>
        <v>0.61409781746031733</v>
      </c>
      <c r="S117" s="153">
        <f t="shared" si="34"/>
        <v>0.65576448412698396</v>
      </c>
      <c r="T117" s="153">
        <f t="shared" si="35"/>
        <v>0.6974311507936507</v>
      </c>
      <c r="U117" s="153">
        <f t="shared" si="36"/>
        <v>0.75298670634920617</v>
      </c>
      <c r="V117" s="1"/>
    </row>
    <row r="118" spans="1:26">
      <c r="A118" s="1951"/>
      <c r="B118" s="993" t="s">
        <v>226</v>
      </c>
      <c r="C118" s="1529" t="s">
        <v>5</v>
      </c>
      <c r="D118" s="1529"/>
      <c r="E118" s="871" t="s">
        <v>155</v>
      </c>
      <c r="F118" s="149">
        <v>0.94</v>
      </c>
      <c r="G118" s="149">
        <f t="shared" si="38"/>
        <v>14.35</v>
      </c>
      <c r="H118" s="605" t="s">
        <v>808</v>
      </c>
      <c r="I118" s="605" t="s">
        <v>809</v>
      </c>
      <c r="J118" s="150">
        <v>30</v>
      </c>
      <c r="K118" s="152">
        <f t="shared" si="27"/>
        <v>1.3055555555555555E-3</v>
      </c>
      <c r="L118" s="152">
        <f t="shared" si="39"/>
        <v>2.5125595238095239E-2</v>
      </c>
      <c r="M118" s="153">
        <f t="shared" si="28"/>
        <v>0.26818115079365085</v>
      </c>
      <c r="N118" s="995">
        <f t="shared" si="29"/>
        <v>0.32373670634920643</v>
      </c>
      <c r="O118" s="995">
        <f t="shared" si="30"/>
        <v>0.40707003968253974</v>
      </c>
      <c r="P118" s="995">
        <f t="shared" si="31"/>
        <v>0.49040337301587306</v>
      </c>
      <c r="Q118" s="995">
        <f t="shared" si="32"/>
        <v>0.57373670634920615</v>
      </c>
      <c r="R118" s="995">
        <f t="shared" si="33"/>
        <v>0.61540337301587289</v>
      </c>
      <c r="S118" s="995">
        <f t="shared" si="34"/>
        <v>0.65707003968253952</v>
      </c>
      <c r="T118" s="995">
        <f t="shared" si="35"/>
        <v>0.69873670634920626</v>
      </c>
      <c r="U118" s="995">
        <f t="shared" si="36"/>
        <v>0.75429226190476173</v>
      </c>
      <c r="V118" s="1"/>
    </row>
    <row r="119" spans="1:26">
      <c r="A119" s="106"/>
      <c r="B119" s="17"/>
      <c r="C119" s="104"/>
      <c r="D119" s="104"/>
      <c r="E119" s="105"/>
      <c r="F119" s="19"/>
      <c r="G119" s="105"/>
      <c r="H119" s="78"/>
      <c r="I119" s="78"/>
      <c r="J119" s="20"/>
      <c r="K119" s="20"/>
      <c r="L119" s="20"/>
      <c r="M119" s="20"/>
      <c r="N119" s="20"/>
      <c r="O119" s="20"/>
      <c r="P119" s="20"/>
      <c r="Q119" s="20"/>
      <c r="R119" s="20"/>
      <c r="S119" s="1"/>
      <c r="T119" s="1"/>
      <c r="U119" s="1"/>
      <c r="V119" s="1"/>
    </row>
    <row r="120" spans="1:26">
      <c r="A120" s="106"/>
      <c r="B120" s="17"/>
      <c r="C120" s="104"/>
      <c r="D120" s="104"/>
      <c r="E120" s="105" t="s">
        <v>1281</v>
      </c>
      <c r="F120" s="19"/>
      <c r="G120" s="105"/>
      <c r="H120" s="78"/>
      <c r="I120" s="78"/>
      <c r="J120" s="20"/>
      <c r="K120" s="20"/>
      <c r="L120" s="20"/>
      <c r="M120" s="20"/>
      <c r="N120" s="20"/>
      <c r="O120" s="20"/>
      <c r="P120" s="20"/>
      <c r="Q120" s="20"/>
      <c r="R120" s="20"/>
      <c r="S120" s="1"/>
      <c r="T120" s="1"/>
      <c r="U120" s="1"/>
      <c r="V120" s="1"/>
    </row>
    <row r="121" spans="1:26">
      <c r="A121" s="15"/>
      <c r="B121" s="17"/>
    </row>
    <row r="122" spans="1:26" ht="37.5" customHeight="1">
      <c r="A122" s="15"/>
      <c r="B122" s="1952">
        <v>13</v>
      </c>
      <c r="C122" s="104"/>
      <c r="D122" s="38" t="s">
        <v>270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21"/>
      <c r="R122" s="21"/>
      <c r="S122" s="21"/>
      <c r="T122" s="21"/>
      <c r="U122" s="21"/>
      <c r="V122" s="21"/>
      <c r="W122" s="21"/>
      <c r="X122" s="21"/>
      <c r="Y122" s="21"/>
      <c r="Z122" s="21"/>
    </row>
    <row r="123" spans="1:26" ht="36.75" customHeight="1" thickBot="1">
      <c r="A123" s="15"/>
      <c r="B123" s="1952"/>
      <c r="C123" s="104"/>
      <c r="D123" s="38" t="s">
        <v>253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21"/>
      <c r="S123" s="21"/>
      <c r="T123" s="21"/>
      <c r="U123" s="21"/>
      <c r="V123" s="21"/>
      <c r="W123" s="21"/>
      <c r="X123" s="21"/>
      <c r="Y123" s="21"/>
      <c r="Z123" s="21"/>
    </row>
    <row r="124" spans="1:26" ht="26.25" thickBot="1">
      <c r="A124" s="2051" t="s">
        <v>17</v>
      </c>
      <c r="B124" s="2052"/>
      <c r="C124" s="2053"/>
      <c r="D124" s="1442" t="s">
        <v>271</v>
      </c>
      <c r="E124" s="1427"/>
      <c r="F124" s="1427"/>
      <c r="G124" s="1427"/>
      <c r="H124" s="1427"/>
      <c r="I124" s="1427"/>
      <c r="J124" s="1427"/>
      <c r="K124" s="1427"/>
      <c r="L124" s="1427"/>
      <c r="M124" s="1427"/>
      <c r="N124" s="1427"/>
      <c r="O124" s="1427"/>
      <c r="P124" s="1427"/>
      <c r="Q124" s="1427"/>
      <c r="R124" s="1427"/>
      <c r="S124" s="1427"/>
      <c r="T124" s="1428"/>
      <c r="U124" s="1"/>
      <c r="V124" s="1"/>
    </row>
    <row r="125" spans="1:26" ht="36.75" customHeight="1" thickBot="1">
      <c r="A125" s="2047"/>
      <c r="B125" s="2049" t="s">
        <v>1</v>
      </c>
      <c r="C125" s="2045" t="s">
        <v>2</v>
      </c>
      <c r="D125" s="2037" t="s">
        <v>16</v>
      </c>
      <c r="E125" s="2038"/>
      <c r="F125" s="2038"/>
      <c r="G125" s="2038"/>
      <c r="H125" s="2038"/>
      <c r="I125" s="2038"/>
      <c r="J125" s="2038"/>
      <c r="K125" s="2039"/>
      <c r="L125" s="734">
        <v>2</v>
      </c>
      <c r="M125" s="734">
        <v>2</v>
      </c>
      <c r="N125" s="734">
        <v>2</v>
      </c>
      <c r="O125" s="734">
        <v>2</v>
      </c>
      <c r="P125" s="734">
        <v>2</v>
      </c>
      <c r="Q125" s="734">
        <v>2</v>
      </c>
      <c r="R125" s="734">
        <v>2</v>
      </c>
      <c r="S125" s="734">
        <v>2</v>
      </c>
      <c r="T125" s="849">
        <v>2</v>
      </c>
      <c r="U125" s="1"/>
      <c r="V125" s="1"/>
    </row>
    <row r="126" spans="1:26" ht="17.25" thickBot="1">
      <c r="A126" s="2048"/>
      <c r="B126" s="2050"/>
      <c r="C126" s="2046"/>
      <c r="D126" s="847" t="s">
        <v>0</v>
      </c>
      <c r="E126" s="362" t="s">
        <v>48</v>
      </c>
      <c r="F126" s="362"/>
      <c r="G126" s="2040" t="s">
        <v>552</v>
      </c>
      <c r="H126" s="2041"/>
      <c r="I126" s="362" t="s">
        <v>8</v>
      </c>
      <c r="J126" s="362" t="s">
        <v>9</v>
      </c>
      <c r="K126" s="362" t="s">
        <v>10</v>
      </c>
      <c r="L126" s="362">
        <v>1</v>
      </c>
      <c r="M126" s="809">
        <v>2</v>
      </c>
      <c r="N126" s="362">
        <v>3</v>
      </c>
      <c r="O126" s="809">
        <v>4</v>
      </c>
      <c r="P126" s="362">
        <v>5</v>
      </c>
      <c r="Q126" s="809">
        <v>6</v>
      </c>
      <c r="R126" s="362">
        <v>7</v>
      </c>
      <c r="S126" s="809">
        <v>8</v>
      </c>
      <c r="T126" s="848">
        <v>9</v>
      </c>
      <c r="U126" s="1"/>
      <c r="V126" s="1"/>
    </row>
    <row r="127" spans="1:26">
      <c r="A127" s="2042" t="s">
        <v>256</v>
      </c>
      <c r="B127" s="623" t="s">
        <v>258</v>
      </c>
      <c r="C127" s="1530" t="s">
        <v>4</v>
      </c>
      <c r="D127" s="224" t="s">
        <v>18</v>
      </c>
      <c r="E127" s="624">
        <v>0</v>
      </c>
      <c r="F127" s="221"/>
      <c r="G127" s="625" t="s">
        <v>806</v>
      </c>
      <c r="H127" s="625" t="s">
        <v>814</v>
      </c>
      <c r="I127" s="567"/>
      <c r="J127" s="626" t="s">
        <v>255</v>
      </c>
      <c r="K127" s="282">
        <v>0</v>
      </c>
      <c r="L127" s="293">
        <v>0.27083333333333331</v>
      </c>
      <c r="M127" s="293">
        <v>0.33333333333333331</v>
      </c>
      <c r="N127" s="293">
        <v>0.41666666666666669</v>
      </c>
      <c r="O127" s="293">
        <v>0.5</v>
      </c>
      <c r="P127" s="293">
        <v>0.58333333333333337</v>
      </c>
      <c r="Q127" s="293">
        <v>0.625</v>
      </c>
      <c r="R127" s="627">
        <v>0.66666666666666663</v>
      </c>
      <c r="S127" s="628">
        <v>0.70138888888888884</v>
      </c>
      <c r="T127" s="629">
        <v>0.75694444444444453</v>
      </c>
      <c r="U127" s="1"/>
      <c r="V127" s="1"/>
    </row>
    <row r="128" spans="1:26">
      <c r="A128" s="2043"/>
      <c r="B128" s="630" t="s">
        <v>259</v>
      </c>
      <c r="C128" s="1531" t="s">
        <v>4</v>
      </c>
      <c r="D128" s="147" t="s">
        <v>19</v>
      </c>
      <c r="E128" s="148">
        <v>0.94</v>
      </c>
      <c r="F128" s="149">
        <f>E128</f>
        <v>0.94</v>
      </c>
      <c r="G128" s="605" t="s">
        <v>815</v>
      </c>
      <c r="H128" s="605" t="s">
        <v>816</v>
      </c>
      <c r="I128" s="150">
        <v>30</v>
      </c>
      <c r="J128" s="151">
        <f t="shared" ref="J128:J147" si="40">(E128/I128)/24</f>
        <v>1.3055555555555555E-3</v>
      </c>
      <c r="K128" s="152">
        <f>K127+J128</f>
        <v>1.3055555555555555E-3</v>
      </c>
      <c r="L128" s="153">
        <f t="shared" ref="L128:T128" si="41">L127+$J128</f>
        <v>0.27213888888888887</v>
      </c>
      <c r="M128" s="153">
        <f t="shared" si="41"/>
        <v>0.33463888888888887</v>
      </c>
      <c r="N128" s="153">
        <f t="shared" si="41"/>
        <v>0.41797222222222224</v>
      </c>
      <c r="O128" s="153">
        <f t="shared" si="41"/>
        <v>0.50130555555555556</v>
      </c>
      <c r="P128" s="153">
        <f t="shared" si="41"/>
        <v>0.58463888888888893</v>
      </c>
      <c r="Q128" s="153">
        <f t="shared" si="41"/>
        <v>0.62630555555555556</v>
      </c>
      <c r="R128" s="190">
        <f t="shared" si="41"/>
        <v>0.66797222222222219</v>
      </c>
      <c r="S128" s="153">
        <f t="shared" si="41"/>
        <v>0.7026944444444444</v>
      </c>
      <c r="T128" s="154">
        <f t="shared" si="41"/>
        <v>0.75825000000000009</v>
      </c>
      <c r="U128" s="1"/>
      <c r="V128" s="1"/>
    </row>
    <row r="129" spans="1:22">
      <c r="A129" s="2043"/>
      <c r="B129" s="210" t="s">
        <v>224</v>
      </c>
      <c r="C129" s="1525" t="s">
        <v>4</v>
      </c>
      <c r="D129" s="137" t="s">
        <v>20</v>
      </c>
      <c r="E129" s="159">
        <v>1.34</v>
      </c>
      <c r="F129" s="28">
        <f>F128+E129</f>
        <v>2.2800000000000002</v>
      </c>
      <c r="G129" s="607" t="s">
        <v>817</v>
      </c>
      <c r="H129" s="607" t="s">
        <v>818</v>
      </c>
      <c r="I129" s="568">
        <v>15</v>
      </c>
      <c r="J129" s="120">
        <f t="shared" si="40"/>
        <v>3.7222222222222223E-3</v>
      </c>
      <c r="K129" s="37">
        <f t="shared" ref="K129" si="42">K128+J129</f>
        <v>5.0277777777777777E-3</v>
      </c>
      <c r="L129" s="153">
        <f t="shared" ref="L129" si="43">L128+$J129</f>
        <v>0.27586111111111111</v>
      </c>
      <c r="M129" s="153">
        <f t="shared" ref="M129:T129" si="44">M128+$J129</f>
        <v>0.33836111111111111</v>
      </c>
      <c r="N129" s="153">
        <f t="shared" si="44"/>
        <v>0.42169444444444448</v>
      </c>
      <c r="O129" s="153">
        <f t="shared" si="44"/>
        <v>0.50502777777777774</v>
      </c>
      <c r="P129" s="153">
        <f t="shared" si="44"/>
        <v>0.58836111111111111</v>
      </c>
      <c r="Q129" s="153">
        <f t="shared" si="44"/>
        <v>0.63002777777777774</v>
      </c>
      <c r="R129" s="190">
        <f t="shared" si="44"/>
        <v>0.67169444444444437</v>
      </c>
      <c r="S129" s="153">
        <f t="shared" si="44"/>
        <v>0.70641666666666658</v>
      </c>
      <c r="T129" s="154">
        <f t="shared" si="44"/>
        <v>0.76197222222222227</v>
      </c>
      <c r="U129" s="1"/>
      <c r="V129" s="1"/>
    </row>
    <row r="130" spans="1:22">
      <c r="A130" s="2043"/>
      <c r="B130" s="169" t="s">
        <v>223</v>
      </c>
      <c r="C130" s="1525" t="s">
        <v>4</v>
      </c>
      <c r="D130" s="137" t="s">
        <v>21</v>
      </c>
      <c r="E130" s="160">
        <v>0.82</v>
      </c>
      <c r="F130" s="28">
        <f t="shared" ref="F130:F147" si="45">F129+E130</f>
        <v>3.1</v>
      </c>
      <c r="G130" s="605" t="s">
        <v>819</v>
      </c>
      <c r="H130" s="605" t="s">
        <v>822</v>
      </c>
      <c r="I130" s="568">
        <v>30</v>
      </c>
      <c r="J130" s="120">
        <f t="shared" si="40"/>
        <v>1.1388888888888887E-3</v>
      </c>
      <c r="K130" s="37">
        <f>K129+J130</f>
        <v>6.1666666666666667E-3</v>
      </c>
      <c r="L130" s="153">
        <f t="shared" ref="L130" si="46">L129+$J130</f>
        <v>0.27700000000000002</v>
      </c>
      <c r="M130" s="153">
        <f t="shared" ref="M130:T130" si="47">M129+$J130</f>
        <v>0.33950000000000002</v>
      </c>
      <c r="N130" s="153">
        <f t="shared" si="47"/>
        <v>0.42283333333333339</v>
      </c>
      <c r="O130" s="153">
        <f t="shared" si="47"/>
        <v>0.50616666666666665</v>
      </c>
      <c r="P130" s="153">
        <f t="shared" si="47"/>
        <v>0.58950000000000002</v>
      </c>
      <c r="Q130" s="153">
        <f t="shared" si="47"/>
        <v>0.63116666666666665</v>
      </c>
      <c r="R130" s="190">
        <f t="shared" si="47"/>
        <v>0.67283333333333328</v>
      </c>
      <c r="S130" s="153">
        <f t="shared" si="47"/>
        <v>0.70755555555555549</v>
      </c>
      <c r="T130" s="154">
        <f t="shared" si="47"/>
        <v>0.76311111111111118</v>
      </c>
      <c r="U130" s="1"/>
      <c r="V130" s="1"/>
    </row>
    <row r="131" spans="1:22">
      <c r="A131" s="2043"/>
      <c r="B131" s="169" t="s">
        <v>222</v>
      </c>
      <c r="C131" s="1525" t="s">
        <v>4</v>
      </c>
      <c r="D131" s="137" t="s">
        <v>22</v>
      </c>
      <c r="E131" s="161">
        <v>0.62</v>
      </c>
      <c r="F131" s="28">
        <f t="shared" si="45"/>
        <v>3.72</v>
      </c>
      <c r="G131" s="607" t="s">
        <v>820</v>
      </c>
      <c r="H131" s="607" t="s">
        <v>821</v>
      </c>
      <c r="I131" s="568">
        <v>30</v>
      </c>
      <c r="J131" s="120">
        <f t="shared" si="40"/>
        <v>8.611111111111111E-4</v>
      </c>
      <c r="K131" s="37">
        <f>K130+J131</f>
        <v>7.0277777777777778E-3</v>
      </c>
      <c r="L131" s="153">
        <f t="shared" ref="L131" si="48">L130+$J131</f>
        <v>0.27786111111111111</v>
      </c>
      <c r="M131" s="153">
        <f t="shared" ref="M131:T131" si="49">M130+$J131</f>
        <v>0.34036111111111111</v>
      </c>
      <c r="N131" s="153">
        <f t="shared" si="49"/>
        <v>0.42369444444444448</v>
      </c>
      <c r="O131" s="153">
        <f t="shared" si="49"/>
        <v>0.50702777777777774</v>
      </c>
      <c r="P131" s="153">
        <f t="shared" si="49"/>
        <v>0.59036111111111111</v>
      </c>
      <c r="Q131" s="153">
        <f t="shared" si="49"/>
        <v>0.63202777777777774</v>
      </c>
      <c r="R131" s="190">
        <f t="shared" si="49"/>
        <v>0.67369444444444437</v>
      </c>
      <c r="S131" s="153">
        <f t="shared" si="49"/>
        <v>0.70841666666666658</v>
      </c>
      <c r="T131" s="154">
        <f t="shared" si="49"/>
        <v>0.76397222222222227</v>
      </c>
      <c r="U131" s="1"/>
      <c r="V131" s="1"/>
    </row>
    <row r="132" spans="1:22">
      <c r="A132" s="2043"/>
      <c r="B132" s="169" t="s">
        <v>237</v>
      </c>
      <c r="C132" s="1525" t="s">
        <v>4</v>
      </c>
      <c r="D132" s="137" t="s">
        <v>23</v>
      </c>
      <c r="E132" s="148">
        <v>1.8</v>
      </c>
      <c r="F132" s="28">
        <f t="shared" si="45"/>
        <v>5.5200000000000005</v>
      </c>
      <c r="G132" s="607" t="s">
        <v>780</v>
      </c>
      <c r="H132" s="607" t="s">
        <v>781</v>
      </c>
      <c r="I132" s="568">
        <v>30</v>
      </c>
      <c r="J132" s="120">
        <f t="shared" si="40"/>
        <v>2.5000000000000001E-3</v>
      </c>
      <c r="K132" s="37">
        <f t="shared" ref="K132:K134" si="50">K131+J132</f>
        <v>9.5277777777777774E-3</v>
      </c>
      <c r="L132" s="153">
        <f t="shared" ref="L132" si="51">L131+$J132</f>
        <v>0.28036111111111112</v>
      </c>
      <c r="M132" s="153">
        <f t="shared" ref="M132:T132" si="52">M131+$J132</f>
        <v>0.34286111111111112</v>
      </c>
      <c r="N132" s="153">
        <f t="shared" si="52"/>
        <v>0.42619444444444449</v>
      </c>
      <c r="O132" s="153">
        <f t="shared" si="52"/>
        <v>0.50952777777777769</v>
      </c>
      <c r="P132" s="153">
        <f t="shared" si="52"/>
        <v>0.59286111111111106</v>
      </c>
      <c r="Q132" s="153">
        <f t="shared" si="52"/>
        <v>0.63452777777777769</v>
      </c>
      <c r="R132" s="190">
        <f t="shared" si="52"/>
        <v>0.67619444444444432</v>
      </c>
      <c r="S132" s="153">
        <f t="shared" si="52"/>
        <v>0.71091666666666653</v>
      </c>
      <c r="T132" s="154">
        <f t="shared" si="52"/>
        <v>0.76647222222222222</v>
      </c>
      <c r="U132" s="1"/>
      <c r="V132" s="1"/>
    </row>
    <row r="133" spans="1:22">
      <c r="A133" s="2043"/>
      <c r="B133" s="169" t="s">
        <v>194</v>
      </c>
      <c r="C133" s="1525" t="s">
        <v>4</v>
      </c>
      <c r="D133" s="137" t="s">
        <v>24</v>
      </c>
      <c r="E133" s="148">
        <v>1.1000000000000001</v>
      </c>
      <c r="F133" s="28">
        <f t="shared" si="45"/>
        <v>6.620000000000001</v>
      </c>
      <c r="G133" s="609" t="s">
        <v>766</v>
      </c>
      <c r="H133" s="609" t="s">
        <v>767</v>
      </c>
      <c r="I133" s="568">
        <v>30</v>
      </c>
      <c r="J133" s="120">
        <f t="shared" si="40"/>
        <v>1.5277777777777779E-3</v>
      </c>
      <c r="K133" s="37">
        <f t="shared" si="50"/>
        <v>1.1055555555555555E-2</v>
      </c>
      <c r="L133" s="153">
        <f t="shared" ref="L133" si="53">L132+$J133</f>
        <v>0.28188888888888891</v>
      </c>
      <c r="M133" s="153">
        <f t="shared" ref="M133:T133" si="54">M132+$J133</f>
        <v>0.34438888888888891</v>
      </c>
      <c r="N133" s="153">
        <f t="shared" si="54"/>
        <v>0.42772222222222228</v>
      </c>
      <c r="O133" s="153">
        <f t="shared" si="54"/>
        <v>0.51105555555555549</v>
      </c>
      <c r="P133" s="153">
        <f t="shared" si="54"/>
        <v>0.59438888888888886</v>
      </c>
      <c r="Q133" s="153">
        <f t="shared" si="54"/>
        <v>0.63605555555555549</v>
      </c>
      <c r="R133" s="190">
        <f t="shared" si="54"/>
        <v>0.67772222222222211</v>
      </c>
      <c r="S133" s="153">
        <f t="shared" si="54"/>
        <v>0.71244444444444432</v>
      </c>
      <c r="T133" s="154">
        <f t="shared" si="54"/>
        <v>0.76800000000000002</v>
      </c>
      <c r="U133" s="1"/>
      <c r="V133" s="1"/>
    </row>
    <row r="134" spans="1:22">
      <c r="A134" s="2043"/>
      <c r="B134" s="631" t="s">
        <v>193</v>
      </c>
      <c r="C134" s="1532" t="s">
        <v>4</v>
      </c>
      <c r="D134" s="138" t="s">
        <v>25</v>
      </c>
      <c r="E134" s="132">
        <v>0.43</v>
      </c>
      <c r="F134" s="115">
        <f t="shared" si="45"/>
        <v>7.0500000000000007</v>
      </c>
      <c r="G134" s="617" t="s">
        <v>768</v>
      </c>
      <c r="H134" s="617" t="s">
        <v>769</v>
      </c>
      <c r="I134" s="116">
        <v>30</v>
      </c>
      <c r="J134" s="117">
        <f t="shared" si="40"/>
        <v>5.9722222222222219E-4</v>
      </c>
      <c r="K134" s="118">
        <f t="shared" si="50"/>
        <v>1.1652777777777778E-2</v>
      </c>
      <c r="L134" s="119">
        <f t="shared" ref="L134" si="55">L133+$J134</f>
        <v>0.28248611111111116</v>
      </c>
      <c r="M134" s="119">
        <f t="shared" ref="M134:T134" si="56">M133+$J134</f>
        <v>0.34498611111111116</v>
      </c>
      <c r="N134" s="119">
        <f t="shared" si="56"/>
        <v>0.42831944444444453</v>
      </c>
      <c r="O134" s="119">
        <f t="shared" si="56"/>
        <v>0.51165277777777773</v>
      </c>
      <c r="P134" s="119">
        <f t="shared" si="56"/>
        <v>0.5949861111111111</v>
      </c>
      <c r="Q134" s="119">
        <f t="shared" si="56"/>
        <v>0.63665277777777773</v>
      </c>
      <c r="R134" s="191">
        <f t="shared" si="56"/>
        <v>0.67831944444444436</v>
      </c>
      <c r="S134" s="119">
        <f t="shared" si="56"/>
        <v>0.71304166666666657</v>
      </c>
      <c r="T134" s="131">
        <f t="shared" si="56"/>
        <v>0.76859722222222226</v>
      </c>
      <c r="U134" s="1"/>
      <c r="V134" s="1"/>
    </row>
    <row r="135" spans="1:22">
      <c r="A135" s="2043"/>
      <c r="B135" s="169" t="s">
        <v>192</v>
      </c>
      <c r="C135" s="1531" t="s">
        <v>4</v>
      </c>
      <c r="D135" s="137" t="s">
        <v>26</v>
      </c>
      <c r="E135" s="149">
        <v>0.51</v>
      </c>
      <c r="F135" s="28">
        <f t="shared" si="45"/>
        <v>7.5600000000000005</v>
      </c>
      <c r="G135" s="609" t="s">
        <v>770</v>
      </c>
      <c r="H135" s="609" t="s">
        <v>771</v>
      </c>
      <c r="I135" s="568">
        <v>20</v>
      </c>
      <c r="J135" s="120">
        <f t="shared" si="40"/>
        <v>1.0625000000000001E-3</v>
      </c>
      <c r="K135" s="37">
        <f>K134+J135</f>
        <v>1.2715277777777777E-2</v>
      </c>
      <c r="L135" s="153">
        <f t="shared" ref="L135" si="57">L134+$J135</f>
        <v>0.28354861111111118</v>
      </c>
      <c r="M135" s="153">
        <f t="shared" ref="M135:T135" si="58">M134+$J135</f>
        <v>0.34604861111111118</v>
      </c>
      <c r="N135" s="153">
        <f t="shared" si="58"/>
        <v>0.42938194444444455</v>
      </c>
      <c r="O135" s="153">
        <f t="shared" si="58"/>
        <v>0.5127152777777777</v>
      </c>
      <c r="P135" s="153">
        <f t="shared" si="58"/>
        <v>0.59604861111111107</v>
      </c>
      <c r="Q135" s="153">
        <f t="shared" si="58"/>
        <v>0.6377152777777777</v>
      </c>
      <c r="R135" s="190">
        <f t="shared" si="58"/>
        <v>0.67938194444444433</v>
      </c>
      <c r="S135" s="153">
        <f t="shared" si="58"/>
        <v>0.71410416666666654</v>
      </c>
      <c r="T135" s="154">
        <f t="shared" si="58"/>
        <v>0.76965972222222223</v>
      </c>
      <c r="U135" s="1"/>
      <c r="V135" s="1"/>
    </row>
    <row r="136" spans="1:22">
      <c r="A136" s="2043"/>
      <c r="B136" s="169" t="s">
        <v>203</v>
      </c>
      <c r="C136" s="1531" t="s">
        <v>4</v>
      </c>
      <c r="D136" s="137" t="s">
        <v>27</v>
      </c>
      <c r="E136" s="149">
        <v>0.75</v>
      </c>
      <c r="F136" s="28">
        <f t="shared" si="45"/>
        <v>8.31</v>
      </c>
      <c r="G136" s="607" t="s">
        <v>737</v>
      </c>
      <c r="H136" s="607" t="s">
        <v>738</v>
      </c>
      <c r="I136" s="150">
        <v>20</v>
      </c>
      <c r="J136" s="151">
        <f t="shared" si="40"/>
        <v>1.5624999999999999E-3</v>
      </c>
      <c r="K136" s="152">
        <f t="shared" ref="K136:K147" si="59">K135+J136</f>
        <v>1.4277777777777776E-2</v>
      </c>
      <c r="L136" s="153">
        <f t="shared" ref="L136" si="60">L135+$J136</f>
        <v>0.2851111111111112</v>
      </c>
      <c r="M136" s="153">
        <f t="shared" ref="M136:T136" si="61">M135+$J136</f>
        <v>0.3476111111111112</v>
      </c>
      <c r="N136" s="153">
        <f t="shared" si="61"/>
        <v>0.43094444444444457</v>
      </c>
      <c r="O136" s="153">
        <f t="shared" si="61"/>
        <v>0.51427777777777772</v>
      </c>
      <c r="P136" s="153">
        <f t="shared" si="61"/>
        <v>0.59761111111111109</v>
      </c>
      <c r="Q136" s="153">
        <f t="shared" si="61"/>
        <v>0.63927777777777772</v>
      </c>
      <c r="R136" s="190">
        <f t="shared" si="61"/>
        <v>0.68094444444444435</v>
      </c>
      <c r="S136" s="153">
        <f t="shared" si="61"/>
        <v>0.71566666666666656</v>
      </c>
      <c r="T136" s="154">
        <f t="shared" si="61"/>
        <v>0.77122222222222225</v>
      </c>
      <c r="U136" s="1"/>
      <c r="V136" s="1"/>
    </row>
    <row r="137" spans="1:22">
      <c r="A137" s="2043"/>
      <c r="B137" s="619" t="s">
        <v>205</v>
      </c>
      <c r="C137" s="188" t="s">
        <v>4</v>
      </c>
      <c r="D137" s="138" t="s">
        <v>28</v>
      </c>
      <c r="E137" s="115">
        <v>0.37</v>
      </c>
      <c r="F137" s="115">
        <f t="shared" si="45"/>
        <v>8.68</v>
      </c>
      <c r="G137" s="620" t="s">
        <v>739</v>
      </c>
      <c r="H137" s="620" t="s">
        <v>740</v>
      </c>
      <c r="I137" s="116">
        <v>20</v>
      </c>
      <c r="J137" s="117">
        <f t="shared" si="40"/>
        <v>7.7083333333333333E-4</v>
      </c>
      <c r="K137" s="118">
        <f t="shared" si="59"/>
        <v>1.504861111111111E-2</v>
      </c>
      <c r="L137" s="119">
        <f t="shared" ref="L137" si="62">L136+$J137</f>
        <v>0.28588194444444454</v>
      </c>
      <c r="M137" s="119">
        <f t="shared" ref="M137:T137" si="63">M136+$J137</f>
        <v>0.34838194444444454</v>
      </c>
      <c r="N137" s="119">
        <f t="shared" si="63"/>
        <v>0.43171527777777791</v>
      </c>
      <c r="O137" s="119">
        <f t="shared" si="63"/>
        <v>0.51504861111111111</v>
      </c>
      <c r="P137" s="119">
        <f t="shared" si="63"/>
        <v>0.59838194444444448</v>
      </c>
      <c r="Q137" s="119">
        <f t="shared" si="63"/>
        <v>0.64004861111111111</v>
      </c>
      <c r="R137" s="191">
        <f t="shared" si="63"/>
        <v>0.68171527777777774</v>
      </c>
      <c r="S137" s="119">
        <f t="shared" si="63"/>
        <v>0.71643749999999995</v>
      </c>
      <c r="T137" s="131">
        <f t="shared" si="63"/>
        <v>0.77199305555555564</v>
      </c>
      <c r="U137" s="1"/>
      <c r="V137" s="1"/>
    </row>
    <row r="138" spans="1:22">
      <c r="A138" s="2043"/>
      <c r="B138" s="140" t="s">
        <v>209</v>
      </c>
      <c r="C138" s="156" t="s">
        <v>4</v>
      </c>
      <c r="D138" s="137" t="s">
        <v>29</v>
      </c>
      <c r="E138" s="28">
        <v>0.39</v>
      </c>
      <c r="F138" s="28">
        <f t="shared" si="45"/>
        <v>9.07</v>
      </c>
      <c r="G138" s="607" t="s">
        <v>772</v>
      </c>
      <c r="H138" s="607" t="s">
        <v>773</v>
      </c>
      <c r="I138" s="150">
        <v>20</v>
      </c>
      <c r="J138" s="151">
        <f t="shared" si="40"/>
        <v>8.1249999999999996E-4</v>
      </c>
      <c r="K138" s="152">
        <f t="shared" si="59"/>
        <v>1.5861111111111111E-2</v>
      </c>
      <c r="L138" s="153">
        <f t="shared" ref="L138" si="64">L137+$J138</f>
        <v>0.28669444444444453</v>
      </c>
      <c r="M138" s="153">
        <f t="shared" ref="M138:T138" si="65">M137+$J138</f>
        <v>0.34919444444444453</v>
      </c>
      <c r="N138" s="153">
        <f t="shared" si="65"/>
        <v>0.4325277777777779</v>
      </c>
      <c r="O138" s="153">
        <f t="shared" si="65"/>
        <v>0.5158611111111111</v>
      </c>
      <c r="P138" s="153">
        <f t="shared" si="65"/>
        <v>0.59919444444444447</v>
      </c>
      <c r="Q138" s="153">
        <f t="shared" si="65"/>
        <v>0.6408611111111111</v>
      </c>
      <c r="R138" s="190">
        <f t="shared" si="65"/>
        <v>0.68252777777777773</v>
      </c>
      <c r="S138" s="153">
        <f t="shared" si="65"/>
        <v>0.71724999999999994</v>
      </c>
      <c r="T138" s="154">
        <f t="shared" si="65"/>
        <v>0.77280555555555563</v>
      </c>
      <c r="U138" s="1"/>
      <c r="V138" s="1"/>
    </row>
    <row r="139" spans="1:22">
      <c r="A139" s="2043"/>
      <c r="B139" s="140" t="s">
        <v>217</v>
      </c>
      <c r="C139" s="156" t="s">
        <v>4</v>
      </c>
      <c r="D139" s="137" t="s">
        <v>30</v>
      </c>
      <c r="E139" s="28">
        <v>0.4</v>
      </c>
      <c r="F139" s="28">
        <f t="shared" si="45"/>
        <v>9.4700000000000006</v>
      </c>
      <c r="G139" s="609" t="s">
        <v>774</v>
      </c>
      <c r="H139" s="609" t="s">
        <v>775</v>
      </c>
      <c r="I139" s="150">
        <v>20</v>
      </c>
      <c r="J139" s="151">
        <f t="shared" si="40"/>
        <v>8.3333333333333339E-4</v>
      </c>
      <c r="K139" s="152">
        <f t="shared" si="59"/>
        <v>1.6694444444444442E-2</v>
      </c>
      <c r="L139" s="153">
        <f t="shared" ref="L139" si="66">L138+$J139</f>
        <v>0.28752777777777788</v>
      </c>
      <c r="M139" s="153">
        <f t="shared" ref="M139:T139" si="67">M138+$J139</f>
        <v>0.35002777777777788</v>
      </c>
      <c r="N139" s="153">
        <f t="shared" si="67"/>
        <v>0.43336111111111125</v>
      </c>
      <c r="O139" s="153">
        <f t="shared" si="67"/>
        <v>0.51669444444444446</v>
      </c>
      <c r="P139" s="153">
        <f t="shared" si="67"/>
        <v>0.60002777777777783</v>
      </c>
      <c r="Q139" s="153">
        <f t="shared" si="67"/>
        <v>0.64169444444444446</v>
      </c>
      <c r="R139" s="190">
        <f t="shared" si="67"/>
        <v>0.68336111111111109</v>
      </c>
      <c r="S139" s="153">
        <f t="shared" si="67"/>
        <v>0.7180833333333333</v>
      </c>
      <c r="T139" s="154">
        <f t="shared" si="67"/>
        <v>0.77363888888888899</v>
      </c>
      <c r="U139" s="1"/>
      <c r="V139" s="1"/>
    </row>
    <row r="140" spans="1:22">
      <c r="A140" s="2043"/>
      <c r="B140" s="187" t="s">
        <v>216</v>
      </c>
      <c r="C140" s="188" t="s">
        <v>4</v>
      </c>
      <c r="D140" s="138" t="s">
        <v>31</v>
      </c>
      <c r="E140" s="115">
        <v>0.38</v>
      </c>
      <c r="F140" s="115">
        <f t="shared" si="45"/>
        <v>9.8500000000000014</v>
      </c>
      <c r="G140" s="617" t="s">
        <v>778</v>
      </c>
      <c r="H140" s="617" t="s">
        <v>779</v>
      </c>
      <c r="I140" s="116">
        <v>20</v>
      </c>
      <c r="J140" s="117">
        <f t="shared" si="40"/>
        <v>7.9166666666666665E-4</v>
      </c>
      <c r="K140" s="118">
        <f t="shared" si="59"/>
        <v>1.7486111111111109E-2</v>
      </c>
      <c r="L140" s="119">
        <f t="shared" ref="L140" si="68">L139+$J140</f>
        <v>0.28831944444444457</v>
      </c>
      <c r="M140" s="119">
        <f t="shared" ref="M140:T140" si="69">M139+$J140</f>
        <v>0.35081944444444457</v>
      </c>
      <c r="N140" s="119">
        <f t="shared" si="69"/>
        <v>0.43415277777777794</v>
      </c>
      <c r="O140" s="119">
        <f t="shared" si="69"/>
        <v>0.51748611111111109</v>
      </c>
      <c r="P140" s="119">
        <f t="shared" si="69"/>
        <v>0.60081944444444446</v>
      </c>
      <c r="Q140" s="119">
        <f t="shared" si="69"/>
        <v>0.64248611111111109</v>
      </c>
      <c r="R140" s="191">
        <f t="shared" si="69"/>
        <v>0.68415277777777772</v>
      </c>
      <c r="S140" s="119">
        <f t="shared" si="69"/>
        <v>0.71887499999999993</v>
      </c>
      <c r="T140" s="131">
        <f t="shared" si="69"/>
        <v>0.77443055555555562</v>
      </c>
      <c r="U140" s="1"/>
      <c r="V140" s="1"/>
    </row>
    <row r="141" spans="1:22">
      <c r="A141" s="2043"/>
      <c r="B141" s="140" t="s">
        <v>191</v>
      </c>
      <c r="C141" s="157" t="s">
        <v>5</v>
      </c>
      <c r="D141" s="137" t="s">
        <v>32</v>
      </c>
      <c r="E141" s="28">
        <v>0.3</v>
      </c>
      <c r="F141" s="28">
        <f t="shared" si="45"/>
        <v>10.150000000000002</v>
      </c>
      <c r="G141" s="609" t="s">
        <v>741</v>
      </c>
      <c r="H141" s="609" t="s">
        <v>742</v>
      </c>
      <c r="I141" s="150">
        <v>20</v>
      </c>
      <c r="J141" s="151">
        <f t="shared" si="40"/>
        <v>6.2500000000000001E-4</v>
      </c>
      <c r="K141" s="152">
        <f t="shared" si="59"/>
        <v>1.8111111111111109E-2</v>
      </c>
      <c r="L141" s="153">
        <f t="shared" ref="L141" si="70">L140+$J141</f>
        <v>0.28894444444444456</v>
      </c>
      <c r="M141" s="153">
        <f t="shared" ref="M141:T141" si="71">M140+$J141</f>
        <v>0.35144444444444456</v>
      </c>
      <c r="N141" s="153">
        <f t="shared" si="71"/>
        <v>0.43477777777777793</v>
      </c>
      <c r="O141" s="153">
        <f t="shared" si="71"/>
        <v>0.51811111111111108</v>
      </c>
      <c r="P141" s="153">
        <f t="shared" si="71"/>
        <v>0.60144444444444445</v>
      </c>
      <c r="Q141" s="153">
        <f t="shared" si="71"/>
        <v>0.64311111111111108</v>
      </c>
      <c r="R141" s="190">
        <f t="shared" si="71"/>
        <v>0.68477777777777771</v>
      </c>
      <c r="S141" s="153">
        <f t="shared" si="71"/>
        <v>0.71949999999999992</v>
      </c>
      <c r="T141" s="154">
        <f t="shared" si="71"/>
        <v>0.77505555555555561</v>
      </c>
      <c r="U141" s="1"/>
      <c r="V141" s="1"/>
    </row>
    <row r="142" spans="1:22">
      <c r="A142" s="2043"/>
      <c r="B142" s="140" t="s">
        <v>215</v>
      </c>
      <c r="C142" s="157" t="s">
        <v>4</v>
      </c>
      <c r="D142" s="137" t="s">
        <v>148</v>
      </c>
      <c r="E142" s="28">
        <v>0.3</v>
      </c>
      <c r="F142" s="28">
        <f t="shared" si="45"/>
        <v>10.450000000000003</v>
      </c>
      <c r="G142" s="607" t="s">
        <v>743</v>
      </c>
      <c r="H142" s="607" t="s">
        <v>744</v>
      </c>
      <c r="I142" s="150">
        <v>20</v>
      </c>
      <c r="J142" s="152">
        <f t="shared" si="40"/>
        <v>6.2500000000000001E-4</v>
      </c>
      <c r="K142" s="152">
        <f t="shared" si="59"/>
        <v>1.873611111111111E-2</v>
      </c>
      <c r="L142" s="153">
        <f t="shared" ref="L142" si="72">L141+$J142</f>
        <v>0.28956944444444455</v>
      </c>
      <c r="M142" s="153">
        <f t="shared" ref="M142:T142" si="73">M141+$J142</f>
        <v>0.35206944444444455</v>
      </c>
      <c r="N142" s="153">
        <f t="shared" si="73"/>
        <v>0.43540277777777792</v>
      </c>
      <c r="O142" s="153">
        <f t="shared" si="73"/>
        <v>0.51873611111111106</v>
      </c>
      <c r="P142" s="153">
        <f t="shared" si="73"/>
        <v>0.60206944444444443</v>
      </c>
      <c r="Q142" s="153">
        <f t="shared" si="73"/>
        <v>0.64373611111111106</v>
      </c>
      <c r="R142" s="190">
        <f t="shared" si="73"/>
        <v>0.68540277777777769</v>
      </c>
      <c r="S142" s="153">
        <f t="shared" si="73"/>
        <v>0.7201249999999999</v>
      </c>
      <c r="T142" s="154">
        <f t="shared" si="73"/>
        <v>0.7756805555555556</v>
      </c>
      <c r="U142" s="1"/>
      <c r="V142" s="1"/>
    </row>
    <row r="143" spans="1:22" ht="19.5" customHeight="1">
      <c r="A143" s="2043"/>
      <c r="B143" s="140" t="s">
        <v>214</v>
      </c>
      <c r="C143" s="157" t="s">
        <v>4</v>
      </c>
      <c r="D143" s="137" t="s">
        <v>149</v>
      </c>
      <c r="E143" s="86">
        <v>0.87</v>
      </c>
      <c r="F143" s="28">
        <f t="shared" si="45"/>
        <v>11.320000000000002</v>
      </c>
      <c r="G143" s="584" t="s">
        <v>674</v>
      </c>
      <c r="H143" s="584" t="s">
        <v>675</v>
      </c>
      <c r="I143" s="150">
        <v>20</v>
      </c>
      <c r="J143" s="152">
        <f t="shared" si="40"/>
        <v>1.8124999999999999E-3</v>
      </c>
      <c r="K143" s="152">
        <f t="shared" si="59"/>
        <v>2.0548611111111108E-2</v>
      </c>
      <c r="L143" s="153">
        <f t="shared" ref="L143" si="74">L142+$J143</f>
        <v>0.29138194444444454</v>
      </c>
      <c r="M143" s="153">
        <f t="shared" ref="M143:T143" si="75">M142+$J143</f>
        <v>0.35388194444444454</v>
      </c>
      <c r="N143" s="153">
        <f t="shared" si="75"/>
        <v>0.43721527777777791</v>
      </c>
      <c r="O143" s="153">
        <f t="shared" si="75"/>
        <v>0.52054861111111106</v>
      </c>
      <c r="P143" s="153">
        <f t="shared" si="75"/>
        <v>0.60388194444444443</v>
      </c>
      <c r="Q143" s="153">
        <f t="shared" si="75"/>
        <v>0.64554861111111106</v>
      </c>
      <c r="R143" s="190">
        <f t="shared" si="75"/>
        <v>0.68721527777777769</v>
      </c>
      <c r="S143" s="153">
        <f t="shared" si="75"/>
        <v>0.7219374999999999</v>
      </c>
      <c r="T143" s="154">
        <f t="shared" si="75"/>
        <v>0.77749305555555559</v>
      </c>
      <c r="U143" s="1"/>
      <c r="V143" s="1"/>
    </row>
    <row r="144" spans="1:22">
      <c r="A144" s="2043"/>
      <c r="B144" s="140" t="s">
        <v>213</v>
      </c>
      <c r="C144" s="157" t="s">
        <v>4</v>
      </c>
      <c r="D144" s="137" t="s">
        <v>150</v>
      </c>
      <c r="E144" s="28">
        <v>0.375</v>
      </c>
      <c r="F144" s="28">
        <f t="shared" si="45"/>
        <v>11.695000000000002</v>
      </c>
      <c r="G144" s="581" t="s">
        <v>776</v>
      </c>
      <c r="H144" s="581" t="s">
        <v>777</v>
      </c>
      <c r="I144" s="150">
        <v>25</v>
      </c>
      <c r="J144" s="152">
        <f t="shared" si="40"/>
        <v>6.2500000000000001E-4</v>
      </c>
      <c r="K144" s="152">
        <f t="shared" si="59"/>
        <v>2.1173611111111108E-2</v>
      </c>
      <c r="L144" s="153">
        <f t="shared" ref="L144" si="76">L143+$J144</f>
        <v>0.29200694444444453</v>
      </c>
      <c r="M144" s="153">
        <f t="shared" ref="M144:T144" si="77">M143+$J144</f>
        <v>0.35450694444444453</v>
      </c>
      <c r="N144" s="153">
        <f t="shared" si="77"/>
        <v>0.4378402777777779</v>
      </c>
      <c r="O144" s="153">
        <f t="shared" si="77"/>
        <v>0.52117361111111105</v>
      </c>
      <c r="P144" s="153">
        <f t="shared" si="77"/>
        <v>0.60450694444444442</v>
      </c>
      <c r="Q144" s="153">
        <f t="shared" si="77"/>
        <v>0.64617361111111105</v>
      </c>
      <c r="R144" s="190">
        <f t="shared" si="77"/>
        <v>0.68784027777777768</v>
      </c>
      <c r="S144" s="153">
        <f t="shared" si="77"/>
        <v>0.72256249999999989</v>
      </c>
      <c r="T144" s="154">
        <f t="shared" si="77"/>
        <v>0.77811805555555558</v>
      </c>
      <c r="U144" s="1"/>
      <c r="V144" s="1"/>
    </row>
    <row r="145" spans="1:29">
      <c r="A145" s="2043"/>
      <c r="B145" s="140" t="s">
        <v>165</v>
      </c>
      <c r="C145" s="157" t="s">
        <v>5</v>
      </c>
      <c r="D145" s="137" t="s">
        <v>151</v>
      </c>
      <c r="E145" s="145">
        <v>1.04</v>
      </c>
      <c r="F145" s="28">
        <f t="shared" si="45"/>
        <v>12.735000000000003</v>
      </c>
      <c r="G145" s="581" t="s">
        <v>724</v>
      </c>
      <c r="H145" s="581" t="s">
        <v>725</v>
      </c>
      <c r="I145" s="568">
        <v>25</v>
      </c>
      <c r="J145" s="37">
        <f t="shared" si="40"/>
        <v>1.7333333333333333E-3</v>
      </c>
      <c r="K145" s="37">
        <f t="shared" si="59"/>
        <v>2.2906944444444442E-2</v>
      </c>
      <c r="L145" s="153">
        <f t="shared" ref="L145" si="78">L144+$J145</f>
        <v>0.29374027777777784</v>
      </c>
      <c r="M145" s="153">
        <f t="shared" ref="M145:T145" si="79">M144+$J145</f>
        <v>0.35624027777777784</v>
      </c>
      <c r="N145" s="153">
        <f t="shared" si="79"/>
        <v>0.43957361111111121</v>
      </c>
      <c r="O145" s="153">
        <f t="shared" si="79"/>
        <v>0.52290694444444441</v>
      </c>
      <c r="P145" s="153">
        <f t="shared" si="79"/>
        <v>0.60624027777777778</v>
      </c>
      <c r="Q145" s="153">
        <f t="shared" si="79"/>
        <v>0.64790694444444441</v>
      </c>
      <c r="R145" s="190">
        <f t="shared" si="79"/>
        <v>0.68957361111111104</v>
      </c>
      <c r="S145" s="153">
        <f t="shared" si="79"/>
        <v>0.72429583333333325</v>
      </c>
      <c r="T145" s="154">
        <f t="shared" si="79"/>
        <v>0.77985138888888894</v>
      </c>
      <c r="U145" s="1"/>
      <c r="V145" s="1"/>
    </row>
    <row r="146" spans="1:29">
      <c r="A146" s="2043"/>
      <c r="B146" s="140" t="s">
        <v>336</v>
      </c>
      <c r="C146" s="157" t="s">
        <v>5</v>
      </c>
      <c r="D146" s="137" t="s">
        <v>152</v>
      </c>
      <c r="E146" s="28">
        <v>1.05</v>
      </c>
      <c r="F146" s="28">
        <f t="shared" si="45"/>
        <v>13.785000000000004</v>
      </c>
      <c r="G146" s="607" t="s">
        <v>745</v>
      </c>
      <c r="H146" s="607" t="s">
        <v>746</v>
      </c>
      <c r="I146" s="568">
        <v>25</v>
      </c>
      <c r="J146" s="37">
        <f t="shared" si="40"/>
        <v>1.75E-3</v>
      </c>
      <c r="K146" s="37">
        <f t="shared" si="59"/>
        <v>2.4656944444444443E-2</v>
      </c>
      <c r="L146" s="153">
        <f t="shared" ref="L146" si="80">L145+$J146</f>
        <v>0.29549027777777781</v>
      </c>
      <c r="M146" s="153">
        <f t="shared" ref="M146:T146" si="81">M145+$J146</f>
        <v>0.35799027777777781</v>
      </c>
      <c r="N146" s="153">
        <f t="shared" si="81"/>
        <v>0.44132361111111118</v>
      </c>
      <c r="O146" s="153">
        <f t="shared" si="81"/>
        <v>0.52465694444444444</v>
      </c>
      <c r="P146" s="153">
        <f t="shared" si="81"/>
        <v>0.60799027777777781</v>
      </c>
      <c r="Q146" s="153">
        <f t="shared" si="81"/>
        <v>0.64965694444444444</v>
      </c>
      <c r="R146" s="190">
        <f t="shared" si="81"/>
        <v>0.69132361111111107</v>
      </c>
      <c r="S146" s="153">
        <f t="shared" si="81"/>
        <v>0.72604583333333328</v>
      </c>
      <c r="T146" s="154">
        <f t="shared" si="81"/>
        <v>0.78160138888888897</v>
      </c>
      <c r="U146" s="1"/>
      <c r="V146" s="1"/>
    </row>
    <row r="147" spans="1:29" ht="17.25" thickBot="1">
      <c r="A147" s="2044"/>
      <c r="B147" s="498" t="s">
        <v>182</v>
      </c>
      <c r="C147" s="158" t="s">
        <v>4</v>
      </c>
      <c r="D147" s="139" t="s">
        <v>153</v>
      </c>
      <c r="E147" s="126">
        <v>0.245</v>
      </c>
      <c r="F147" s="126">
        <f t="shared" si="45"/>
        <v>14.030000000000003</v>
      </c>
      <c r="G147" s="621" t="s">
        <v>654</v>
      </c>
      <c r="H147" s="621" t="s">
        <v>655</v>
      </c>
      <c r="I147" s="127">
        <v>25</v>
      </c>
      <c r="J147" s="128">
        <f t="shared" si="40"/>
        <v>4.083333333333333E-4</v>
      </c>
      <c r="K147" s="128">
        <f t="shared" si="59"/>
        <v>2.5065277777777777E-2</v>
      </c>
      <c r="L147" s="162">
        <f t="shared" ref="L147" si="82">L146+$J147</f>
        <v>0.29589861111111115</v>
      </c>
      <c r="M147" s="162">
        <f t="shared" ref="M147:T147" si="83">M146+$J147</f>
        <v>0.35839861111111115</v>
      </c>
      <c r="N147" s="162">
        <f t="shared" si="83"/>
        <v>0.44173194444444452</v>
      </c>
      <c r="O147" s="162">
        <f t="shared" si="83"/>
        <v>0.52506527777777778</v>
      </c>
      <c r="P147" s="162">
        <f t="shared" si="83"/>
        <v>0.60839861111111115</v>
      </c>
      <c r="Q147" s="162">
        <f t="shared" si="83"/>
        <v>0.65006527777777778</v>
      </c>
      <c r="R147" s="632">
        <f t="shared" si="83"/>
        <v>0.69173194444444441</v>
      </c>
      <c r="S147" s="162">
        <f t="shared" si="83"/>
        <v>0.72645416666666662</v>
      </c>
      <c r="T147" s="633">
        <f t="shared" si="83"/>
        <v>0.78200972222222231</v>
      </c>
      <c r="U147" s="1"/>
      <c r="V147" s="1"/>
    </row>
    <row r="148" spans="1:29">
      <c r="A148" s="569"/>
      <c r="B148" s="50"/>
      <c r="C148" s="84"/>
      <c r="D148" s="84"/>
      <c r="E148" s="85"/>
      <c r="F148" s="85"/>
      <c r="G148" s="85"/>
      <c r="H148" s="85"/>
      <c r="I148" s="86"/>
      <c r="J148" s="87"/>
      <c r="K148" s="87"/>
      <c r="L148" s="87"/>
      <c r="M148" s="90"/>
      <c r="N148" s="90"/>
      <c r="O148" s="90"/>
      <c r="P148" s="90"/>
      <c r="Q148" s="90"/>
      <c r="R148" s="90"/>
      <c r="S148" s="622"/>
      <c r="T148" s="15"/>
      <c r="U148" s="1"/>
      <c r="V148" s="1"/>
    </row>
    <row r="149" spans="1:29">
      <c r="A149" s="113"/>
      <c r="B149" s="17"/>
      <c r="C149" s="104"/>
      <c r="D149" s="104"/>
      <c r="E149" s="105"/>
      <c r="F149" s="19"/>
      <c r="G149" s="19"/>
      <c r="H149" s="19"/>
      <c r="I149" s="105"/>
      <c r="J149" s="78"/>
      <c r="K149" s="78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94"/>
      <c r="AC149" s="15"/>
    </row>
    <row r="150" spans="1:29">
      <c r="A150" s="106"/>
      <c r="B150" s="17"/>
      <c r="C150" s="104"/>
      <c r="D150" s="104"/>
      <c r="E150" s="105"/>
      <c r="F150" s="19"/>
      <c r="G150" s="105"/>
      <c r="H150" s="78"/>
      <c r="I150" s="78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94"/>
      <c r="AA150" s="15"/>
    </row>
    <row r="151" spans="1:29">
      <c r="A151" s="106"/>
    </row>
  </sheetData>
  <mergeCells count="45">
    <mergeCell ref="B1:B2"/>
    <mergeCell ref="A3:C3"/>
    <mergeCell ref="A4:A5"/>
    <mergeCell ref="B4:B5"/>
    <mergeCell ref="C4:C5"/>
    <mergeCell ref="D93:U93"/>
    <mergeCell ref="D94:D95"/>
    <mergeCell ref="E94:E95"/>
    <mergeCell ref="H5:I5"/>
    <mergeCell ref="A125:A126"/>
    <mergeCell ref="B125:B126"/>
    <mergeCell ref="A124:C124"/>
    <mergeCell ref="A59:A66"/>
    <mergeCell ref="A67:A85"/>
    <mergeCell ref="A6:A26"/>
    <mergeCell ref="A27:A34"/>
    <mergeCell ref="C44:C45"/>
    <mergeCell ref="A49:A50"/>
    <mergeCell ref="B54:B55"/>
    <mergeCell ref="A56:C56"/>
    <mergeCell ref="D43:I43"/>
    <mergeCell ref="D125:K125"/>
    <mergeCell ref="G126:H126"/>
    <mergeCell ref="A127:A147"/>
    <mergeCell ref="H58:I58"/>
    <mergeCell ref="H95:I95"/>
    <mergeCell ref="C125:C126"/>
    <mergeCell ref="A93:C93"/>
    <mergeCell ref="A94:A95"/>
    <mergeCell ref="B94:B95"/>
    <mergeCell ref="C94:C95"/>
    <mergeCell ref="A96:A118"/>
    <mergeCell ref="B122:B123"/>
    <mergeCell ref="B91:B92"/>
    <mergeCell ref="C57:C58"/>
    <mergeCell ref="A57:A58"/>
    <mergeCell ref="B57:B58"/>
    <mergeCell ref="D4:D5"/>
    <mergeCell ref="D3:T3"/>
    <mergeCell ref="E4:L4"/>
    <mergeCell ref="D56:T56"/>
    <mergeCell ref="F57:L57"/>
    <mergeCell ref="D57:D58"/>
    <mergeCell ref="E57:E58"/>
    <mergeCell ref="D44:I44"/>
  </mergeCells>
  <pageMargins left="0.43307086614173229" right="0.23622047244094491" top="0.74803149606299213" bottom="0.74803149606299213" header="0.31496062992125984" footer="0.31496062992125984"/>
  <pageSetup paperSize="9" scale="70" fitToHeight="0" orientation="landscape" r:id="rId1"/>
  <rowBreaks count="1" manualBreakCount="1">
    <brk id="66" max="16383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BC151"/>
  <sheetViews>
    <sheetView topLeftCell="A12" zoomScale="80" zoomScaleNormal="80" workbookViewId="0">
      <selection activeCell="E50" sqref="E50:E53"/>
    </sheetView>
  </sheetViews>
  <sheetFormatPr defaultRowHeight="15"/>
  <cols>
    <col min="2" max="2" width="36.28515625" customWidth="1"/>
    <col min="3" max="3" width="10" customWidth="1"/>
    <col min="4" max="4" width="9" hidden="1" customWidth="1"/>
    <col min="6" max="6" width="10.42578125" customWidth="1"/>
    <col min="7" max="7" width="14.28515625" customWidth="1"/>
    <col min="8" max="8" width="12.85546875" customWidth="1"/>
    <col min="9" max="9" width="13.85546875" customWidth="1"/>
    <col min="10" max="10" width="9.140625" hidden="1" customWidth="1"/>
    <col min="36" max="37" width="9.140625" customWidth="1"/>
    <col min="41" max="41" width="9.140625" customWidth="1"/>
    <col min="53" max="53" width="10.28515625" bestFit="1" customWidth="1"/>
    <col min="54" max="54" width="11.140625" customWidth="1"/>
  </cols>
  <sheetData>
    <row r="1" spans="1:53">
      <c r="B1" s="2056">
        <v>17</v>
      </c>
    </row>
    <row r="2" spans="1:53" ht="23.25">
      <c r="B2" s="2056"/>
      <c r="D2" s="38" t="s">
        <v>269</v>
      </c>
    </row>
    <row r="3" spans="1:53" ht="23.25">
      <c r="B3" s="2056"/>
      <c r="E3" s="38" t="s">
        <v>269</v>
      </c>
    </row>
    <row r="4" spans="1:53" ht="28.5">
      <c r="B4" s="2056"/>
      <c r="D4" s="75" t="s">
        <v>397</v>
      </c>
      <c r="E4" s="75" t="s">
        <v>463</v>
      </c>
    </row>
    <row r="5" spans="1:53">
      <c r="A5" s="39"/>
      <c r="B5" s="2056"/>
      <c r="C5" s="39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1311"/>
      <c r="S5" s="1312"/>
      <c r="T5" s="1312"/>
      <c r="U5" s="1312"/>
      <c r="V5" s="1312"/>
      <c r="W5" s="1312"/>
      <c r="X5" s="1312"/>
      <c r="Y5" s="1312"/>
      <c r="Z5" s="1312"/>
      <c r="AA5" s="1312"/>
      <c r="AB5" s="1312"/>
      <c r="AC5" s="1312"/>
      <c r="AD5" s="1312"/>
    </row>
    <row r="6" spans="1:53">
      <c r="A6" s="39"/>
      <c r="B6" s="2056"/>
      <c r="C6" s="41"/>
      <c r="D6" s="42"/>
      <c r="E6" s="42"/>
      <c r="F6" s="42"/>
      <c r="G6" s="42"/>
      <c r="H6" s="42"/>
      <c r="I6" s="42"/>
      <c r="J6" s="42"/>
      <c r="K6" s="42"/>
      <c r="L6" s="40"/>
      <c r="M6" s="40"/>
      <c r="N6" s="40"/>
      <c r="O6" s="40"/>
      <c r="P6" s="40"/>
      <c r="Q6" s="40"/>
      <c r="R6" s="40"/>
    </row>
    <row r="7" spans="1:53" ht="39" customHeight="1">
      <c r="A7" s="2059" t="s">
        <v>17</v>
      </c>
      <c r="B7" s="2060"/>
      <c r="C7" s="2064" t="s">
        <v>1691</v>
      </c>
      <c r="D7" s="2065"/>
      <c r="E7" s="2065"/>
      <c r="F7" s="2065"/>
      <c r="G7" s="2065"/>
      <c r="H7" s="2065"/>
      <c r="I7" s="2066"/>
      <c r="J7" s="44">
        <v>7</v>
      </c>
      <c r="K7" s="2061" t="s">
        <v>1690</v>
      </c>
      <c r="L7" s="2062"/>
      <c r="M7" s="2062"/>
      <c r="N7" s="2062"/>
      <c r="O7" s="2062"/>
      <c r="P7" s="2062"/>
      <c r="Q7" s="2062"/>
      <c r="R7" s="2062"/>
      <c r="S7" s="2062"/>
      <c r="T7" s="2062"/>
      <c r="U7" s="2062"/>
      <c r="V7" s="2062"/>
      <c r="W7" s="2062"/>
      <c r="X7" s="2062"/>
      <c r="Y7" s="2062"/>
      <c r="Z7" s="2062"/>
      <c r="AA7" s="2062"/>
      <c r="AB7" s="2062"/>
      <c r="AC7" s="2062"/>
      <c r="AD7" s="2062"/>
      <c r="AE7" s="2062"/>
      <c r="AF7" s="2062"/>
      <c r="AG7" s="2062"/>
      <c r="AH7" s="2062"/>
      <c r="AI7" s="2062"/>
      <c r="AJ7" s="2062"/>
      <c r="AK7" s="2062"/>
      <c r="AL7" s="2062"/>
      <c r="AM7" s="2062"/>
      <c r="AN7" s="2062"/>
      <c r="AO7" s="2062"/>
      <c r="AP7" s="2062"/>
      <c r="AQ7" s="2062"/>
      <c r="AR7" s="2062"/>
      <c r="AS7" s="2062"/>
      <c r="AT7" s="2062"/>
      <c r="AU7" s="2063"/>
    </row>
    <row r="8" spans="1:53" ht="49.5">
      <c r="A8" s="916" t="s">
        <v>0</v>
      </c>
      <c r="B8" s="917" t="s">
        <v>51</v>
      </c>
      <c r="C8" s="1447" t="s">
        <v>53</v>
      </c>
      <c r="D8" s="917"/>
      <c r="E8" s="917" t="s">
        <v>52</v>
      </c>
      <c r="F8" s="917" t="s">
        <v>48</v>
      </c>
      <c r="G8" s="917" t="s">
        <v>1688</v>
      </c>
      <c r="H8" s="2057" t="s">
        <v>552</v>
      </c>
      <c r="I8" s="2058"/>
      <c r="J8" s="917"/>
      <c r="K8" s="918">
        <v>4</v>
      </c>
      <c r="L8" s="919">
        <v>5</v>
      </c>
      <c r="M8" s="918">
        <v>4</v>
      </c>
      <c r="N8" s="919">
        <v>5</v>
      </c>
      <c r="O8" s="918">
        <v>4</v>
      </c>
      <c r="P8" s="919">
        <v>5</v>
      </c>
      <c r="Q8" s="918">
        <v>4</v>
      </c>
      <c r="R8" s="919">
        <v>5</v>
      </c>
      <c r="S8" s="1295">
        <v>14</v>
      </c>
      <c r="T8" s="918">
        <v>4</v>
      </c>
      <c r="U8" s="1296">
        <v>9</v>
      </c>
      <c r="V8" s="919">
        <v>5</v>
      </c>
      <c r="W8" s="1295">
        <v>14</v>
      </c>
      <c r="X8" s="918">
        <v>4</v>
      </c>
      <c r="Y8" s="919">
        <v>5</v>
      </c>
      <c r="Z8" s="918">
        <v>4</v>
      </c>
      <c r="AA8" s="1296">
        <v>14</v>
      </c>
      <c r="AB8" s="919">
        <v>5</v>
      </c>
      <c r="AC8" s="1296">
        <v>18</v>
      </c>
      <c r="AD8" s="918">
        <v>4</v>
      </c>
      <c r="AE8" s="919">
        <v>5</v>
      </c>
      <c r="AF8" s="1295">
        <v>18</v>
      </c>
      <c r="AG8" s="918">
        <v>4</v>
      </c>
      <c r="AH8" s="1296">
        <v>14</v>
      </c>
      <c r="AI8" s="919">
        <v>5</v>
      </c>
      <c r="AJ8" s="918">
        <v>4</v>
      </c>
      <c r="AK8" s="1296">
        <v>14</v>
      </c>
      <c r="AL8" s="919">
        <v>5</v>
      </c>
      <c r="AM8" s="918">
        <v>4</v>
      </c>
      <c r="AN8" s="1296">
        <v>14</v>
      </c>
      <c r="AO8" s="919">
        <v>5</v>
      </c>
      <c r="AP8" s="918">
        <v>4</v>
      </c>
      <c r="AQ8" s="919">
        <v>5</v>
      </c>
      <c r="AR8" s="918">
        <v>4</v>
      </c>
      <c r="AS8" s="919">
        <v>5</v>
      </c>
      <c r="AT8" s="918">
        <v>1</v>
      </c>
      <c r="AU8" s="919">
        <v>5</v>
      </c>
      <c r="AX8" s="996"/>
      <c r="AY8" s="996"/>
      <c r="AZ8" s="996"/>
      <c r="BA8" s="996"/>
    </row>
    <row r="9" spans="1:53" ht="16.5">
      <c r="A9" s="920"/>
      <c r="B9" s="916"/>
      <c r="C9" s="921"/>
      <c r="D9" s="916"/>
      <c r="E9" s="917"/>
      <c r="F9" s="917"/>
      <c r="G9" s="921"/>
      <c r="H9" s="921"/>
      <c r="I9" s="921"/>
      <c r="J9" s="922">
        <v>7.6388888888888886E-3</v>
      </c>
      <c r="K9" s="923">
        <v>1</v>
      </c>
      <c r="L9" s="923">
        <v>2</v>
      </c>
      <c r="M9" s="923">
        <v>3</v>
      </c>
      <c r="N9" s="923">
        <v>4</v>
      </c>
      <c r="O9" s="923">
        <v>5</v>
      </c>
      <c r="P9" s="923">
        <v>6</v>
      </c>
      <c r="Q9" s="923">
        <v>7</v>
      </c>
      <c r="R9" s="923">
        <v>8</v>
      </c>
      <c r="S9" s="923">
        <v>9</v>
      </c>
      <c r="T9" s="923">
        <v>10</v>
      </c>
      <c r="U9" s="923">
        <v>11</v>
      </c>
      <c r="V9" s="923">
        <v>12</v>
      </c>
      <c r="W9" s="923">
        <v>13</v>
      </c>
      <c r="X9" s="923">
        <v>14</v>
      </c>
      <c r="Y9" s="923">
        <v>15</v>
      </c>
      <c r="Z9" s="923">
        <v>16</v>
      </c>
      <c r="AA9" s="923">
        <v>17</v>
      </c>
      <c r="AB9" s="923">
        <v>18</v>
      </c>
      <c r="AC9" s="923">
        <v>19</v>
      </c>
      <c r="AD9" s="923">
        <v>20</v>
      </c>
      <c r="AE9" s="923">
        <v>21</v>
      </c>
      <c r="AF9" s="923">
        <v>22</v>
      </c>
      <c r="AG9" s="923">
        <v>23</v>
      </c>
      <c r="AH9" s="923">
        <v>24</v>
      </c>
      <c r="AI9" s="923">
        <v>25</v>
      </c>
      <c r="AJ9" s="923">
        <v>26</v>
      </c>
      <c r="AK9" s="923">
        <v>27</v>
      </c>
      <c r="AL9" s="923">
        <v>28</v>
      </c>
      <c r="AM9" s="923">
        <v>29</v>
      </c>
      <c r="AN9" s="923">
        <v>30</v>
      </c>
      <c r="AO9" s="923">
        <v>31</v>
      </c>
      <c r="AP9" s="923">
        <v>32</v>
      </c>
      <c r="AQ9" s="923">
        <v>33</v>
      </c>
      <c r="AR9" s="923">
        <v>34</v>
      </c>
      <c r="AS9" s="923">
        <v>35</v>
      </c>
      <c r="AT9" s="923">
        <v>36</v>
      </c>
      <c r="AU9" s="923">
        <v>37</v>
      </c>
      <c r="AX9" s="996" t="s">
        <v>1271</v>
      </c>
      <c r="AY9" s="996"/>
      <c r="AZ9" s="996">
        <f>F55</f>
        <v>20.29</v>
      </c>
      <c r="BA9" s="996"/>
    </row>
    <row r="10" spans="1:53" ht="16.5">
      <c r="A10" s="924" t="s">
        <v>54</v>
      </c>
      <c r="B10" s="925" t="s">
        <v>55</v>
      </c>
      <c r="C10" s="927" t="s">
        <v>4</v>
      </c>
      <c r="D10" s="925"/>
      <c r="E10" s="926">
        <v>0</v>
      </c>
      <c r="F10" s="926">
        <v>0</v>
      </c>
      <c r="G10" s="927" t="s">
        <v>1681</v>
      </c>
      <c r="H10" s="928" t="s">
        <v>654</v>
      </c>
      <c r="I10" s="928" t="s">
        <v>655</v>
      </c>
      <c r="J10" s="929">
        <v>1.4583333333333332E-2</v>
      </c>
      <c r="K10" s="929">
        <v>0.18055555555555555</v>
      </c>
      <c r="L10" s="929">
        <v>0.20833333333333334</v>
      </c>
      <c r="M10" s="929">
        <v>0.22916666666666666</v>
      </c>
      <c r="N10" s="929">
        <v>0.25694444444444448</v>
      </c>
      <c r="O10" s="1293">
        <v>0.28125</v>
      </c>
      <c r="P10" s="929">
        <v>0.3125</v>
      </c>
      <c r="Q10" s="929">
        <v>0.34027777777777773</v>
      </c>
      <c r="R10" s="930">
        <v>0.3611111111111111</v>
      </c>
      <c r="S10" s="1309">
        <v>0.38194444444444442</v>
      </c>
      <c r="T10" s="929">
        <v>0.40277777777777773</v>
      </c>
      <c r="U10" s="1309">
        <v>0.4201388888888889</v>
      </c>
      <c r="V10" s="929">
        <v>0.43055555555555558</v>
      </c>
      <c r="W10" s="1309">
        <v>0.44444444444444442</v>
      </c>
      <c r="X10" s="929">
        <v>0.4548611111111111</v>
      </c>
      <c r="Y10" s="929">
        <v>0.47916666666666669</v>
      </c>
      <c r="Z10" s="929">
        <v>0.50347222222222221</v>
      </c>
      <c r="AA10" s="1309">
        <v>0.51736111111111105</v>
      </c>
      <c r="AB10" s="929">
        <v>0.52777777777777779</v>
      </c>
      <c r="AC10" s="1309">
        <v>0.54166666666666663</v>
      </c>
      <c r="AD10" s="929">
        <v>0.55555555555555558</v>
      </c>
      <c r="AE10" s="929">
        <v>0.57986111111111105</v>
      </c>
      <c r="AF10" s="1309">
        <v>0.59027777777777779</v>
      </c>
      <c r="AG10" s="929">
        <v>0.60416666666666663</v>
      </c>
      <c r="AH10" s="1309">
        <v>0.62847222222222221</v>
      </c>
      <c r="AI10" s="929">
        <v>0.64236111111111105</v>
      </c>
      <c r="AJ10" s="929">
        <v>0.65277777777777779</v>
      </c>
      <c r="AK10" s="1309">
        <v>0.67708333333333337</v>
      </c>
      <c r="AL10" s="929">
        <v>0.69097222222222221</v>
      </c>
      <c r="AM10" s="929">
        <v>0.70833333333333337</v>
      </c>
      <c r="AN10" s="1309">
        <v>0.72569444444444453</v>
      </c>
      <c r="AO10" s="929">
        <v>0.73958333333333337</v>
      </c>
      <c r="AP10" s="929">
        <v>0.76041666666666663</v>
      </c>
      <c r="AQ10" s="929">
        <v>0.79166666666666663</v>
      </c>
      <c r="AR10" s="929">
        <v>0.80902777777777779</v>
      </c>
      <c r="AS10" s="929">
        <v>0.84375</v>
      </c>
      <c r="AT10" s="929">
        <v>0.85763888888888884</v>
      </c>
      <c r="AU10" s="929">
        <v>0.89236111111111116</v>
      </c>
      <c r="AX10" s="996" t="s">
        <v>1278</v>
      </c>
      <c r="AY10" s="996"/>
      <c r="AZ10" s="996">
        <v>37</v>
      </c>
      <c r="BA10" s="996"/>
    </row>
    <row r="11" spans="1:53" ht="16.5">
      <c r="A11" s="924" t="s">
        <v>56</v>
      </c>
      <c r="B11" s="931" t="s">
        <v>267</v>
      </c>
      <c r="C11" s="927" t="s">
        <v>4</v>
      </c>
      <c r="D11" s="929">
        <v>6.9444444444444447E-4</v>
      </c>
      <c r="E11" s="926">
        <v>0.39</v>
      </c>
      <c r="F11" s="926">
        <f>E11</f>
        <v>0.39</v>
      </c>
      <c r="G11" s="927" t="s">
        <v>1681</v>
      </c>
      <c r="H11" s="932" t="s">
        <v>1268</v>
      </c>
      <c r="I11" s="932" t="s">
        <v>1269</v>
      </c>
      <c r="J11" s="1580"/>
      <c r="K11" s="933">
        <f>K10+$D11</f>
        <v>0.18124999999999999</v>
      </c>
      <c r="L11" s="933">
        <f t="shared" ref="L11:AU11" si="0">L10+$D11</f>
        <v>0.20902777777777778</v>
      </c>
      <c r="M11" s="933">
        <f t="shared" si="0"/>
        <v>0.2298611111111111</v>
      </c>
      <c r="N11" s="933">
        <f t="shared" si="0"/>
        <v>0.25763888888888892</v>
      </c>
      <c r="O11" s="1294">
        <f t="shared" si="0"/>
        <v>0.28194444444444444</v>
      </c>
      <c r="P11" s="933">
        <f t="shared" si="0"/>
        <v>0.31319444444444444</v>
      </c>
      <c r="Q11" s="933">
        <f t="shared" si="0"/>
        <v>0.34097222222222218</v>
      </c>
      <c r="R11" s="933">
        <f t="shared" si="0"/>
        <v>0.36180555555555555</v>
      </c>
      <c r="S11" s="1310">
        <f t="shared" si="0"/>
        <v>0.38263888888888886</v>
      </c>
      <c r="T11" s="933">
        <f t="shared" si="0"/>
        <v>0.40347222222222218</v>
      </c>
      <c r="U11" s="1310">
        <f t="shared" si="0"/>
        <v>0.42083333333333334</v>
      </c>
      <c r="V11" s="933">
        <f t="shared" si="0"/>
        <v>0.43125000000000002</v>
      </c>
      <c r="W11" s="1310">
        <f t="shared" si="0"/>
        <v>0.44513888888888886</v>
      </c>
      <c r="X11" s="933">
        <f t="shared" si="0"/>
        <v>0.45555555555555555</v>
      </c>
      <c r="Y11" s="933">
        <f t="shared" si="0"/>
        <v>0.47986111111111113</v>
      </c>
      <c r="Z11" s="933">
        <f t="shared" si="0"/>
        <v>0.50416666666666665</v>
      </c>
      <c r="AA11" s="1310">
        <f t="shared" si="0"/>
        <v>0.51805555555555549</v>
      </c>
      <c r="AB11" s="933">
        <f>AB10+$D11</f>
        <v>0.52847222222222223</v>
      </c>
      <c r="AC11" s="1310">
        <f>AC10+$D11</f>
        <v>0.54236111111111107</v>
      </c>
      <c r="AD11" s="933">
        <f t="shared" si="0"/>
        <v>0.55625000000000002</v>
      </c>
      <c r="AE11" s="933">
        <f t="shared" si="0"/>
        <v>0.58055555555555549</v>
      </c>
      <c r="AF11" s="1310">
        <f t="shared" si="0"/>
        <v>0.59097222222222223</v>
      </c>
      <c r="AG11" s="933">
        <f t="shared" si="0"/>
        <v>0.60486111111111107</v>
      </c>
      <c r="AH11" s="1310">
        <f t="shared" si="0"/>
        <v>0.62916666666666665</v>
      </c>
      <c r="AI11" s="1468">
        <f t="shared" si="0"/>
        <v>0.64305555555555549</v>
      </c>
      <c r="AJ11" s="933">
        <f t="shared" si="0"/>
        <v>0.65347222222222223</v>
      </c>
      <c r="AK11" s="1310">
        <f t="shared" si="0"/>
        <v>0.67777777777777781</v>
      </c>
      <c r="AL11" s="933">
        <f t="shared" si="0"/>
        <v>0.69166666666666665</v>
      </c>
      <c r="AM11" s="933">
        <f t="shared" si="0"/>
        <v>0.70902777777777781</v>
      </c>
      <c r="AN11" s="1310">
        <f t="shared" si="0"/>
        <v>0.72638888888888897</v>
      </c>
      <c r="AO11" s="933">
        <f t="shared" si="0"/>
        <v>0.74027777777777781</v>
      </c>
      <c r="AP11" s="933">
        <f t="shared" si="0"/>
        <v>0.76111111111111107</v>
      </c>
      <c r="AQ11" s="933">
        <f t="shared" si="0"/>
        <v>0.79236111111111107</v>
      </c>
      <c r="AR11" s="933">
        <f t="shared" si="0"/>
        <v>0.80972222222222223</v>
      </c>
      <c r="AS11" s="933">
        <f t="shared" si="0"/>
        <v>0.84444444444444444</v>
      </c>
      <c r="AT11" s="933">
        <f t="shared" si="0"/>
        <v>0.85833333333333328</v>
      </c>
      <c r="AU11" s="933">
        <f t="shared" si="0"/>
        <v>0.8930555555555556</v>
      </c>
      <c r="AX11" s="996" t="s">
        <v>1272</v>
      </c>
      <c r="AY11" s="996"/>
      <c r="AZ11" s="996">
        <f>AZ9*AZ10</f>
        <v>750.73</v>
      </c>
      <c r="BA11" s="996"/>
    </row>
    <row r="12" spans="1:53" ht="16.5">
      <c r="A12" s="924" t="s">
        <v>57</v>
      </c>
      <c r="B12" s="934" t="s">
        <v>337</v>
      </c>
      <c r="C12" s="710" t="s">
        <v>5</v>
      </c>
      <c r="D12" s="935">
        <v>1.3888888888888284E-3</v>
      </c>
      <c r="E12" s="936">
        <v>0.44</v>
      </c>
      <c r="F12" s="920">
        <f>F11+E12</f>
        <v>0.83000000000000007</v>
      </c>
      <c r="G12" s="710" t="s">
        <v>1681</v>
      </c>
      <c r="H12" s="584" t="s">
        <v>678</v>
      </c>
      <c r="I12" s="584" t="s">
        <v>679</v>
      </c>
      <c r="J12" s="924"/>
      <c r="K12" s="933">
        <f t="shared" ref="K12:K18" si="1">K11+$D12</f>
        <v>0.18263888888888882</v>
      </c>
      <c r="L12" s="933">
        <f t="shared" ref="L12:L18" si="2">L11+$D12</f>
        <v>0.21041666666666661</v>
      </c>
      <c r="M12" s="933">
        <f t="shared" ref="M12:M18" si="3">M11+$D12</f>
        <v>0.23124999999999993</v>
      </c>
      <c r="N12" s="933">
        <f t="shared" ref="N12:N18" si="4">N11+$D12</f>
        <v>0.25902777777777775</v>
      </c>
      <c r="O12" s="1294">
        <f t="shared" ref="O12:O18" si="5">O11+$D12</f>
        <v>0.28333333333333327</v>
      </c>
      <c r="P12" s="933">
        <f t="shared" ref="P12:P18" si="6">P11+$D12</f>
        <v>0.31458333333333327</v>
      </c>
      <c r="Q12" s="933">
        <f t="shared" ref="Q12:Q18" si="7">Q11+$D12</f>
        <v>0.34236111111111101</v>
      </c>
      <c r="R12" s="933">
        <f t="shared" ref="R12:S18" si="8">R11+$D12</f>
        <v>0.36319444444444438</v>
      </c>
      <c r="S12" s="1310">
        <f t="shared" si="8"/>
        <v>0.38402777777777769</v>
      </c>
      <c r="T12" s="933">
        <f t="shared" ref="T12:U18" si="9">T11+$D12</f>
        <v>0.40486111111111101</v>
      </c>
      <c r="U12" s="1310">
        <f t="shared" si="9"/>
        <v>0.42222222222222217</v>
      </c>
      <c r="V12" s="933">
        <f t="shared" ref="V12:W18" si="10">V11+$D12</f>
        <v>0.43263888888888885</v>
      </c>
      <c r="W12" s="1310">
        <f t="shared" si="10"/>
        <v>0.44652777777777769</v>
      </c>
      <c r="X12" s="933">
        <f t="shared" ref="X12:X18" si="11">X11+$D12</f>
        <v>0.45694444444444438</v>
      </c>
      <c r="Y12" s="933">
        <f t="shared" ref="Y12:Y18" si="12">Y11+$D12</f>
        <v>0.48124999999999996</v>
      </c>
      <c r="Z12" s="933">
        <f t="shared" ref="Z12:AA18" si="13">Z11+$D12</f>
        <v>0.50555555555555554</v>
      </c>
      <c r="AA12" s="1310">
        <f t="shared" si="13"/>
        <v>0.51944444444444438</v>
      </c>
      <c r="AB12" s="933">
        <f>AB11+$D12</f>
        <v>0.52986111111111112</v>
      </c>
      <c r="AC12" s="1310">
        <f t="shared" ref="AC12:AC55" si="14">AC11+$D12</f>
        <v>0.54374999999999996</v>
      </c>
      <c r="AD12" s="933">
        <f t="shared" ref="AD12:AD18" si="15">AD11+$D12</f>
        <v>0.5576388888888888</v>
      </c>
      <c r="AE12" s="933">
        <f t="shared" ref="AE12:AF18" si="16">AE11+$D12</f>
        <v>0.58194444444444438</v>
      </c>
      <c r="AF12" s="1310">
        <f t="shared" si="16"/>
        <v>0.59236111111111112</v>
      </c>
      <c r="AG12" s="933">
        <f t="shared" ref="AG12:AG18" si="17">AG11+$D12</f>
        <v>0.60624999999999996</v>
      </c>
      <c r="AH12" s="1310">
        <f t="shared" ref="AH12:AI18" si="18">AH11+$D12</f>
        <v>0.63055555555555554</v>
      </c>
      <c r="AI12" s="1468">
        <f t="shared" si="18"/>
        <v>0.64444444444444438</v>
      </c>
      <c r="AJ12" s="933">
        <f t="shared" ref="AJ12:AJ18" si="19">AJ11+$D12</f>
        <v>0.65486111111111112</v>
      </c>
      <c r="AK12" s="1310">
        <f t="shared" ref="AK12:AL18" si="20">AK11+$D12</f>
        <v>0.6791666666666667</v>
      </c>
      <c r="AL12" s="933">
        <f t="shared" si="20"/>
        <v>0.69305555555555554</v>
      </c>
      <c r="AM12" s="933">
        <f t="shared" ref="AM12:AN18" si="21">AM11+$D12</f>
        <v>0.7104166666666667</v>
      </c>
      <c r="AN12" s="1310">
        <f t="shared" si="21"/>
        <v>0.72777777777777786</v>
      </c>
      <c r="AO12" s="933">
        <f t="shared" ref="AO12:AO18" si="22">AO11+$D12</f>
        <v>0.7416666666666667</v>
      </c>
      <c r="AP12" s="933">
        <f t="shared" ref="AP12:AP18" si="23">AP11+$D12</f>
        <v>0.76249999999999996</v>
      </c>
      <c r="AQ12" s="933">
        <f t="shared" ref="AQ12:AQ18" si="24">AQ11+$D12</f>
        <v>0.79374999999999996</v>
      </c>
      <c r="AR12" s="933">
        <f t="shared" ref="AR12:AR18" si="25">AR11+$D12</f>
        <v>0.81111111111111112</v>
      </c>
      <c r="AS12" s="933">
        <f t="shared" ref="AS12:AS18" si="26">AS11+$D12</f>
        <v>0.84583333333333321</v>
      </c>
      <c r="AT12" s="933">
        <f t="shared" ref="AT12:AT18" si="27">AT11+$D12</f>
        <v>0.85972222222222205</v>
      </c>
      <c r="AU12" s="933">
        <f t="shared" ref="AU12:AU18" si="28">AU11+$D12</f>
        <v>0.89444444444444438</v>
      </c>
    </row>
    <row r="13" spans="1:53" ht="16.5">
      <c r="A13" s="924" t="s">
        <v>59</v>
      </c>
      <c r="B13" s="934" t="s">
        <v>58</v>
      </c>
      <c r="C13" s="710" t="s">
        <v>4</v>
      </c>
      <c r="D13" s="935">
        <v>1.388888888888884E-3</v>
      </c>
      <c r="E13" s="299">
        <v>0.69</v>
      </c>
      <c r="F13" s="920">
        <f>F12+E13</f>
        <v>1.52</v>
      </c>
      <c r="G13" s="710" t="s">
        <v>1681</v>
      </c>
      <c r="H13" s="584" t="s">
        <v>664</v>
      </c>
      <c r="I13" s="584" t="s">
        <v>665</v>
      </c>
      <c r="J13" s="924"/>
      <c r="K13" s="933">
        <f t="shared" si="1"/>
        <v>0.18402777777777771</v>
      </c>
      <c r="L13" s="933">
        <f t="shared" si="2"/>
        <v>0.2118055555555555</v>
      </c>
      <c r="M13" s="933">
        <f t="shared" si="3"/>
        <v>0.23263888888888881</v>
      </c>
      <c r="N13" s="933">
        <f t="shared" si="4"/>
        <v>0.26041666666666663</v>
      </c>
      <c r="O13" s="1294">
        <f t="shared" si="5"/>
        <v>0.28472222222222215</v>
      </c>
      <c r="P13" s="933">
        <f t="shared" si="6"/>
        <v>0.31597222222222215</v>
      </c>
      <c r="Q13" s="933">
        <f t="shared" si="7"/>
        <v>0.34374999999999989</v>
      </c>
      <c r="R13" s="933">
        <f t="shared" si="8"/>
        <v>0.36458333333333326</v>
      </c>
      <c r="S13" s="1310">
        <f t="shared" si="8"/>
        <v>0.38541666666666657</v>
      </c>
      <c r="T13" s="933">
        <f t="shared" si="9"/>
        <v>0.40624999999999989</v>
      </c>
      <c r="U13" s="1310">
        <f t="shared" si="9"/>
        <v>0.42361111111111105</v>
      </c>
      <c r="V13" s="933">
        <f t="shared" si="10"/>
        <v>0.43402777777777773</v>
      </c>
      <c r="W13" s="1310">
        <f t="shared" si="10"/>
        <v>0.44791666666666657</v>
      </c>
      <c r="X13" s="933">
        <f t="shared" si="11"/>
        <v>0.45833333333333326</v>
      </c>
      <c r="Y13" s="933">
        <f t="shared" si="12"/>
        <v>0.48263888888888884</v>
      </c>
      <c r="Z13" s="933">
        <f t="shared" si="13"/>
        <v>0.50694444444444442</v>
      </c>
      <c r="AA13" s="1310">
        <f t="shared" si="13"/>
        <v>0.52083333333333326</v>
      </c>
      <c r="AB13" s="933">
        <f t="shared" ref="AB13:AB18" si="29">AB12+$D13</f>
        <v>0.53125</v>
      </c>
      <c r="AC13" s="1310">
        <f t="shared" si="14"/>
        <v>0.54513888888888884</v>
      </c>
      <c r="AD13" s="933">
        <f t="shared" si="15"/>
        <v>0.55902777777777768</v>
      </c>
      <c r="AE13" s="933">
        <f t="shared" si="16"/>
        <v>0.58333333333333326</v>
      </c>
      <c r="AF13" s="1310">
        <f t="shared" si="16"/>
        <v>0.59375</v>
      </c>
      <c r="AG13" s="933">
        <f t="shared" si="17"/>
        <v>0.60763888888888884</v>
      </c>
      <c r="AH13" s="1310">
        <f t="shared" si="18"/>
        <v>0.63194444444444442</v>
      </c>
      <c r="AI13" s="1468">
        <f t="shared" si="18"/>
        <v>0.64583333333333326</v>
      </c>
      <c r="AJ13" s="933">
        <f t="shared" si="19"/>
        <v>0.65625</v>
      </c>
      <c r="AK13" s="1310">
        <f t="shared" si="20"/>
        <v>0.68055555555555558</v>
      </c>
      <c r="AL13" s="933">
        <f t="shared" si="20"/>
        <v>0.69444444444444442</v>
      </c>
      <c r="AM13" s="933">
        <f t="shared" si="21"/>
        <v>0.71180555555555558</v>
      </c>
      <c r="AN13" s="1310">
        <f t="shared" si="21"/>
        <v>0.72916666666666674</v>
      </c>
      <c r="AO13" s="933">
        <f t="shared" si="22"/>
        <v>0.74305555555555558</v>
      </c>
      <c r="AP13" s="933">
        <f t="shared" si="23"/>
        <v>0.76388888888888884</v>
      </c>
      <c r="AQ13" s="933">
        <f t="shared" si="24"/>
        <v>0.79513888888888884</v>
      </c>
      <c r="AR13" s="933">
        <f t="shared" si="25"/>
        <v>0.8125</v>
      </c>
      <c r="AS13" s="933">
        <f t="shared" si="26"/>
        <v>0.8472222222222221</v>
      </c>
      <c r="AT13" s="933">
        <f t="shared" si="27"/>
        <v>0.86111111111111094</v>
      </c>
      <c r="AU13" s="933">
        <f t="shared" si="28"/>
        <v>0.89583333333333326</v>
      </c>
    </row>
    <row r="14" spans="1:53" ht="16.5">
      <c r="A14" s="924" t="s">
        <v>61</v>
      </c>
      <c r="B14" s="934" t="s">
        <v>60</v>
      </c>
      <c r="C14" s="710" t="s">
        <v>4</v>
      </c>
      <c r="D14" s="935">
        <v>6.94444444444553E-4</v>
      </c>
      <c r="E14" s="937">
        <v>0.24</v>
      </c>
      <c r="F14" s="920">
        <f t="shared" ref="F14:F55" si="30">F13+E14</f>
        <v>1.76</v>
      </c>
      <c r="G14" s="710" t="s">
        <v>1681</v>
      </c>
      <c r="H14" s="584" t="s">
        <v>666</v>
      </c>
      <c r="I14" s="584" t="s">
        <v>667</v>
      </c>
      <c r="J14" s="924"/>
      <c r="K14" s="933">
        <f t="shared" si="1"/>
        <v>0.18472222222222226</v>
      </c>
      <c r="L14" s="933">
        <f t="shared" si="2"/>
        <v>0.21250000000000005</v>
      </c>
      <c r="M14" s="933">
        <f t="shared" si="3"/>
        <v>0.23333333333333336</v>
      </c>
      <c r="N14" s="933">
        <f t="shared" si="4"/>
        <v>0.26111111111111118</v>
      </c>
      <c r="O14" s="1294">
        <f t="shared" si="5"/>
        <v>0.28541666666666671</v>
      </c>
      <c r="P14" s="933">
        <f t="shared" si="6"/>
        <v>0.31666666666666671</v>
      </c>
      <c r="Q14" s="933">
        <f t="shared" si="7"/>
        <v>0.34444444444444444</v>
      </c>
      <c r="R14" s="933">
        <f t="shared" si="8"/>
        <v>0.36527777777777781</v>
      </c>
      <c r="S14" s="1310">
        <f t="shared" si="8"/>
        <v>0.38611111111111113</v>
      </c>
      <c r="T14" s="933">
        <f t="shared" si="9"/>
        <v>0.40694444444444444</v>
      </c>
      <c r="U14" s="1310">
        <f t="shared" si="9"/>
        <v>0.4243055555555556</v>
      </c>
      <c r="V14" s="933">
        <f t="shared" si="10"/>
        <v>0.43472222222222229</v>
      </c>
      <c r="W14" s="1310">
        <f t="shared" si="10"/>
        <v>0.44861111111111113</v>
      </c>
      <c r="X14" s="933">
        <f t="shared" si="11"/>
        <v>0.45902777777777781</v>
      </c>
      <c r="Y14" s="933">
        <f t="shared" si="12"/>
        <v>0.48333333333333339</v>
      </c>
      <c r="Z14" s="933">
        <f t="shared" si="13"/>
        <v>0.50763888888888897</v>
      </c>
      <c r="AA14" s="1310">
        <f t="shared" si="13"/>
        <v>0.52152777777777781</v>
      </c>
      <c r="AB14" s="933">
        <f t="shared" si="29"/>
        <v>0.53194444444444455</v>
      </c>
      <c r="AC14" s="1310">
        <f t="shared" si="14"/>
        <v>0.54583333333333339</v>
      </c>
      <c r="AD14" s="933">
        <f t="shared" si="15"/>
        <v>0.55972222222222223</v>
      </c>
      <c r="AE14" s="933">
        <f t="shared" si="16"/>
        <v>0.58402777777777781</v>
      </c>
      <c r="AF14" s="1310">
        <f t="shared" si="16"/>
        <v>0.59444444444444455</v>
      </c>
      <c r="AG14" s="933">
        <f t="shared" si="17"/>
        <v>0.60833333333333339</v>
      </c>
      <c r="AH14" s="1310">
        <f t="shared" si="18"/>
        <v>0.63263888888888897</v>
      </c>
      <c r="AI14" s="1468">
        <f t="shared" si="18"/>
        <v>0.64652777777777781</v>
      </c>
      <c r="AJ14" s="933">
        <f t="shared" si="19"/>
        <v>0.65694444444444455</v>
      </c>
      <c r="AK14" s="1310">
        <f t="shared" si="20"/>
        <v>0.68125000000000013</v>
      </c>
      <c r="AL14" s="933">
        <f t="shared" si="20"/>
        <v>0.69513888888888897</v>
      </c>
      <c r="AM14" s="933">
        <f t="shared" si="21"/>
        <v>0.71250000000000013</v>
      </c>
      <c r="AN14" s="1310">
        <f t="shared" si="21"/>
        <v>0.72986111111111129</v>
      </c>
      <c r="AO14" s="933">
        <f t="shared" si="22"/>
        <v>0.74375000000000013</v>
      </c>
      <c r="AP14" s="933">
        <f t="shared" si="23"/>
        <v>0.76458333333333339</v>
      </c>
      <c r="AQ14" s="933">
        <f t="shared" si="24"/>
        <v>0.79583333333333339</v>
      </c>
      <c r="AR14" s="933">
        <f t="shared" si="25"/>
        <v>0.81319444444444455</v>
      </c>
      <c r="AS14" s="933">
        <f t="shared" si="26"/>
        <v>0.84791666666666665</v>
      </c>
      <c r="AT14" s="933">
        <f t="shared" si="27"/>
        <v>0.86180555555555549</v>
      </c>
      <c r="AU14" s="933">
        <f t="shared" si="28"/>
        <v>0.89652777777777781</v>
      </c>
      <c r="AX14" s="996" t="s">
        <v>1618</v>
      </c>
      <c r="AY14" s="996"/>
      <c r="AZ14" s="996"/>
      <c r="BA14" s="996">
        <v>2.6</v>
      </c>
    </row>
    <row r="15" spans="1:53" ht="16.5">
      <c r="A15" s="924" t="s">
        <v>63</v>
      </c>
      <c r="B15" s="934" t="s">
        <v>62</v>
      </c>
      <c r="C15" s="710" t="s">
        <v>4</v>
      </c>
      <c r="D15" s="935">
        <v>1.3888888888889395E-3</v>
      </c>
      <c r="E15" s="936">
        <v>0.31</v>
      </c>
      <c r="F15" s="920">
        <f t="shared" si="30"/>
        <v>2.0699999999999998</v>
      </c>
      <c r="G15" s="710" t="s">
        <v>1681</v>
      </c>
      <c r="H15" s="584" t="s">
        <v>568</v>
      </c>
      <c r="I15" s="584" t="s">
        <v>569</v>
      </c>
      <c r="J15" s="924"/>
      <c r="K15" s="933">
        <f t="shared" si="1"/>
        <v>0.1861111111111112</v>
      </c>
      <c r="L15" s="933">
        <f t="shared" si="2"/>
        <v>0.21388888888888899</v>
      </c>
      <c r="M15" s="933">
        <f t="shared" si="3"/>
        <v>0.2347222222222223</v>
      </c>
      <c r="N15" s="933">
        <f t="shared" si="4"/>
        <v>0.26250000000000012</v>
      </c>
      <c r="O15" s="1294">
        <f t="shared" si="5"/>
        <v>0.28680555555555565</v>
      </c>
      <c r="P15" s="933">
        <f t="shared" si="6"/>
        <v>0.31805555555555565</v>
      </c>
      <c r="Q15" s="933">
        <f t="shared" si="7"/>
        <v>0.34583333333333338</v>
      </c>
      <c r="R15" s="933">
        <f t="shared" si="8"/>
        <v>0.36666666666666675</v>
      </c>
      <c r="S15" s="1310">
        <f t="shared" si="8"/>
        <v>0.38750000000000007</v>
      </c>
      <c r="T15" s="933">
        <f t="shared" si="9"/>
        <v>0.40833333333333338</v>
      </c>
      <c r="U15" s="1310">
        <f t="shared" si="9"/>
        <v>0.42569444444444454</v>
      </c>
      <c r="V15" s="933">
        <f t="shared" si="10"/>
        <v>0.43611111111111123</v>
      </c>
      <c r="W15" s="1310">
        <f t="shared" si="10"/>
        <v>0.45000000000000007</v>
      </c>
      <c r="X15" s="933">
        <f t="shared" si="11"/>
        <v>0.46041666666666675</v>
      </c>
      <c r="Y15" s="933">
        <f t="shared" si="12"/>
        <v>0.48472222222222233</v>
      </c>
      <c r="Z15" s="933">
        <f t="shared" si="13"/>
        <v>0.50902777777777786</v>
      </c>
      <c r="AA15" s="1310">
        <f t="shared" si="13"/>
        <v>0.5229166666666667</v>
      </c>
      <c r="AB15" s="933">
        <f t="shared" si="29"/>
        <v>0.53333333333333344</v>
      </c>
      <c r="AC15" s="1310">
        <f t="shared" si="14"/>
        <v>0.54722222222222228</v>
      </c>
      <c r="AD15" s="933">
        <f t="shared" si="15"/>
        <v>0.56111111111111112</v>
      </c>
      <c r="AE15" s="933">
        <f t="shared" si="16"/>
        <v>0.5854166666666667</v>
      </c>
      <c r="AF15" s="1310">
        <f t="shared" si="16"/>
        <v>0.59583333333333344</v>
      </c>
      <c r="AG15" s="933">
        <f t="shared" si="17"/>
        <v>0.60972222222222228</v>
      </c>
      <c r="AH15" s="1310">
        <f t="shared" si="18"/>
        <v>0.63402777777777786</v>
      </c>
      <c r="AI15" s="1468">
        <f t="shared" si="18"/>
        <v>0.6479166666666667</v>
      </c>
      <c r="AJ15" s="933">
        <f t="shared" si="19"/>
        <v>0.65833333333333344</v>
      </c>
      <c r="AK15" s="1310">
        <f t="shared" si="20"/>
        <v>0.68263888888888902</v>
      </c>
      <c r="AL15" s="933">
        <f t="shared" si="20"/>
        <v>0.69652777777777786</v>
      </c>
      <c r="AM15" s="933">
        <f t="shared" si="21"/>
        <v>0.71388888888888902</v>
      </c>
      <c r="AN15" s="1310">
        <f t="shared" si="21"/>
        <v>0.73125000000000018</v>
      </c>
      <c r="AO15" s="933">
        <f t="shared" si="22"/>
        <v>0.74513888888888902</v>
      </c>
      <c r="AP15" s="933">
        <f t="shared" si="23"/>
        <v>0.76597222222222228</v>
      </c>
      <c r="AQ15" s="933">
        <f t="shared" si="24"/>
        <v>0.79722222222222228</v>
      </c>
      <c r="AR15" s="933">
        <f t="shared" si="25"/>
        <v>0.81458333333333344</v>
      </c>
      <c r="AS15" s="933">
        <f t="shared" si="26"/>
        <v>0.84930555555555554</v>
      </c>
      <c r="AT15" s="933">
        <f t="shared" si="27"/>
        <v>0.86319444444444438</v>
      </c>
      <c r="AU15" s="933">
        <f t="shared" si="28"/>
        <v>0.8979166666666667</v>
      </c>
      <c r="AX15" s="996" t="s">
        <v>1624</v>
      </c>
      <c r="AY15" s="996"/>
      <c r="AZ15" s="996"/>
      <c r="BA15" s="996">
        <f>AZ10*BA14</f>
        <v>96.2</v>
      </c>
    </row>
    <row r="16" spans="1:53" ht="16.5">
      <c r="A16" s="924" t="s">
        <v>65</v>
      </c>
      <c r="B16" s="934" t="s">
        <v>64</v>
      </c>
      <c r="C16" s="710" t="s">
        <v>4</v>
      </c>
      <c r="D16" s="935">
        <v>6.9444444444444198E-4</v>
      </c>
      <c r="E16" s="936">
        <v>0.32</v>
      </c>
      <c r="F16" s="920">
        <f t="shared" si="30"/>
        <v>2.3899999999999997</v>
      </c>
      <c r="G16" s="710" t="s">
        <v>1681</v>
      </c>
      <c r="H16" s="584" t="s">
        <v>566</v>
      </c>
      <c r="I16" s="584" t="s">
        <v>567</v>
      </c>
      <c r="J16" s="924"/>
      <c r="K16" s="933">
        <f t="shared" si="1"/>
        <v>0.18680555555555564</v>
      </c>
      <c r="L16" s="933">
        <f t="shared" si="2"/>
        <v>0.21458333333333343</v>
      </c>
      <c r="M16" s="933">
        <f t="shared" si="3"/>
        <v>0.23541666666666675</v>
      </c>
      <c r="N16" s="933">
        <f t="shared" si="4"/>
        <v>0.26319444444444456</v>
      </c>
      <c r="O16" s="1294">
        <f t="shared" si="5"/>
        <v>0.28750000000000009</v>
      </c>
      <c r="P16" s="933">
        <f t="shared" si="6"/>
        <v>0.31875000000000009</v>
      </c>
      <c r="Q16" s="933">
        <f t="shared" si="7"/>
        <v>0.34652777777777782</v>
      </c>
      <c r="R16" s="933">
        <f t="shared" si="8"/>
        <v>0.36736111111111119</v>
      </c>
      <c r="S16" s="1310">
        <f t="shared" si="8"/>
        <v>0.38819444444444451</v>
      </c>
      <c r="T16" s="933">
        <f t="shared" si="9"/>
        <v>0.40902777777777782</v>
      </c>
      <c r="U16" s="1310">
        <f t="shared" si="9"/>
        <v>0.42638888888888898</v>
      </c>
      <c r="V16" s="933">
        <f t="shared" si="10"/>
        <v>0.43680555555555567</v>
      </c>
      <c r="W16" s="1310">
        <f t="shared" si="10"/>
        <v>0.45069444444444451</v>
      </c>
      <c r="X16" s="933">
        <f t="shared" si="11"/>
        <v>0.46111111111111119</v>
      </c>
      <c r="Y16" s="933">
        <f t="shared" si="12"/>
        <v>0.48541666666666677</v>
      </c>
      <c r="Z16" s="933">
        <f t="shared" si="13"/>
        <v>0.5097222222222223</v>
      </c>
      <c r="AA16" s="1310">
        <f t="shared" si="13"/>
        <v>0.52361111111111114</v>
      </c>
      <c r="AB16" s="933">
        <f t="shared" si="29"/>
        <v>0.53402777777777788</v>
      </c>
      <c r="AC16" s="1310">
        <f t="shared" si="14"/>
        <v>0.54791666666666672</v>
      </c>
      <c r="AD16" s="933">
        <f t="shared" si="15"/>
        <v>0.56180555555555556</v>
      </c>
      <c r="AE16" s="933">
        <f t="shared" si="16"/>
        <v>0.58611111111111114</v>
      </c>
      <c r="AF16" s="1310">
        <f t="shared" si="16"/>
        <v>0.59652777777777788</v>
      </c>
      <c r="AG16" s="933">
        <f t="shared" si="17"/>
        <v>0.61041666666666672</v>
      </c>
      <c r="AH16" s="1310">
        <f t="shared" si="18"/>
        <v>0.6347222222222223</v>
      </c>
      <c r="AI16" s="1468">
        <f t="shared" si="18"/>
        <v>0.64861111111111114</v>
      </c>
      <c r="AJ16" s="933">
        <f t="shared" si="19"/>
        <v>0.65902777777777788</v>
      </c>
      <c r="AK16" s="1310">
        <f t="shared" si="20"/>
        <v>0.68333333333333346</v>
      </c>
      <c r="AL16" s="933">
        <f t="shared" si="20"/>
        <v>0.6972222222222223</v>
      </c>
      <c r="AM16" s="933">
        <f t="shared" si="21"/>
        <v>0.71458333333333346</v>
      </c>
      <c r="AN16" s="1310">
        <f t="shared" si="21"/>
        <v>0.73194444444444462</v>
      </c>
      <c r="AO16" s="933">
        <f t="shared" si="22"/>
        <v>0.74583333333333346</v>
      </c>
      <c r="AP16" s="933">
        <f t="shared" si="23"/>
        <v>0.76666666666666672</v>
      </c>
      <c r="AQ16" s="933">
        <f t="shared" si="24"/>
        <v>0.79791666666666672</v>
      </c>
      <c r="AR16" s="933">
        <f t="shared" si="25"/>
        <v>0.81527777777777788</v>
      </c>
      <c r="AS16" s="933">
        <f t="shared" si="26"/>
        <v>0.85</v>
      </c>
      <c r="AT16" s="933">
        <f t="shared" si="27"/>
        <v>0.86388888888888882</v>
      </c>
      <c r="AU16" s="933">
        <f t="shared" si="28"/>
        <v>0.89861111111111114</v>
      </c>
      <c r="AX16" s="996" t="s">
        <v>1630</v>
      </c>
      <c r="AY16" s="996"/>
      <c r="AZ16" s="996"/>
      <c r="BA16" s="996">
        <f>AZ9-BA14</f>
        <v>17.689999999999998</v>
      </c>
    </row>
    <row r="17" spans="1:55" ht="16.5">
      <c r="A17" s="924" t="s">
        <v>67</v>
      </c>
      <c r="B17" s="925" t="s">
        <v>66</v>
      </c>
      <c r="C17" s="940" t="s">
        <v>4</v>
      </c>
      <c r="D17" s="938">
        <v>1.388888888888884E-3</v>
      </c>
      <c r="E17" s="939">
        <v>0.57999999999999996</v>
      </c>
      <c r="F17" s="920">
        <f t="shared" si="30"/>
        <v>2.9699999999999998</v>
      </c>
      <c r="G17" s="940" t="s">
        <v>1681</v>
      </c>
      <c r="H17" s="941" t="s">
        <v>601</v>
      </c>
      <c r="I17" s="941" t="s">
        <v>602</v>
      </c>
      <c r="J17" s="923"/>
      <c r="K17" s="943">
        <f t="shared" si="1"/>
        <v>0.18819444444444453</v>
      </c>
      <c r="L17" s="943">
        <f t="shared" si="2"/>
        <v>0.21597222222222232</v>
      </c>
      <c r="M17" s="943">
        <f t="shared" si="3"/>
        <v>0.23680555555555563</v>
      </c>
      <c r="N17" s="943">
        <f t="shared" si="4"/>
        <v>0.26458333333333345</v>
      </c>
      <c r="O17" s="1294">
        <f t="shared" si="5"/>
        <v>0.28888888888888897</v>
      </c>
      <c r="P17" s="943">
        <f t="shared" si="6"/>
        <v>0.32013888888888897</v>
      </c>
      <c r="Q17" s="943">
        <f t="shared" si="7"/>
        <v>0.34791666666666671</v>
      </c>
      <c r="R17" s="943">
        <f t="shared" si="8"/>
        <v>0.36875000000000008</v>
      </c>
      <c r="S17" s="1310">
        <f t="shared" si="8"/>
        <v>0.38958333333333339</v>
      </c>
      <c r="T17" s="943">
        <f t="shared" si="9"/>
        <v>0.41041666666666671</v>
      </c>
      <c r="U17" s="1310">
        <f t="shared" si="9"/>
        <v>0.42777777777777787</v>
      </c>
      <c r="V17" s="943">
        <f t="shared" si="10"/>
        <v>0.43819444444444455</v>
      </c>
      <c r="W17" s="1310">
        <f t="shared" si="10"/>
        <v>0.45208333333333339</v>
      </c>
      <c r="X17" s="943">
        <f t="shared" si="11"/>
        <v>0.46250000000000008</v>
      </c>
      <c r="Y17" s="943">
        <f t="shared" si="12"/>
        <v>0.48680555555555566</v>
      </c>
      <c r="Z17" s="943">
        <f t="shared" si="13"/>
        <v>0.51111111111111118</v>
      </c>
      <c r="AA17" s="1310">
        <f t="shared" si="13"/>
        <v>0.52500000000000002</v>
      </c>
      <c r="AB17" s="943">
        <f t="shared" si="29"/>
        <v>0.53541666666666676</v>
      </c>
      <c r="AC17" s="1310">
        <f t="shared" si="14"/>
        <v>0.5493055555555556</v>
      </c>
      <c r="AD17" s="943">
        <f t="shared" si="15"/>
        <v>0.56319444444444444</v>
      </c>
      <c r="AE17" s="943">
        <f t="shared" si="16"/>
        <v>0.58750000000000002</v>
      </c>
      <c r="AF17" s="1310">
        <f t="shared" si="16"/>
        <v>0.59791666666666676</v>
      </c>
      <c r="AG17" s="943">
        <f t="shared" si="17"/>
        <v>0.6118055555555556</v>
      </c>
      <c r="AH17" s="1310">
        <f t="shared" si="18"/>
        <v>0.63611111111111118</v>
      </c>
      <c r="AI17" s="1469">
        <f t="shared" si="18"/>
        <v>0.65</v>
      </c>
      <c r="AJ17" s="1469">
        <f t="shared" si="19"/>
        <v>0.66041666666666676</v>
      </c>
      <c r="AK17" s="1310">
        <f t="shared" si="20"/>
        <v>0.68472222222222234</v>
      </c>
      <c r="AL17" s="1469">
        <f t="shared" si="20"/>
        <v>0.69861111111111118</v>
      </c>
      <c r="AM17" s="943">
        <f t="shared" si="21"/>
        <v>0.71597222222222234</v>
      </c>
      <c r="AN17" s="1310">
        <f t="shared" si="21"/>
        <v>0.7333333333333335</v>
      </c>
      <c r="AO17" s="943">
        <f t="shared" si="22"/>
        <v>0.74722222222222234</v>
      </c>
      <c r="AP17" s="943">
        <f t="shared" si="23"/>
        <v>0.7680555555555556</v>
      </c>
      <c r="AQ17" s="943">
        <f t="shared" si="24"/>
        <v>0.7993055555555556</v>
      </c>
      <c r="AR17" s="943">
        <f t="shared" si="25"/>
        <v>0.81666666666666676</v>
      </c>
      <c r="AS17" s="943">
        <f t="shared" si="26"/>
        <v>0.85138888888888886</v>
      </c>
      <c r="AT17" s="943">
        <f t="shared" si="27"/>
        <v>0.8652777777777777</v>
      </c>
      <c r="AU17" s="943">
        <f t="shared" si="28"/>
        <v>0.9</v>
      </c>
      <c r="AX17" s="996" t="s">
        <v>1625</v>
      </c>
      <c r="AY17" s="996"/>
      <c r="AZ17" s="996"/>
      <c r="BA17" s="996">
        <f>BA16*AZ10</f>
        <v>654.53</v>
      </c>
    </row>
    <row r="18" spans="1:55" ht="17.25" thickBot="1">
      <c r="A18" s="924" t="s">
        <v>69</v>
      </c>
      <c r="B18" s="934" t="s">
        <v>68</v>
      </c>
      <c r="C18" s="710" t="s">
        <v>4</v>
      </c>
      <c r="D18" s="935">
        <v>6.9444444444444198E-4</v>
      </c>
      <c r="E18" s="936">
        <v>0.41</v>
      </c>
      <c r="F18" s="920">
        <f t="shared" si="30"/>
        <v>3.38</v>
      </c>
      <c r="G18" s="710" t="s">
        <v>1681</v>
      </c>
      <c r="H18" s="584" t="s">
        <v>653</v>
      </c>
      <c r="I18" s="584" t="s">
        <v>604</v>
      </c>
      <c r="J18" s="924"/>
      <c r="K18" s="933">
        <f t="shared" si="1"/>
        <v>0.18888888888888897</v>
      </c>
      <c r="L18" s="933">
        <f t="shared" si="2"/>
        <v>0.21666666666666676</v>
      </c>
      <c r="M18" s="933">
        <f t="shared" si="3"/>
        <v>0.23750000000000007</v>
      </c>
      <c r="N18" s="933">
        <f t="shared" si="4"/>
        <v>0.26527777777777789</v>
      </c>
      <c r="O18" s="1294">
        <f t="shared" si="5"/>
        <v>0.28958333333333341</v>
      </c>
      <c r="P18" s="933">
        <f t="shared" si="6"/>
        <v>0.32083333333333341</v>
      </c>
      <c r="Q18" s="933">
        <f t="shared" si="7"/>
        <v>0.34861111111111115</v>
      </c>
      <c r="R18" s="933">
        <f t="shared" si="8"/>
        <v>0.36944444444444452</v>
      </c>
      <c r="S18" s="1310">
        <f t="shared" si="8"/>
        <v>0.39027777777777783</v>
      </c>
      <c r="T18" s="933">
        <f t="shared" si="9"/>
        <v>0.41111111111111115</v>
      </c>
      <c r="U18" s="1310">
        <f t="shared" si="9"/>
        <v>0.42847222222222231</v>
      </c>
      <c r="V18" s="933">
        <f t="shared" si="10"/>
        <v>0.43888888888888899</v>
      </c>
      <c r="W18" s="1310">
        <f t="shared" si="10"/>
        <v>0.45277777777777783</v>
      </c>
      <c r="X18" s="933">
        <f t="shared" si="11"/>
        <v>0.46319444444444452</v>
      </c>
      <c r="Y18" s="933">
        <f t="shared" si="12"/>
        <v>0.4875000000000001</v>
      </c>
      <c r="Z18" s="933">
        <f t="shared" si="13"/>
        <v>0.51180555555555562</v>
      </c>
      <c r="AA18" s="1310">
        <f t="shared" si="13"/>
        <v>0.52569444444444446</v>
      </c>
      <c r="AB18" s="933">
        <f t="shared" si="29"/>
        <v>0.5361111111111112</v>
      </c>
      <c r="AC18" s="1310">
        <f t="shared" si="14"/>
        <v>0.55000000000000004</v>
      </c>
      <c r="AD18" s="933">
        <f t="shared" si="15"/>
        <v>0.56388888888888888</v>
      </c>
      <c r="AE18" s="933">
        <f t="shared" si="16"/>
        <v>0.58819444444444446</v>
      </c>
      <c r="AF18" s="1310">
        <f t="shared" si="16"/>
        <v>0.5986111111111112</v>
      </c>
      <c r="AG18" s="933">
        <f t="shared" si="17"/>
        <v>0.61250000000000004</v>
      </c>
      <c r="AH18" s="1310">
        <f t="shared" si="18"/>
        <v>0.63680555555555562</v>
      </c>
      <c r="AI18" s="1468">
        <f t="shared" si="18"/>
        <v>0.65069444444444446</v>
      </c>
      <c r="AJ18" s="933">
        <f t="shared" si="19"/>
        <v>0.6611111111111112</v>
      </c>
      <c r="AK18" s="1310">
        <f t="shared" si="20"/>
        <v>0.68541666666666679</v>
      </c>
      <c r="AL18" s="933">
        <f t="shared" si="20"/>
        <v>0.69930555555555562</v>
      </c>
      <c r="AM18" s="933">
        <f t="shared" si="21"/>
        <v>0.71666666666666679</v>
      </c>
      <c r="AN18" s="1310">
        <f t="shared" si="21"/>
        <v>0.73402777777777795</v>
      </c>
      <c r="AO18" s="933">
        <f t="shared" si="22"/>
        <v>0.74791666666666679</v>
      </c>
      <c r="AP18" s="933">
        <f t="shared" si="23"/>
        <v>0.76875000000000004</v>
      </c>
      <c r="AQ18" s="933">
        <f t="shared" si="24"/>
        <v>0.8</v>
      </c>
      <c r="AR18" s="933">
        <f t="shared" si="25"/>
        <v>0.8173611111111112</v>
      </c>
      <c r="AS18" s="933">
        <f t="shared" si="26"/>
        <v>0.8520833333333333</v>
      </c>
      <c r="AT18" s="933">
        <f t="shared" si="27"/>
        <v>0.86597222222222214</v>
      </c>
      <c r="AU18" s="933">
        <f t="shared" si="28"/>
        <v>0.90069444444444446</v>
      </c>
    </row>
    <row r="19" spans="1:55" ht="17.25" thickBot="1">
      <c r="A19" s="924" t="s">
        <v>71</v>
      </c>
      <c r="B19" s="934" t="s">
        <v>70</v>
      </c>
      <c r="C19" s="710" t="s">
        <v>5</v>
      </c>
      <c r="D19" s="935">
        <v>1.388888888888884E-3</v>
      </c>
      <c r="E19" s="936">
        <v>0.52</v>
      </c>
      <c r="F19" s="920">
        <f t="shared" si="30"/>
        <v>3.9</v>
      </c>
      <c r="G19" s="710" t="s">
        <v>1681</v>
      </c>
      <c r="H19" s="584" t="s">
        <v>672</v>
      </c>
      <c r="I19" s="584" t="s">
        <v>673</v>
      </c>
      <c r="J19" s="924"/>
      <c r="K19" s="933">
        <f t="shared" ref="K19:K55" si="31">K18+$D19</f>
        <v>0.19027777777777785</v>
      </c>
      <c r="L19" s="933">
        <f t="shared" ref="L19:L55" si="32">L18+$D19</f>
        <v>0.21805555555555564</v>
      </c>
      <c r="M19" s="933">
        <f t="shared" ref="M19:M55" si="33">M18+$D19</f>
        <v>0.23888888888888896</v>
      </c>
      <c r="N19" s="933">
        <f t="shared" ref="N19:N55" si="34">N18+$D19</f>
        <v>0.26666666666666677</v>
      </c>
      <c r="O19" s="1294">
        <f t="shared" ref="O19:O55" si="35">O18+$D19</f>
        <v>0.2909722222222223</v>
      </c>
      <c r="P19" s="933">
        <f t="shared" ref="P19:P55" si="36">P18+$D19</f>
        <v>0.3222222222222223</v>
      </c>
      <c r="Q19" s="933">
        <f t="shared" ref="Q19:Q55" si="37">Q18+$D19</f>
        <v>0.35000000000000003</v>
      </c>
      <c r="R19" s="933">
        <f t="shared" ref="R19:S55" si="38">R18+$D19</f>
        <v>0.3708333333333334</v>
      </c>
      <c r="S19" s="1310">
        <f t="shared" si="38"/>
        <v>0.39166666666666672</v>
      </c>
      <c r="T19" s="933">
        <f t="shared" ref="T19:U55" si="39">T18+$D19</f>
        <v>0.41250000000000003</v>
      </c>
      <c r="U19" s="1310">
        <f t="shared" si="39"/>
        <v>0.42986111111111119</v>
      </c>
      <c r="V19" s="933">
        <f t="shared" ref="V19:W55" si="40">V18+$D19</f>
        <v>0.44027777777777788</v>
      </c>
      <c r="W19" s="1310">
        <f t="shared" si="40"/>
        <v>0.45416666666666672</v>
      </c>
      <c r="X19" s="933">
        <f t="shared" ref="X19:X55" si="41">X18+$D19</f>
        <v>0.4645833333333334</v>
      </c>
      <c r="Y19" s="933">
        <f t="shared" ref="Y19:Y55" si="42">Y18+$D19</f>
        <v>0.48888888888888898</v>
      </c>
      <c r="Z19" s="933">
        <f t="shared" ref="Z19:AA55" si="43">Z18+$D19</f>
        <v>0.51319444444444451</v>
      </c>
      <c r="AA19" s="1310">
        <f t="shared" si="43"/>
        <v>0.52708333333333335</v>
      </c>
      <c r="AB19" s="933">
        <f t="shared" ref="AB19:AB55" si="44">AB18+$D19</f>
        <v>0.53750000000000009</v>
      </c>
      <c r="AC19" s="1310">
        <f t="shared" si="14"/>
        <v>0.55138888888888893</v>
      </c>
      <c r="AD19" s="933">
        <f t="shared" ref="AD19:AD55" si="45">AD18+$D19</f>
        <v>0.56527777777777777</v>
      </c>
      <c r="AE19" s="933">
        <f t="shared" ref="AE19:AF55" si="46">AE18+$D19</f>
        <v>0.58958333333333335</v>
      </c>
      <c r="AF19" s="1310">
        <f t="shared" si="46"/>
        <v>0.60000000000000009</v>
      </c>
      <c r="AG19" s="933">
        <f t="shared" ref="AG19:AG55" si="47">AG18+$D19</f>
        <v>0.61388888888888893</v>
      </c>
      <c r="AH19" s="1310">
        <f t="shared" ref="AH19:AI55" si="48">AH18+$D19</f>
        <v>0.63819444444444451</v>
      </c>
      <c r="AI19" s="1468">
        <f t="shared" si="48"/>
        <v>0.65208333333333335</v>
      </c>
      <c r="AJ19" s="933">
        <f t="shared" ref="AJ19:AJ55" si="49">AJ18+$D19</f>
        <v>0.66250000000000009</v>
      </c>
      <c r="AK19" s="1310">
        <f t="shared" ref="AK19:AL55" si="50">AK18+$D19</f>
        <v>0.68680555555555567</v>
      </c>
      <c r="AL19" s="933">
        <f t="shared" si="50"/>
        <v>0.70069444444444451</v>
      </c>
      <c r="AM19" s="933">
        <f t="shared" ref="AM19:AN55" si="51">AM18+$D19</f>
        <v>0.71805555555555567</v>
      </c>
      <c r="AN19" s="1310">
        <f t="shared" si="51"/>
        <v>0.73541666666666683</v>
      </c>
      <c r="AO19" s="933">
        <f t="shared" ref="AO19:AO55" si="52">AO18+$D19</f>
        <v>0.74930555555555567</v>
      </c>
      <c r="AP19" s="933">
        <f t="shared" ref="AP19:AP55" si="53">AP18+$D19</f>
        <v>0.77013888888888893</v>
      </c>
      <c r="AQ19" s="933">
        <f t="shared" ref="AQ19:AQ55" si="54">AQ18+$D19</f>
        <v>0.80138888888888893</v>
      </c>
      <c r="AR19" s="933">
        <f t="shared" ref="AR19:AR55" si="55">AR18+$D19</f>
        <v>0.81875000000000009</v>
      </c>
      <c r="AS19" s="933">
        <f t="shared" ref="AS19:AS55" si="56">AS18+$D19</f>
        <v>0.85347222222222219</v>
      </c>
      <c r="AT19" s="933">
        <f t="shared" ref="AT19:AT55" si="57">AT18+$D19</f>
        <v>0.86736111111111103</v>
      </c>
      <c r="AU19" s="933">
        <f t="shared" ref="AU19:AU55" si="58">AU18+$D19</f>
        <v>0.90208333333333335</v>
      </c>
      <c r="AX19" s="1396" t="s">
        <v>1626</v>
      </c>
      <c r="AY19" s="1397"/>
      <c r="AZ19" s="1397"/>
      <c r="BA19" s="1398">
        <f>BA17*255</f>
        <v>166905.15</v>
      </c>
    </row>
    <row r="20" spans="1:55" ht="17.25" thickBot="1">
      <c r="A20" s="924" t="s">
        <v>73</v>
      </c>
      <c r="B20" s="944" t="s">
        <v>72</v>
      </c>
      <c r="C20" s="1644" t="s">
        <v>4</v>
      </c>
      <c r="D20" s="945">
        <v>1.3888888888888889E-3</v>
      </c>
      <c r="E20" s="937">
        <v>0.2</v>
      </c>
      <c r="F20" s="920">
        <f t="shared" si="30"/>
        <v>4.0999999999999996</v>
      </c>
      <c r="G20" s="946" t="s">
        <v>1684</v>
      </c>
      <c r="H20" s="584" t="s">
        <v>674</v>
      </c>
      <c r="I20" s="584" t="s">
        <v>675</v>
      </c>
      <c r="J20" s="924"/>
      <c r="K20" s="933">
        <f t="shared" si="31"/>
        <v>0.19166666666666674</v>
      </c>
      <c r="L20" s="933">
        <f t="shared" si="32"/>
        <v>0.21944444444444453</v>
      </c>
      <c r="M20" s="933">
        <f t="shared" si="33"/>
        <v>0.24027777777777784</v>
      </c>
      <c r="N20" s="933">
        <f t="shared" si="34"/>
        <v>0.26805555555555566</v>
      </c>
      <c r="O20" s="1294">
        <f t="shared" si="35"/>
        <v>0.29236111111111118</v>
      </c>
      <c r="P20" s="933">
        <f t="shared" si="36"/>
        <v>0.32361111111111118</v>
      </c>
      <c r="Q20" s="933">
        <f t="shared" si="37"/>
        <v>0.35138888888888892</v>
      </c>
      <c r="R20" s="933">
        <f t="shared" si="38"/>
        <v>0.37222222222222229</v>
      </c>
      <c r="S20" s="1310">
        <f t="shared" si="38"/>
        <v>0.3930555555555556</v>
      </c>
      <c r="T20" s="933">
        <f t="shared" si="39"/>
        <v>0.41388888888888892</v>
      </c>
      <c r="U20" s="1310">
        <f t="shared" si="39"/>
        <v>0.43125000000000008</v>
      </c>
      <c r="V20" s="933">
        <f t="shared" si="40"/>
        <v>0.44166666666666676</v>
      </c>
      <c r="W20" s="1310">
        <f t="shared" si="40"/>
        <v>0.4555555555555556</v>
      </c>
      <c r="X20" s="933">
        <f t="shared" si="41"/>
        <v>0.46597222222222229</v>
      </c>
      <c r="Y20" s="933">
        <f t="shared" si="42"/>
        <v>0.49027777777777787</v>
      </c>
      <c r="Z20" s="933">
        <f t="shared" si="43"/>
        <v>0.51458333333333339</v>
      </c>
      <c r="AA20" s="1310">
        <f t="shared" si="43"/>
        <v>0.52847222222222223</v>
      </c>
      <c r="AB20" s="933">
        <f t="shared" si="44"/>
        <v>0.53888888888888897</v>
      </c>
      <c r="AC20" s="1310">
        <f t="shared" si="14"/>
        <v>0.55277777777777781</v>
      </c>
      <c r="AD20" s="933">
        <f t="shared" si="45"/>
        <v>0.56666666666666665</v>
      </c>
      <c r="AE20" s="933">
        <f t="shared" si="46"/>
        <v>0.59097222222222223</v>
      </c>
      <c r="AF20" s="1310">
        <f t="shared" si="46"/>
        <v>0.60138888888888897</v>
      </c>
      <c r="AG20" s="933">
        <f t="shared" si="47"/>
        <v>0.61527777777777781</v>
      </c>
      <c r="AH20" s="1310">
        <f t="shared" si="48"/>
        <v>0.63958333333333339</v>
      </c>
      <c r="AI20" s="1468">
        <f t="shared" si="48"/>
        <v>0.65347222222222223</v>
      </c>
      <c r="AJ20" s="933">
        <f t="shared" si="49"/>
        <v>0.66388888888888897</v>
      </c>
      <c r="AK20" s="1310">
        <f t="shared" si="50"/>
        <v>0.68819444444444455</v>
      </c>
      <c r="AL20" s="933">
        <f t="shared" si="50"/>
        <v>0.70208333333333339</v>
      </c>
      <c r="AM20" s="933">
        <f t="shared" si="51"/>
        <v>0.71944444444444455</v>
      </c>
      <c r="AN20" s="1310">
        <f t="shared" si="51"/>
        <v>0.73680555555555571</v>
      </c>
      <c r="AO20" s="933">
        <f t="shared" si="52"/>
        <v>0.75069444444444455</v>
      </c>
      <c r="AP20" s="933">
        <f t="shared" si="53"/>
        <v>0.77152777777777781</v>
      </c>
      <c r="AQ20" s="933">
        <f t="shared" si="54"/>
        <v>0.80277777777777781</v>
      </c>
      <c r="AR20" s="933">
        <f t="shared" si="55"/>
        <v>0.82013888888888897</v>
      </c>
      <c r="AS20" s="933">
        <f t="shared" si="56"/>
        <v>0.85486111111111107</v>
      </c>
      <c r="AT20" s="933">
        <f t="shared" si="57"/>
        <v>0.86874999999999991</v>
      </c>
      <c r="AU20" s="933">
        <f t="shared" si="58"/>
        <v>0.90347222222222223</v>
      </c>
    </row>
    <row r="21" spans="1:55" ht="17.25" thickBot="1">
      <c r="A21" s="924" t="s">
        <v>75</v>
      </c>
      <c r="B21" s="948" t="s">
        <v>74</v>
      </c>
      <c r="C21" s="949" t="s">
        <v>5</v>
      </c>
      <c r="D21" s="935">
        <v>6.9444444444444447E-4</v>
      </c>
      <c r="E21" s="936">
        <v>0.55000000000000004</v>
      </c>
      <c r="F21" s="920">
        <f t="shared" si="30"/>
        <v>4.6499999999999995</v>
      </c>
      <c r="G21" s="949" t="s">
        <v>1681</v>
      </c>
      <c r="H21" s="584" t="s">
        <v>680</v>
      </c>
      <c r="I21" s="584" t="s">
        <v>681</v>
      </c>
      <c r="J21" s="924"/>
      <c r="K21" s="933">
        <f t="shared" si="31"/>
        <v>0.19236111111111118</v>
      </c>
      <c r="L21" s="933">
        <f t="shared" si="32"/>
        <v>0.22013888888888897</v>
      </c>
      <c r="M21" s="933">
        <f t="shared" si="33"/>
        <v>0.24097222222222228</v>
      </c>
      <c r="N21" s="933">
        <f t="shared" si="34"/>
        <v>0.2687500000000001</v>
      </c>
      <c r="O21" s="1294">
        <f t="shared" si="35"/>
        <v>0.29305555555555562</v>
      </c>
      <c r="P21" s="933">
        <f t="shared" si="36"/>
        <v>0.32430555555555562</v>
      </c>
      <c r="Q21" s="933">
        <f t="shared" si="37"/>
        <v>0.35208333333333336</v>
      </c>
      <c r="R21" s="933">
        <f t="shared" si="38"/>
        <v>0.37291666666666673</v>
      </c>
      <c r="S21" s="1310">
        <f t="shared" si="38"/>
        <v>0.39375000000000004</v>
      </c>
      <c r="T21" s="933">
        <f t="shared" si="39"/>
        <v>0.41458333333333336</v>
      </c>
      <c r="U21" s="1310">
        <f t="shared" si="39"/>
        <v>0.43194444444444452</v>
      </c>
      <c r="V21" s="933">
        <f t="shared" si="40"/>
        <v>0.4423611111111112</v>
      </c>
      <c r="W21" s="1310">
        <f t="shared" si="40"/>
        <v>0.45625000000000004</v>
      </c>
      <c r="X21" s="933">
        <f t="shared" si="41"/>
        <v>0.46666666666666673</v>
      </c>
      <c r="Y21" s="933">
        <f t="shared" si="42"/>
        <v>0.49097222222222231</v>
      </c>
      <c r="Z21" s="933">
        <f t="shared" si="43"/>
        <v>0.51527777777777783</v>
      </c>
      <c r="AA21" s="1310">
        <f t="shared" si="43"/>
        <v>0.52916666666666667</v>
      </c>
      <c r="AB21" s="933">
        <f t="shared" si="44"/>
        <v>0.53958333333333341</v>
      </c>
      <c r="AC21" s="1310">
        <f t="shared" si="14"/>
        <v>0.55347222222222225</v>
      </c>
      <c r="AD21" s="933">
        <f t="shared" si="45"/>
        <v>0.56736111111111109</v>
      </c>
      <c r="AE21" s="933">
        <f t="shared" si="46"/>
        <v>0.59166666666666667</v>
      </c>
      <c r="AF21" s="1310">
        <f t="shared" si="46"/>
        <v>0.60208333333333341</v>
      </c>
      <c r="AG21" s="933">
        <f t="shared" si="47"/>
        <v>0.61597222222222225</v>
      </c>
      <c r="AH21" s="1310">
        <f t="shared" si="48"/>
        <v>0.64027777777777783</v>
      </c>
      <c r="AI21" s="1468">
        <f t="shared" si="48"/>
        <v>0.65416666666666667</v>
      </c>
      <c r="AJ21" s="933">
        <f t="shared" si="49"/>
        <v>0.66458333333333341</v>
      </c>
      <c r="AK21" s="1310">
        <f t="shared" si="50"/>
        <v>0.68888888888888899</v>
      </c>
      <c r="AL21" s="933">
        <f t="shared" si="50"/>
        <v>0.70277777777777783</v>
      </c>
      <c r="AM21" s="933">
        <f t="shared" si="51"/>
        <v>0.72013888888888899</v>
      </c>
      <c r="AN21" s="1310">
        <f t="shared" si="51"/>
        <v>0.73750000000000016</v>
      </c>
      <c r="AO21" s="933">
        <f t="shared" si="52"/>
        <v>0.75138888888888899</v>
      </c>
      <c r="AP21" s="933">
        <f t="shared" si="53"/>
        <v>0.77222222222222225</v>
      </c>
      <c r="AQ21" s="933">
        <f t="shared" si="54"/>
        <v>0.80347222222222225</v>
      </c>
      <c r="AR21" s="933">
        <f t="shared" si="55"/>
        <v>0.82083333333333341</v>
      </c>
      <c r="AS21" s="933">
        <f t="shared" si="56"/>
        <v>0.85555555555555551</v>
      </c>
      <c r="AT21" s="933">
        <f t="shared" si="57"/>
        <v>0.86944444444444435</v>
      </c>
      <c r="AU21" s="933">
        <f t="shared" si="58"/>
        <v>0.90416666666666667</v>
      </c>
      <c r="AX21" s="1396" t="s">
        <v>1627</v>
      </c>
      <c r="AY21" s="1397"/>
      <c r="AZ21" s="1397"/>
      <c r="BA21" s="1398">
        <f>BA15*255</f>
        <v>24531</v>
      </c>
    </row>
    <row r="22" spans="1:55" ht="16.5">
      <c r="A22" s="924" t="s">
        <v>77</v>
      </c>
      <c r="B22" s="948" t="s">
        <v>76</v>
      </c>
      <c r="C22" s="949" t="s">
        <v>5</v>
      </c>
      <c r="D22" s="935">
        <v>1.3888888888888889E-3</v>
      </c>
      <c r="E22" s="936">
        <v>0.34</v>
      </c>
      <c r="F22" s="920">
        <f t="shared" si="30"/>
        <v>4.9899999999999993</v>
      </c>
      <c r="G22" s="949" t="s">
        <v>1681</v>
      </c>
      <c r="H22" s="584" t="s">
        <v>802</v>
      </c>
      <c r="I22" s="584" t="s">
        <v>803</v>
      </c>
      <c r="J22" s="924"/>
      <c r="K22" s="933">
        <f t="shared" si="31"/>
        <v>0.19375000000000006</v>
      </c>
      <c r="L22" s="933">
        <f t="shared" si="32"/>
        <v>0.22152777777777785</v>
      </c>
      <c r="M22" s="933">
        <f t="shared" si="33"/>
        <v>0.24236111111111117</v>
      </c>
      <c r="N22" s="933">
        <f t="shared" si="34"/>
        <v>0.27013888888888898</v>
      </c>
      <c r="O22" s="1294">
        <f t="shared" si="35"/>
        <v>0.29444444444444451</v>
      </c>
      <c r="P22" s="933">
        <f t="shared" si="36"/>
        <v>0.32569444444444451</v>
      </c>
      <c r="Q22" s="933">
        <f t="shared" si="37"/>
        <v>0.35347222222222224</v>
      </c>
      <c r="R22" s="933">
        <f t="shared" si="38"/>
        <v>0.37430555555555561</v>
      </c>
      <c r="S22" s="1310">
        <f t="shared" si="38"/>
        <v>0.39513888888888893</v>
      </c>
      <c r="T22" s="933">
        <f t="shared" si="39"/>
        <v>0.41597222222222224</v>
      </c>
      <c r="U22" s="1310">
        <f t="shared" si="39"/>
        <v>0.4333333333333334</v>
      </c>
      <c r="V22" s="933">
        <f t="shared" si="40"/>
        <v>0.44375000000000009</v>
      </c>
      <c r="W22" s="1310">
        <f t="shared" si="40"/>
        <v>0.45763888888888893</v>
      </c>
      <c r="X22" s="933">
        <f t="shared" si="41"/>
        <v>0.46805555555555561</v>
      </c>
      <c r="Y22" s="933">
        <f t="shared" si="42"/>
        <v>0.49236111111111119</v>
      </c>
      <c r="Z22" s="933">
        <f t="shared" si="43"/>
        <v>0.51666666666666672</v>
      </c>
      <c r="AA22" s="1310">
        <f t="shared" si="43"/>
        <v>0.53055555555555556</v>
      </c>
      <c r="AB22" s="933">
        <f t="shared" si="44"/>
        <v>0.5409722222222223</v>
      </c>
      <c r="AC22" s="1310">
        <f t="shared" si="14"/>
        <v>0.55486111111111114</v>
      </c>
      <c r="AD22" s="933">
        <f t="shared" si="45"/>
        <v>0.56874999999999998</v>
      </c>
      <c r="AE22" s="933">
        <f t="shared" si="46"/>
        <v>0.59305555555555556</v>
      </c>
      <c r="AF22" s="1310">
        <f t="shared" si="46"/>
        <v>0.6034722222222223</v>
      </c>
      <c r="AG22" s="933">
        <f t="shared" si="47"/>
        <v>0.61736111111111114</v>
      </c>
      <c r="AH22" s="1310">
        <f t="shared" si="48"/>
        <v>0.64166666666666672</v>
      </c>
      <c r="AI22" s="1468">
        <f t="shared" si="48"/>
        <v>0.65555555555555556</v>
      </c>
      <c r="AJ22" s="933">
        <f t="shared" si="49"/>
        <v>0.6659722222222223</v>
      </c>
      <c r="AK22" s="1310">
        <f t="shared" si="50"/>
        <v>0.69027777777777788</v>
      </c>
      <c r="AL22" s="933">
        <f t="shared" si="50"/>
        <v>0.70416666666666672</v>
      </c>
      <c r="AM22" s="933">
        <f t="shared" si="51"/>
        <v>0.72152777777777788</v>
      </c>
      <c r="AN22" s="1310">
        <f t="shared" si="51"/>
        <v>0.73888888888888904</v>
      </c>
      <c r="AO22" s="933">
        <f t="shared" si="52"/>
        <v>0.75277777777777788</v>
      </c>
      <c r="AP22" s="933">
        <f t="shared" si="53"/>
        <v>0.77361111111111114</v>
      </c>
      <c r="AQ22" s="933">
        <f t="shared" si="54"/>
        <v>0.80486111111111114</v>
      </c>
      <c r="AR22" s="933">
        <f t="shared" si="55"/>
        <v>0.8222222222222223</v>
      </c>
      <c r="AS22" s="933">
        <f t="shared" si="56"/>
        <v>0.8569444444444444</v>
      </c>
      <c r="AT22" s="933">
        <f t="shared" si="57"/>
        <v>0.87083333333333324</v>
      </c>
      <c r="AU22" s="933">
        <f t="shared" si="58"/>
        <v>0.90555555555555556</v>
      </c>
    </row>
    <row r="23" spans="1:55" ht="16.5">
      <c r="A23" s="924" t="s">
        <v>79</v>
      </c>
      <c r="B23" s="934" t="s">
        <v>78</v>
      </c>
      <c r="C23" s="710" t="s">
        <v>5</v>
      </c>
      <c r="D23" s="935">
        <v>1.388888888888884E-3</v>
      </c>
      <c r="E23" s="936">
        <v>0.57999999999999996</v>
      </c>
      <c r="F23" s="920">
        <f t="shared" si="30"/>
        <v>5.5699999999999994</v>
      </c>
      <c r="G23" s="710" t="s">
        <v>1683</v>
      </c>
      <c r="H23" s="584" t="s">
        <v>624</v>
      </c>
      <c r="I23" s="584" t="s">
        <v>625</v>
      </c>
      <c r="J23" s="924"/>
      <c r="K23" s="933">
        <f t="shared" si="31"/>
        <v>0.19513888888888895</v>
      </c>
      <c r="L23" s="933">
        <f t="shared" si="32"/>
        <v>0.22291666666666674</v>
      </c>
      <c r="M23" s="933">
        <f t="shared" si="33"/>
        <v>0.24375000000000005</v>
      </c>
      <c r="N23" s="933">
        <f t="shared" si="34"/>
        <v>0.27152777777777787</v>
      </c>
      <c r="O23" s="1294">
        <f t="shared" si="35"/>
        <v>0.29583333333333339</v>
      </c>
      <c r="P23" s="933">
        <f t="shared" si="36"/>
        <v>0.32708333333333339</v>
      </c>
      <c r="Q23" s="933">
        <f t="shared" si="37"/>
        <v>0.35486111111111113</v>
      </c>
      <c r="R23" s="933">
        <f t="shared" si="38"/>
        <v>0.3756944444444445</v>
      </c>
      <c r="S23" s="1310">
        <f t="shared" si="38"/>
        <v>0.39652777777777781</v>
      </c>
      <c r="T23" s="933">
        <f t="shared" si="39"/>
        <v>0.41736111111111113</v>
      </c>
      <c r="U23" s="1310">
        <f t="shared" si="39"/>
        <v>0.43472222222222229</v>
      </c>
      <c r="V23" s="933">
        <f t="shared" si="40"/>
        <v>0.44513888888888897</v>
      </c>
      <c r="W23" s="1310">
        <f t="shared" si="40"/>
        <v>0.45902777777777781</v>
      </c>
      <c r="X23" s="933">
        <f t="shared" si="41"/>
        <v>0.4694444444444445</v>
      </c>
      <c r="Y23" s="933">
        <f t="shared" si="42"/>
        <v>0.49375000000000008</v>
      </c>
      <c r="Z23" s="933">
        <f t="shared" si="43"/>
        <v>0.5180555555555556</v>
      </c>
      <c r="AA23" s="1310">
        <f t="shared" si="43"/>
        <v>0.53194444444444444</v>
      </c>
      <c r="AB23" s="933">
        <f t="shared" si="44"/>
        <v>0.54236111111111118</v>
      </c>
      <c r="AC23" s="1310">
        <f t="shared" si="14"/>
        <v>0.55625000000000002</v>
      </c>
      <c r="AD23" s="933">
        <f t="shared" si="45"/>
        <v>0.57013888888888886</v>
      </c>
      <c r="AE23" s="933">
        <f t="shared" si="46"/>
        <v>0.59444444444444444</v>
      </c>
      <c r="AF23" s="1310">
        <f t="shared" si="46"/>
        <v>0.60486111111111118</v>
      </c>
      <c r="AG23" s="933">
        <f t="shared" si="47"/>
        <v>0.61875000000000002</v>
      </c>
      <c r="AH23" s="1310">
        <f t="shared" si="48"/>
        <v>0.6430555555555556</v>
      </c>
      <c r="AI23" s="1468">
        <f t="shared" si="48"/>
        <v>0.65694444444444444</v>
      </c>
      <c r="AJ23" s="933">
        <f t="shared" si="49"/>
        <v>0.66736111111111118</v>
      </c>
      <c r="AK23" s="1310">
        <f t="shared" si="50"/>
        <v>0.69166666666666676</v>
      </c>
      <c r="AL23" s="933">
        <f t="shared" si="50"/>
        <v>0.7055555555555556</v>
      </c>
      <c r="AM23" s="933">
        <f t="shared" si="51"/>
        <v>0.72291666666666676</v>
      </c>
      <c r="AN23" s="1310">
        <f t="shared" si="51"/>
        <v>0.74027777777777792</v>
      </c>
      <c r="AO23" s="933">
        <f t="shared" si="52"/>
        <v>0.75416666666666676</v>
      </c>
      <c r="AP23" s="933">
        <f t="shared" si="53"/>
        <v>0.77500000000000002</v>
      </c>
      <c r="AQ23" s="933">
        <f t="shared" si="54"/>
        <v>0.80625000000000002</v>
      </c>
      <c r="AR23" s="933">
        <f t="shared" si="55"/>
        <v>0.82361111111111118</v>
      </c>
      <c r="AS23" s="933">
        <f t="shared" si="56"/>
        <v>0.85833333333333328</v>
      </c>
      <c r="AT23" s="933">
        <f t="shared" si="57"/>
        <v>0.87222222222222212</v>
      </c>
      <c r="AU23" s="933">
        <f t="shared" si="58"/>
        <v>0.90694444444444444</v>
      </c>
    </row>
    <row r="24" spans="1:55" ht="17.25" thickBot="1">
      <c r="A24" s="924" t="s">
        <v>81</v>
      </c>
      <c r="B24" s="934" t="s">
        <v>80</v>
      </c>
      <c r="C24" s="710" t="s">
        <v>5</v>
      </c>
      <c r="D24" s="935">
        <v>6.9444444444444447E-4</v>
      </c>
      <c r="E24" s="936">
        <v>0.38</v>
      </c>
      <c r="F24" s="920">
        <f t="shared" si="30"/>
        <v>5.9499999999999993</v>
      </c>
      <c r="G24" s="710" t="s">
        <v>1683</v>
      </c>
      <c r="H24" s="584" t="s">
        <v>622</v>
      </c>
      <c r="I24" s="584" t="s">
        <v>623</v>
      </c>
      <c r="J24" s="924"/>
      <c r="K24" s="933">
        <f t="shared" si="31"/>
        <v>0.19583333333333339</v>
      </c>
      <c r="L24" s="933">
        <f t="shared" si="32"/>
        <v>0.22361111111111118</v>
      </c>
      <c r="M24" s="933">
        <f t="shared" si="33"/>
        <v>0.24444444444444449</v>
      </c>
      <c r="N24" s="933">
        <f t="shared" si="34"/>
        <v>0.27222222222222231</v>
      </c>
      <c r="O24" s="1294">
        <f t="shared" si="35"/>
        <v>0.29652777777777783</v>
      </c>
      <c r="P24" s="933">
        <f t="shared" si="36"/>
        <v>0.32777777777777783</v>
      </c>
      <c r="Q24" s="933">
        <f t="shared" si="37"/>
        <v>0.35555555555555557</v>
      </c>
      <c r="R24" s="933">
        <f t="shared" si="38"/>
        <v>0.37638888888888894</v>
      </c>
      <c r="S24" s="1310">
        <f t="shared" si="38"/>
        <v>0.39722222222222225</v>
      </c>
      <c r="T24" s="933">
        <f t="shared" si="39"/>
        <v>0.41805555555555557</v>
      </c>
      <c r="U24" s="1310">
        <f t="shared" si="39"/>
        <v>0.43541666666666673</v>
      </c>
      <c r="V24" s="933">
        <f t="shared" si="40"/>
        <v>0.44583333333333341</v>
      </c>
      <c r="W24" s="1310">
        <f t="shared" si="40"/>
        <v>0.45972222222222225</v>
      </c>
      <c r="X24" s="933">
        <f t="shared" si="41"/>
        <v>0.47013888888888894</v>
      </c>
      <c r="Y24" s="933">
        <f t="shared" si="42"/>
        <v>0.49444444444444452</v>
      </c>
      <c r="Z24" s="933">
        <f t="shared" si="43"/>
        <v>0.51875000000000004</v>
      </c>
      <c r="AA24" s="1310">
        <f t="shared" si="43"/>
        <v>0.53263888888888888</v>
      </c>
      <c r="AB24" s="933">
        <f t="shared" si="44"/>
        <v>0.54305555555555562</v>
      </c>
      <c r="AC24" s="1310">
        <f t="shared" si="14"/>
        <v>0.55694444444444446</v>
      </c>
      <c r="AD24" s="933">
        <f t="shared" si="45"/>
        <v>0.5708333333333333</v>
      </c>
      <c r="AE24" s="933">
        <f t="shared" si="46"/>
        <v>0.59513888888888888</v>
      </c>
      <c r="AF24" s="1310">
        <f t="shared" si="46"/>
        <v>0.60555555555555562</v>
      </c>
      <c r="AG24" s="933">
        <f t="shared" si="47"/>
        <v>0.61944444444444446</v>
      </c>
      <c r="AH24" s="1310">
        <f t="shared" si="48"/>
        <v>0.64375000000000004</v>
      </c>
      <c r="AI24" s="1468">
        <f t="shared" si="48"/>
        <v>0.65763888888888888</v>
      </c>
      <c r="AJ24" s="933">
        <f t="shared" si="49"/>
        <v>0.66805555555555562</v>
      </c>
      <c r="AK24" s="1310">
        <f t="shared" si="50"/>
        <v>0.6923611111111112</v>
      </c>
      <c r="AL24" s="933">
        <f t="shared" si="50"/>
        <v>0.70625000000000004</v>
      </c>
      <c r="AM24" s="933">
        <f t="shared" si="51"/>
        <v>0.7236111111111112</v>
      </c>
      <c r="AN24" s="1310">
        <f t="shared" si="51"/>
        <v>0.74097222222222237</v>
      </c>
      <c r="AO24" s="933">
        <f t="shared" si="52"/>
        <v>0.7548611111111112</v>
      </c>
      <c r="AP24" s="933">
        <f t="shared" si="53"/>
        <v>0.77569444444444446</v>
      </c>
      <c r="AQ24" s="933">
        <f t="shared" si="54"/>
        <v>0.80694444444444446</v>
      </c>
      <c r="AR24" s="933">
        <f t="shared" si="55"/>
        <v>0.82430555555555562</v>
      </c>
      <c r="AS24" s="933">
        <f t="shared" si="56"/>
        <v>0.85902777777777772</v>
      </c>
      <c r="AT24" s="933">
        <f t="shared" si="57"/>
        <v>0.87291666666666656</v>
      </c>
      <c r="AU24" s="933">
        <f t="shared" si="58"/>
        <v>0.90763888888888888</v>
      </c>
    </row>
    <row r="25" spans="1:55" ht="17.25" thickBot="1">
      <c r="A25" s="924" t="s">
        <v>83</v>
      </c>
      <c r="B25" s="950" t="s">
        <v>82</v>
      </c>
      <c r="C25" s="953" t="s">
        <v>5</v>
      </c>
      <c r="D25" s="951">
        <v>1.388888888888884E-3</v>
      </c>
      <c r="E25" s="952">
        <v>0.45</v>
      </c>
      <c r="F25" s="920">
        <f t="shared" si="30"/>
        <v>6.3999999999999995</v>
      </c>
      <c r="G25" s="953" t="s">
        <v>1681</v>
      </c>
      <c r="H25" s="941" t="s">
        <v>632</v>
      </c>
      <c r="I25" s="941" t="s">
        <v>633</v>
      </c>
      <c r="J25" s="923"/>
      <c r="K25" s="943">
        <f t="shared" si="31"/>
        <v>0.19722222222222227</v>
      </c>
      <c r="L25" s="943">
        <f t="shared" si="32"/>
        <v>0.22500000000000006</v>
      </c>
      <c r="M25" s="943">
        <f t="shared" si="33"/>
        <v>0.24583333333333338</v>
      </c>
      <c r="N25" s="943">
        <f t="shared" si="34"/>
        <v>0.27361111111111119</v>
      </c>
      <c r="O25" s="1294">
        <f t="shared" si="35"/>
        <v>0.29791666666666672</v>
      </c>
      <c r="P25" s="943">
        <f t="shared" si="36"/>
        <v>0.32916666666666672</v>
      </c>
      <c r="Q25" s="943">
        <f t="shared" si="37"/>
        <v>0.35694444444444445</v>
      </c>
      <c r="R25" s="943">
        <f t="shared" si="38"/>
        <v>0.37777777777777782</v>
      </c>
      <c r="S25" s="1310">
        <f t="shared" si="38"/>
        <v>0.39861111111111114</v>
      </c>
      <c r="T25" s="943">
        <f t="shared" si="39"/>
        <v>0.41944444444444445</v>
      </c>
      <c r="U25" s="1310">
        <f t="shared" si="39"/>
        <v>0.43680555555555561</v>
      </c>
      <c r="V25" s="943">
        <f t="shared" si="40"/>
        <v>0.4472222222222223</v>
      </c>
      <c r="W25" s="1310">
        <f t="shared" si="40"/>
        <v>0.46111111111111114</v>
      </c>
      <c r="X25" s="943">
        <f t="shared" si="41"/>
        <v>0.47152777777777782</v>
      </c>
      <c r="Y25" s="943">
        <f t="shared" si="42"/>
        <v>0.4958333333333334</v>
      </c>
      <c r="Z25" s="943">
        <f t="shared" si="43"/>
        <v>0.52013888888888893</v>
      </c>
      <c r="AA25" s="1310">
        <f t="shared" si="43"/>
        <v>0.53402777777777777</v>
      </c>
      <c r="AB25" s="943">
        <f t="shared" si="44"/>
        <v>0.54444444444444451</v>
      </c>
      <c r="AC25" s="1310">
        <f t="shared" si="14"/>
        <v>0.55833333333333335</v>
      </c>
      <c r="AD25" s="943">
        <f t="shared" si="45"/>
        <v>0.57222222222222219</v>
      </c>
      <c r="AE25" s="943">
        <f t="shared" si="46"/>
        <v>0.59652777777777777</v>
      </c>
      <c r="AF25" s="1310">
        <f t="shared" si="46"/>
        <v>0.60694444444444451</v>
      </c>
      <c r="AG25" s="943">
        <f t="shared" si="47"/>
        <v>0.62083333333333335</v>
      </c>
      <c r="AH25" s="1310">
        <f t="shared" si="48"/>
        <v>0.64513888888888893</v>
      </c>
      <c r="AI25" s="1469">
        <f t="shared" si="48"/>
        <v>0.65902777777777777</v>
      </c>
      <c r="AJ25" s="1469">
        <f t="shared" si="49"/>
        <v>0.66944444444444451</v>
      </c>
      <c r="AK25" s="1310">
        <f t="shared" si="50"/>
        <v>0.69375000000000009</v>
      </c>
      <c r="AL25" s="1469">
        <f t="shared" si="50"/>
        <v>0.70763888888888893</v>
      </c>
      <c r="AM25" s="943">
        <f t="shared" si="51"/>
        <v>0.72500000000000009</v>
      </c>
      <c r="AN25" s="1310">
        <f t="shared" si="51"/>
        <v>0.74236111111111125</v>
      </c>
      <c r="AO25" s="943">
        <f t="shared" si="52"/>
        <v>0.75625000000000009</v>
      </c>
      <c r="AP25" s="943">
        <f t="shared" si="53"/>
        <v>0.77708333333333335</v>
      </c>
      <c r="AQ25" s="943">
        <f t="shared" si="54"/>
        <v>0.80833333333333335</v>
      </c>
      <c r="AR25" s="943">
        <f t="shared" si="55"/>
        <v>0.82569444444444451</v>
      </c>
      <c r="AS25" s="943">
        <f t="shared" si="56"/>
        <v>0.86041666666666661</v>
      </c>
      <c r="AT25" s="943">
        <f t="shared" si="57"/>
        <v>0.87430555555555545</v>
      </c>
      <c r="AU25" s="943">
        <f t="shared" si="58"/>
        <v>0.90902777777777777</v>
      </c>
      <c r="AX25" s="1396" t="s">
        <v>1628</v>
      </c>
      <c r="AY25" s="1397"/>
      <c r="AZ25" s="1397"/>
      <c r="BA25" s="1397"/>
      <c r="BB25" s="1397"/>
      <c r="BC25" s="1399">
        <f>BA19+'Linia 17 SN Gr   Maz- Milanówek'!AC23</f>
        <v>194395.40999999997</v>
      </c>
    </row>
    <row r="26" spans="1:55" ht="17.25" thickBot="1">
      <c r="A26" s="924" t="s">
        <v>85</v>
      </c>
      <c r="B26" s="948" t="s">
        <v>84</v>
      </c>
      <c r="C26" s="955" t="s">
        <v>5</v>
      </c>
      <c r="D26" s="954">
        <v>2.0833333333333333E-3</v>
      </c>
      <c r="E26" s="299">
        <v>0.32</v>
      </c>
      <c r="F26" s="920">
        <f t="shared" si="30"/>
        <v>6.72</v>
      </c>
      <c r="G26" s="955" t="s">
        <v>1681</v>
      </c>
      <c r="H26" s="584" t="s">
        <v>626</v>
      </c>
      <c r="I26" s="584" t="s">
        <v>627</v>
      </c>
      <c r="J26" s="923"/>
      <c r="K26" s="933">
        <f t="shared" si="31"/>
        <v>0.1993055555555556</v>
      </c>
      <c r="L26" s="933">
        <f t="shared" si="32"/>
        <v>0.22708333333333339</v>
      </c>
      <c r="M26" s="933">
        <f t="shared" si="33"/>
        <v>0.2479166666666667</v>
      </c>
      <c r="N26" s="933">
        <f t="shared" si="34"/>
        <v>0.27569444444444452</v>
      </c>
      <c r="O26" s="1294">
        <f t="shared" si="35"/>
        <v>0.30000000000000004</v>
      </c>
      <c r="P26" s="933">
        <f t="shared" si="36"/>
        <v>0.33125000000000004</v>
      </c>
      <c r="Q26" s="933">
        <f t="shared" si="37"/>
        <v>0.35902777777777778</v>
      </c>
      <c r="R26" s="933">
        <f t="shared" si="38"/>
        <v>0.37986111111111115</v>
      </c>
      <c r="S26" s="1310">
        <f t="shared" si="38"/>
        <v>0.40069444444444446</v>
      </c>
      <c r="T26" s="933">
        <f t="shared" si="39"/>
        <v>0.42152777777777778</v>
      </c>
      <c r="U26" s="1310">
        <f t="shared" si="39"/>
        <v>0.43888888888888894</v>
      </c>
      <c r="V26" s="933">
        <f t="shared" si="40"/>
        <v>0.44930555555555562</v>
      </c>
      <c r="W26" s="1310">
        <f t="shared" si="40"/>
        <v>0.46319444444444446</v>
      </c>
      <c r="X26" s="933">
        <f t="shared" si="41"/>
        <v>0.47361111111111115</v>
      </c>
      <c r="Y26" s="933">
        <f t="shared" si="42"/>
        <v>0.49791666666666673</v>
      </c>
      <c r="Z26" s="933">
        <f t="shared" si="43"/>
        <v>0.52222222222222225</v>
      </c>
      <c r="AA26" s="1310">
        <f t="shared" si="43"/>
        <v>0.53611111111111109</v>
      </c>
      <c r="AB26" s="933">
        <f t="shared" si="44"/>
        <v>0.54652777777777783</v>
      </c>
      <c r="AC26" s="1310">
        <f t="shared" si="14"/>
        <v>0.56041666666666667</v>
      </c>
      <c r="AD26" s="933">
        <f t="shared" si="45"/>
        <v>0.57430555555555551</v>
      </c>
      <c r="AE26" s="933">
        <f t="shared" si="46"/>
        <v>0.59861111111111109</v>
      </c>
      <c r="AF26" s="1310">
        <f t="shared" si="46"/>
        <v>0.60902777777777783</v>
      </c>
      <c r="AG26" s="933">
        <f t="shared" si="47"/>
        <v>0.62291666666666667</v>
      </c>
      <c r="AH26" s="1310">
        <f t="shared" si="48"/>
        <v>0.64722222222222225</v>
      </c>
      <c r="AI26" s="1468">
        <f t="shared" si="48"/>
        <v>0.66111111111111109</v>
      </c>
      <c r="AJ26" s="933">
        <f t="shared" si="49"/>
        <v>0.67152777777777783</v>
      </c>
      <c r="AK26" s="1310">
        <f t="shared" si="50"/>
        <v>0.69583333333333341</v>
      </c>
      <c r="AL26" s="933">
        <f t="shared" si="50"/>
        <v>0.70972222222222225</v>
      </c>
      <c r="AM26" s="933">
        <f t="shared" si="51"/>
        <v>0.72708333333333341</v>
      </c>
      <c r="AN26" s="1310">
        <f t="shared" si="51"/>
        <v>0.74444444444444458</v>
      </c>
      <c r="AO26" s="933">
        <f t="shared" si="52"/>
        <v>0.75833333333333341</v>
      </c>
      <c r="AP26" s="933">
        <f t="shared" si="53"/>
        <v>0.77916666666666667</v>
      </c>
      <c r="AQ26" s="933">
        <f t="shared" si="54"/>
        <v>0.81041666666666667</v>
      </c>
      <c r="AR26" s="933">
        <f t="shared" si="55"/>
        <v>0.82777777777777783</v>
      </c>
      <c r="AS26" s="933">
        <f t="shared" si="56"/>
        <v>0.86249999999999993</v>
      </c>
      <c r="AT26" s="933">
        <f t="shared" si="57"/>
        <v>0.87638888888888877</v>
      </c>
      <c r="AU26" s="933">
        <f t="shared" si="58"/>
        <v>0.91111111111111109</v>
      </c>
      <c r="BC26" s="1313"/>
    </row>
    <row r="27" spans="1:55" ht="17.25" thickBot="1">
      <c r="A27" s="924" t="s">
        <v>87</v>
      </c>
      <c r="B27" s="948" t="s">
        <v>86</v>
      </c>
      <c r="C27" s="955" t="s">
        <v>5</v>
      </c>
      <c r="D27" s="954">
        <v>6.9444444444444447E-4</v>
      </c>
      <c r="E27" s="299">
        <v>0.24</v>
      </c>
      <c r="F27" s="920">
        <f t="shared" si="30"/>
        <v>6.96</v>
      </c>
      <c r="G27" s="955" t="s">
        <v>1681</v>
      </c>
      <c r="H27" s="584" t="s">
        <v>628</v>
      </c>
      <c r="I27" s="584" t="s">
        <v>629</v>
      </c>
      <c r="J27" s="923"/>
      <c r="K27" s="933">
        <f t="shared" si="31"/>
        <v>0.20000000000000004</v>
      </c>
      <c r="L27" s="933">
        <f t="shared" si="32"/>
        <v>0.22777777777777783</v>
      </c>
      <c r="M27" s="933">
        <f t="shared" si="33"/>
        <v>0.24861111111111114</v>
      </c>
      <c r="N27" s="933">
        <f t="shared" si="34"/>
        <v>0.27638888888888896</v>
      </c>
      <c r="O27" s="1294">
        <f t="shared" si="35"/>
        <v>0.30069444444444449</v>
      </c>
      <c r="P27" s="933">
        <f t="shared" si="36"/>
        <v>0.33194444444444449</v>
      </c>
      <c r="Q27" s="933">
        <f t="shared" si="37"/>
        <v>0.35972222222222222</v>
      </c>
      <c r="R27" s="933">
        <f t="shared" si="38"/>
        <v>0.38055555555555559</v>
      </c>
      <c r="S27" s="1310">
        <f t="shared" si="38"/>
        <v>0.40138888888888891</v>
      </c>
      <c r="T27" s="933">
        <f t="shared" si="39"/>
        <v>0.42222222222222222</v>
      </c>
      <c r="U27" s="1310">
        <f t="shared" si="39"/>
        <v>0.43958333333333338</v>
      </c>
      <c r="V27" s="933">
        <f t="shared" si="40"/>
        <v>0.45000000000000007</v>
      </c>
      <c r="W27" s="1310">
        <f t="shared" si="40"/>
        <v>0.46388888888888891</v>
      </c>
      <c r="X27" s="933">
        <f t="shared" si="41"/>
        <v>0.47430555555555559</v>
      </c>
      <c r="Y27" s="933">
        <f t="shared" si="42"/>
        <v>0.49861111111111117</v>
      </c>
      <c r="Z27" s="933">
        <f t="shared" si="43"/>
        <v>0.5229166666666667</v>
      </c>
      <c r="AA27" s="1310">
        <f t="shared" si="43"/>
        <v>0.53680555555555554</v>
      </c>
      <c r="AB27" s="933">
        <f t="shared" si="44"/>
        <v>0.54722222222222228</v>
      </c>
      <c r="AC27" s="1310">
        <f t="shared" si="14"/>
        <v>0.56111111111111112</v>
      </c>
      <c r="AD27" s="933">
        <f t="shared" si="45"/>
        <v>0.57499999999999996</v>
      </c>
      <c r="AE27" s="933">
        <f t="shared" si="46"/>
        <v>0.59930555555555554</v>
      </c>
      <c r="AF27" s="1310">
        <f t="shared" si="46"/>
        <v>0.60972222222222228</v>
      </c>
      <c r="AG27" s="933">
        <f t="shared" si="47"/>
        <v>0.62361111111111112</v>
      </c>
      <c r="AH27" s="1310">
        <f t="shared" si="48"/>
        <v>0.6479166666666667</v>
      </c>
      <c r="AI27" s="1468">
        <f t="shared" si="48"/>
        <v>0.66180555555555554</v>
      </c>
      <c r="AJ27" s="933">
        <f t="shared" si="49"/>
        <v>0.67222222222222228</v>
      </c>
      <c r="AK27" s="1310">
        <f t="shared" si="50"/>
        <v>0.69652777777777786</v>
      </c>
      <c r="AL27" s="933">
        <f t="shared" si="50"/>
        <v>0.7104166666666667</v>
      </c>
      <c r="AM27" s="933">
        <f t="shared" si="51"/>
        <v>0.72777777777777786</v>
      </c>
      <c r="AN27" s="1310">
        <f t="shared" si="51"/>
        <v>0.74513888888888902</v>
      </c>
      <c r="AO27" s="933">
        <f t="shared" si="52"/>
        <v>0.75902777777777786</v>
      </c>
      <c r="AP27" s="933">
        <f t="shared" si="53"/>
        <v>0.77986111111111112</v>
      </c>
      <c r="AQ27" s="933">
        <f t="shared" si="54"/>
        <v>0.81111111111111112</v>
      </c>
      <c r="AR27" s="933">
        <f t="shared" si="55"/>
        <v>0.82847222222222228</v>
      </c>
      <c r="AS27" s="933">
        <f t="shared" si="56"/>
        <v>0.86319444444444438</v>
      </c>
      <c r="AT27" s="933">
        <f t="shared" si="57"/>
        <v>0.87708333333333321</v>
      </c>
      <c r="AU27" s="933">
        <f t="shared" si="58"/>
        <v>0.91180555555555554</v>
      </c>
      <c r="AX27" s="1396" t="s">
        <v>1629</v>
      </c>
      <c r="AY27" s="1397"/>
      <c r="AZ27" s="1397"/>
      <c r="BA27" s="1397"/>
      <c r="BB27" s="1397"/>
      <c r="BC27" s="1399">
        <f>BA21+'Linia 17 SN Gr   Maz- Milanówek'!AC21</f>
        <v>28571.4</v>
      </c>
    </row>
    <row r="28" spans="1:55" ht="17.25" thickBot="1">
      <c r="A28" s="924" t="s">
        <v>89</v>
      </c>
      <c r="B28" s="948" t="s">
        <v>88</v>
      </c>
      <c r="C28" s="955" t="s">
        <v>5</v>
      </c>
      <c r="D28" s="954">
        <v>6.9444444444444447E-4</v>
      </c>
      <c r="E28" s="299">
        <v>0.35</v>
      </c>
      <c r="F28" s="920">
        <f t="shared" si="30"/>
        <v>7.31</v>
      </c>
      <c r="G28" s="955" t="s">
        <v>1681</v>
      </c>
      <c r="H28" s="584" t="s">
        <v>630</v>
      </c>
      <c r="I28" s="584" t="s">
        <v>631</v>
      </c>
      <c r="J28" s="923"/>
      <c r="K28" s="933">
        <f t="shared" si="31"/>
        <v>0.20069444444444448</v>
      </c>
      <c r="L28" s="933">
        <f t="shared" si="32"/>
        <v>0.22847222222222227</v>
      </c>
      <c r="M28" s="933">
        <f t="shared" si="33"/>
        <v>0.24930555555555559</v>
      </c>
      <c r="N28" s="933">
        <f t="shared" si="34"/>
        <v>0.2770833333333334</v>
      </c>
      <c r="O28" s="1294">
        <f t="shared" si="35"/>
        <v>0.30138888888888893</v>
      </c>
      <c r="P28" s="933">
        <f t="shared" si="36"/>
        <v>0.33263888888888893</v>
      </c>
      <c r="Q28" s="933">
        <f t="shared" si="37"/>
        <v>0.36041666666666666</v>
      </c>
      <c r="R28" s="933">
        <f t="shared" si="38"/>
        <v>0.38125000000000003</v>
      </c>
      <c r="S28" s="1310">
        <f t="shared" si="38"/>
        <v>0.40208333333333335</v>
      </c>
      <c r="T28" s="933">
        <f t="shared" si="39"/>
        <v>0.42291666666666666</v>
      </c>
      <c r="U28" s="1310">
        <f t="shared" si="39"/>
        <v>0.44027777777777782</v>
      </c>
      <c r="V28" s="933">
        <f t="shared" si="40"/>
        <v>0.45069444444444451</v>
      </c>
      <c r="W28" s="1310">
        <f t="shared" si="40"/>
        <v>0.46458333333333335</v>
      </c>
      <c r="X28" s="933">
        <f t="shared" si="41"/>
        <v>0.47500000000000003</v>
      </c>
      <c r="Y28" s="933">
        <f t="shared" si="42"/>
        <v>0.49930555555555561</v>
      </c>
      <c r="Z28" s="933">
        <f t="shared" si="43"/>
        <v>0.52361111111111114</v>
      </c>
      <c r="AA28" s="1310">
        <f t="shared" si="43"/>
        <v>0.53749999999999998</v>
      </c>
      <c r="AB28" s="933">
        <f t="shared" si="44"/>
        <v>0.54791666666666672</v>
      </c>
      <c r="AC28" s="1310">
        <f t="shared" si="14"/>
        <v>0.56180555555555556</v>
      </c>
      <c r="AD28" s="933">
        <f t="shared" si="45"/>
        <v>0.5756944444444444</v>
      </c>
      <c r="AE28" s="933">
        <f t="shared" si="46"/>
        <v>0.6</v>
      </c>
      <c r="AF28" s="1310">
        <f t="shared" si="46"/>
        <v>0.61041666666666672</v>
      </c>
      <c r="AG28" s="933">
        <f t="shared" si="47"/>
        <v>0.62430555555555556</v>
      </c>
      <c r="AH28" s="1310">
        <f t="shared" si="48"/>
        <v>0.64861111111111114</v>
      </c>
      <c r="AI28" s="1468">
        <f t="shared" si="48"/>
        <v>0.66249999999999998</v>
      </c>
      <c r="AJ28" s="933">
        <f t="shared" si="49"/>
        <v>0.67291666666666672</v>
      </c>
      <c r="AK28" s="1310">
        <f t="shared" si="50"/>
        <v>0.6972222222222223</v>
      </c>
      <c r="AL28" s="933">
        <f t="shared" si="50"/>
        <v>0.71111111111111114</v>
      </c>
      <c r="AM28" s="933">
        <f t="shared" si="51"/>
        <v>0.7284722222222223</v>
      </c>
      <c r="AN28" s="1310">
        <f t="shared" si="51"/>
        <v>0.74583333333333346</v>
      </c>
      <c r="AO28" s="933">
        <f t="shared" si="52"/>
        <v>0.7597222222222223</v>
      </c>
      <c r="AP28" s="933">
        <f t="shared" si="53"/>
        <v>0.78055555555555556</v>
      </c>
      <c r="AQ28" s="933">
        <f t="shared" si="54"/>
        <v>0.81180555555555556</v>
      </c>
      <c r="AR28" s="933">
        <f t="shared" si="55"/>
        <v>0.82916666666666672</v>
      </c>
      <c r="AS28" s="933">
        <f t="shared" si="56"/>
        <v>0.86388888888888882</v>
      </c>
      <c r="AT28" s="933">
        <f t="shared" si="57"/>
        <v>0.87777777777777766</v>
      </c>
      <c r="AU28" s="933">
        <f t="shared" si="58"/>
        <v>0.91249999999999998</v>
      </c>
      <c r="BC28" s="1313"/>
    </row>
    <row r="29" spans="1:55" ht="17.25" thickBot="1">
      <c r="A29" s="924" t="s">
        <v>91</v>
      </c>
      <c r="B29" s="948" t="s">
        <v>90</v>
      </c>
      <c r="C29" s="955" t="s">
        <v>4</v>
      </c>
      <c r="D29" s="954">
        <v>6.9444444444444447E-4</v>
      </c>
      <c r="E29" s="299">
        <v>0.35</v>
      </c>
      <c r="F29" s="920">
        <f t="shared" si="30"/>
        <v>7.6599999999999993</v>
      </c>
      <c r="G29" s="955" t="s">
        <v>1681</v>
      </c>
      <c r="H29" s="584" t="s">
        <v>618</v>
      </c>
      <c r="I29" s="584" t="s">
        <v>619</v>
      </c>
      <c r="J29" s="923"/>
      <c r="K29" s="933">
        <f t="shared" si="31"/>
        <v>0.20138888888888892</v>
      </c>
      <c r="L29" s="933">
        <f t="shared" si="32"/>
        <v>0.22916666666666671</v>
      </c>
      <c r="M29" s="933">
        <f t="shared" si="33"/>
        <v>0.25000000000000006</v>
      </c>
      <c r="N29" s="933">
        <f t="shared" si="34"/>
        <v>0.27777777777777785</v>
      </c>
      <c r="O29" s="1294">
        <f t="shared" si="35"/>
        <v>0.30208333333333337</v>
      </c>
      <c r="P29" s="933">
        <f t="shared" si="36"/>
        <v>0.33333333333333337</v>
      </c>
      <c r="Q29" s="933">
        <f t="shared" si="37"/>
        <v>0.3611111111111111</v>
      </c>
      <c r="R29" s="933">
        <f t="shared" si="38"/>
        <v>0.38194444444444448</v>
      </c>
      <c r="S29" s="1310">
        <f t="shared" si="38"/>
        <v>0.40277777777777779</v>
      </c>
      <c r="T29" s="933">
        <f t="shared" si="39"/>
        <v>0.4236111111111111</v>
      </c>
      <c r="U29" s="1310">
        <f t="shared" si="39"/>
        <v>0.44097222222222227</v>
      </c>
      <c r="V29" s="933">
        <f t="shared" si="40"/>
        <v>0.45138888888888895</v>
      </c>
      <c r="W29" s="1310">
        <f t="shared" si="40"/>
        <v>0.46527777777777779</v>
      </c>
      <c r="X29" s="933">
        <f t="shared" si="41"/>
        <v>0.47569444444444448</v>
      </c>
      <c r="Y29" s="933">
        <f t="shared" si="42"/>
        <v>0.50000000000000011</v>
      </c>
      <c r="Z29" s="933">
        <f t="shared" si="43"/>
        <v>0.52430555555555558</v>
      </c>
      <c r="AA29" s="1310">
        <f t="shared" si="43"/>
        <v>0.53819444444444442</v>
      </c>
      <c r="AB29" s="933">
        <f t="shared" si="44"/>
        <v>0.54861111111111116</v>
      </c>
      <c r="AC29" s="1310">
        <f t="shared" si="14"/>
        <v>0.5625</v>
      </c>
      <c r="AD29" s="933">
        <f t="shared" si="45"/>
        <v>0.57638888888888884</v>
      </c>
      <c r="AE29" s="933">
        <f t="shared" si="46"/>
        <v>0.60069444444444442</v>
      </c>
      <c r="AF29" s="1310">
        <f t="shared" si="46"/>
        <v>0.61111111111111116</v>
      </c>
      <c r="AG29" s="933">
        <f t="shared" si="47"/>
        <v>0.625</v>
      </c>
      <c r="AH29" s="1310">
        <f t="shared" si="48"/>
        <v>0.64930555555555558</v>
      </c>
      <c r="AI29" s="1468">
        <f t="shared" si="48"/>
        <v>0.66319444444444442</v>
      </c>
      <c r="AJ29" s="933">
        <f t="shared" si="49"/>
        <v>0.67361111111111116</v>
      </c>
      <c r="AK29" s="1310">
        <f t="shared" si="50"/>
        <v>0.69791666666666674</v>
      </c>
      <c r="AL29" s="933">
        <f t="shared" si="50"/>
        <v>0.71180555555555558</v>
      </c>
      <c r="AM29" s="933">
        <f t="shared" si="51"/>
        <v>0.72916666666666674</v>
      </c>
      <c r="AN29" s="1310">
        <f t="shared" si="51"/>
        <v>0.7465277777777779</v>
      </c>
      <c r="AO29" s="933">
        <f t="shared" si="52"/>
        <v>0.76041666666666674</v>
      </c>
      <c r="AP29" s="933">
        <f t="shared" si="53"/>
        <v>0.78125</v>
      </c>
      <c r="AQ29" s="933">
        <f t="shared" si="54"/>
        <v>0.8125</v>
      </c>
      <c r="AR29" s="933">
        <f t="shared" si="55"/>
        <v>0.82986111111111116</v>
      </c>
      <c r="AS29" s="933">
        <f t="shared" si="56"/>
        <v>0.86458333333333326</v>
      </c>
      <c r="AT29" s="933">
        <f t="shared" si="57"/>
        <v>0.8784722222222221</v>
      </c>
      <c r="AU29" s="933">
        <f t="shared" si="58"/>
        <v>0.91319444444444442</v>
      </c>
      <c r="BC29" s="1400">
        <f>SUM(BC25:BC28)</f>
        <v>222966.80999999997</v>
      </c>
    </row>
    <row r="30" spans="1:55" ht="16.5">
      <c r="A30" s="924" t="s">
        <v>93</v>
      </c>
      <c r="B30" s="948" t="s">
        <v>92</v>
      </c>
      <c r="C30" s="955" t="s">
        <v>4</v>
      </c>
      <c r="D30" s="954">
        <v>6.9444444444444447E-4</v>
      </c>
      <c r="E30" s="299">
        <v>0.35</v>
      </c>
      <c r="F30" s="920">
        <f t="shared" si="30"/>
        <v>8.01</v>
      </c>
      <c r="G30" s="955" t="s">
        <v>1681</v>
      </c>
      <c r="H30" s="584" t="s">
        <v>620</v>
      </c>
      <c r="I30" s="584" t="s">
        <v>621</v>
      </c>
      <c r="J30" s="923"/>
      <c r="K30" s="933">
        <f t="shared" si="31"/>
        <v>0.20208333333333336</v>
      </c>
      <c r="L30" s="933">
        <f t="shared" si="32"/>
        <v>0.22986111111111115</v>
      </c>
      <c r="M30" s="933">
        <f t="shared" si="33"/>
        <v>0.2506944444444445</v>
      </c>
      <c r="N30" s="933">
        <f t="shared" si="34"/>
        <v>0.27847222222222229</v>
      </c>
      <c r="O30" s="1294">
        <f t="shared" si="35"/>
        <v>0.30277777777777781</v>
      </c>
      <c r="P30" s="933">
        <f t="shared" si="36"/>
        <v>0.33402777777777781</v>
      </c>
      <c r="Q30" s="933">
        <f t="shared" si="37"/>
        <v>0.36180555555555555</v>
      </c>
      <c r="R30" s="933">
        <f t="shared" si="38"/>
        <v>0.38263888888888892</v>
      </c>
      <c r="S30" s="1310">
        <f t="shared" si="38"/>
        <v>0.40347222222222223</v>
      </c>
      <c r="T30" s="933">
        <f t="shared" si="39"/>
        <v>0.42430555555555555</v>
      </c>
      <c r="U30" s="1310">
        <f t="shared" si="39"/>
        <v>0.44166666666666671</v>
      </c>
      <c r="V30" s="933">
        <f t="shared" si="40"/>
        <v>0.45208333333333339</v>
      </c>
      <c r="W30" s="1310">
        <f t="shared" si="40"/>
        <v>0.46597222222222223</v>
      </c>
      <c r="X30" s="933">
        <f t="shared" si="41"/>
        <v>0.47638888888888892</v>
      </c>
      <c r="Y30" s="933">
        <f t="shared" si="42"/>
        <v>0.50069444444444455</v>
      </c>
      <c r="Z30" s="933">
        <f t="shared" si="43"/>
        <v>0.52500000000000002</v>
      </c>
      <c r="AA30" s="1310">
        <f t="shared" si="43"/>
        <v>0.53888888888888886</v>
      </c>
      <c r="AB30" s="933">
        <f t="shared" si="44"/>
        <v>0.5493055555555556</v>
      </c>
      <c r="AC30" s="1310">
        <f t="shared" si="14"/>
        <v>0.56319444444444444</v>
      </c>
      <c r="AD30" s="933">
        <f t="shared" si="45"/>
        <v>0.57708333333333328</v>
      </c>
      <c r="AE30" s="933">
        <f t="shared" si="46"/>
        <v>0.60138888888888886</v>
      </c>
      <c r="AF30" s="1310">
        <f t="shared" si="46"/>
        <v>0.6118055555555556</v>
      </c>
      <c r="AG30" s="933">
        <f t="shared" si="47"/>
        <v>0.62569444444444444</v>
      </c>
      <c r="AH30" s="1310">
        <f t="shared" si="48"/>
        <v>0.65</v>
      </c>
      <c r="AI30" s="1468">
        <f t="shared" si="48"/>
        <v>0.66388888888888886</v>
      </c>
      <c r="AJ30" s="933">
        <f t="shared" si="49"/>
        <v>0.6743055555555556</v>
      </c>
      <c r="AK30" s="1310">
        <f t="shared" si="50"/>
        <v>0.69861111111111118</v>
      </c>
      <c r="AL30" s="933">
        <f t="shared" si="50"/>
        <v>0.71250000000000002</v>
      </c>
      <c r="AM30" s="933">
        <f t="shared" si="51"/>
        <v>0.72986111111111118</v>
      </c>
      <c r="AN30" s="1310">
        <f t="shared" si="51"/>
        <v>0.74722222222222234</v>
      </c>
      <c r="AO30" s="933">
        <f t="shared" si="52"/>
        <v>0.76111111111111118</v>
      </c>
      <c r="AP30" s="933">
        <f t="shared" si="53"/>
        <v>0.78194444444444444</v>
      </c>
      <c r="AQ30" s="933">
        <f t="shared" si="54"/>
        <v>0.81319444444444444</v>
      </c>
      <c r="AR30" s="933">
        <f t="shared" si="55"/>
        <v>0.8305555555555556</v>
      </c>
      <c r="AS30" s="933">
        <f t="shared" si="56"/>
        <v>0.8652777777777777</v>
      </c>
      <c r="AT30" s="933">
        <f t="shared" si="57"/>
        <v>0.87916666666666654</v>
      </c>
      <c r="AU30" s="933">
        <f t="shared" si="58"/>
        <v>0.91388888888888886</v>
      </c>
    </row>
    <row r="31" spans="1:55" ht="16.5">
      <c r="A31" s="924" t="s">
        <v>95</v>
      </c>
      <c r="B31" s="948" t="s">
        <v>94</v>
      </c>
      <c r="C31" s="955" t="s">
        <v>4</v>
      </c>
      <c r="D31" s="954">
        <v>6.9444444444444447E-4</v>
      </c>
      <c r="E31" s="299">
        <v>0.25</v>
      </c>
      <c r="F31" s="920">
        <f t="shared" si="30"/>
        <v>8.26</v>
      </c>
      <c r="G31" s="955" t="s">
        <v>1681</v>
      </c>
      <c r="H31" s="584" t="s">
        <v>616</v>
      </c>
      <c r="I31" s="584" t="s">
        <v>617</v>
      </c>
      <c r="J31" s="923"/>
      <c r="K31" s="933">
        <f t="shared" si="31"/>
        <v>0.20277777777777781</v>
      </c>
      <c r="L31" s="933">
        <f t="shared" si="32"/>
        <v>0.2305555555555556</v>
      </c>
      <c r="M31" s="933">
        <f t="shared" si="33"/>
        <v>0.25138888888888894</v>
      </c>
      <c r="N31" s="933">
        <f t="shared" si="34"/>
        <v>0.27916666666666673</v>
      </c>
      <c r="O31" s="1294">
        <f t="shared" si="35"/>
        <v>0.30347222222222225</v>
      </c>
      <c r="P31" s="933">
        <f t="shared" si="36"/>
        <v>0.33472222222222225</v>
      </c>
      <c r="Q31" s="933">
        <f t="shared" si="37"/>
        <v>0.36249999999999999</v>
      </c>
      <c r="R31" s="933">
        <f t="shared" si="38"/>
        <v>0.38333333333333336</v>
      </c>
      <c r="S31" s="1310">
        <f t="shared" si="38"/>
        <v>0.40416666666666667</v>
      </c>
      <c r="T31" s="933">
        <f t="shared" si="39"/>
        <v>0.42499999999999999</v>
      </c>
      <c r="U31" s="1310">
        <f t="shared" si="39"/>
        <v>0.44236111111111115</v>
      </c>
      <c r="V31" s="933">
        <f t="shared" si="40"/>
        <v>0.45277777777777783</v>
      </c>
      <c r="W31" s="1310">
        <f t="shared" si="40"/>
        <v>0.46666666666666667</v>
      </c>
      <c r="X31" s="933">
        <f t="shared" si="41"/>
        <v>0.47708333333333336</v>
      </c>
      <c r="Y31" s="933">
        <f t="shared" si="42"/>
        <v>0.50138888888888899</v>
      </c>
      <c r="Z31" s="933">
        <f t="shared" si="43"/>
        <v>0.52569444444444446</v>
      </c>
      <c r="AA31" s="1310">
        <f t="shared" si="43"/>
        <v>0.5395833333333333</v>
      </c>
      <c r="AB31" s="933">
        <f t="shared" si="44"/>
        <v>0.55000000000000004</v>
      </c>
      <c r="AC31" s="1310">
        <f t="shared" si="14"/>
        <v>0.56388888888888888</v>
      </c>
      <c r="AD31" s="933">
        <f t="shared" si="45"/>
        <v>0.57777777777777772</v>
      </c>
      <c r="AE31" s="933">
        <f t="shared" si="46"/>
        <v>0.6020833333333333</v>
      </c>
      <c r="AF31" s="1310">
        <f t="shared" si="46"/>
        <v>0.61250000000000004</v>
      </c>
      <c r="AG31" s="933">
        <f t="shared" si="47"/>
        <v>0.62638888888888888</v>
      </c>
      <c r="AH31" s="1310">
        <f t="shared" si="48"/>
        <v>0.65069444444444446</v>
      </c>
      <c r="AI31" s="1468">
        <f t="shared" si="48"/>
        <v>0.6645833333333333</v>
      </c>
      <c r="AJ31" s="933">
        <f t="shared" si="49"/>
        <v>0.67500000000000004</v>
      </c>
      <c r="AK31" s="1310">
        <f t="shared" si="50"/>
        <v>0.69930555555555562</v>
      </c>
      <c r="AL31" s="933">
        <f t="shared" si="50"/>
        <v>0.71319444444444446</v>
      </c>
      <c r="AM31" s="933">
        <f t="shared" si="51"/>
        <v>0.73055555555555562</v>
      </c>
      <c r="AN31" s="1310">
        <f t="shared" si="51"/>
        <v>0.74791666666666679</v>
      </c>
      <c r="AO31" s="933">
        <f t="shared" si="52"/>
        <v>0.76180555555555562</v>
      </c>
      <c r="AP31" s="933">
        <f t="shared" si="53"/>
        <v>0.78263888888888888</v>
      </c>
      <c r="AQ31" s="933">
        <f t="shared" si="54"/>
        <v>0.81388888888888888</v>
      </c>
      <c r="AR31" s="933">
        <f t="shared" si="55"/>
        <v>0.83125000000000004</v>
      </c>
      <c r="AS31" s="933">
        <f t="shared" si="56"/>
        <v>0.86597222222222214</v>
      </c>
      <c r="AT31" s="933">
        <f t="shared" si="57"/>
        <v>0.87986111111111098</v>
      </c>
      <c r="AU31" s="933">
        <f t="shared" si="58"/>
        <v>0.9145833333333333</v>
      </c>
    </row>
    <row r="32" spans="1:55" ht="16.5">
      <c r="A32" s="924" t="s">
        <v>97</v>
      </c>
      <c r="B32" s="944" t="s">
        <v>96</v>
      </c>
      <c r="C32" s="956" t="s">
        <v>5</v>
      </c>
      <c r="D32" s="945">
        <v>2.0833333333333333E-3</v>
      </c>
      <c r="E32" s="937">
        <v>1.64</v>
      </c>
      <c r="F32" s="920">
        <f t="shared" si="30"/>
        <v>9.9</v>
      </c>
      <c r="G32" s="956" t="s">
        <v>1683</v>
      </c>
      <c r="H32" s="584" t="s">
        <v>616</v>
      </c>
      <c r="I32" s="584" t="s">
        <v>617</v>
      </c>
      <c r="J32" s="923"/>
      <c r="K32" s="933">
        <f t="shared" si="31"/>
        <v>0.20486111111111113</v>
      </c>
      <c r="L32" s="933">
        <f t="shared" si="32"/>
        <v>0.23263888888888892</v>
      </c>
      <c r="M32" s="933">
        <f t="shared" si="33"/>
        <v>0.25347222222222227</v>
      </c>
      <c r="N32" s="933">
        <f t="shared" si="34"/>
        <v>0.28125000000000006</v>
      </c>
      <c r="O32" s="1294">
        <f t="shared" si="35"/>
        <v>0.30555555555555558</v>
      </c>
      <c r="P32" s="933">
        <f t="shared" si="36"/>
        <v>0.33680555555555558</v>
      </c>
      <c r="Q32" s="933">
        <f t="shared" si="37"/>
        <v>0.36458333333333331</v>
      </c>
      <c r="R32" s="933">
        <f t="shared" si="38"/>
        <v>0.38541666666666669</v>
      </c>
      <c r="S32" s="1310">
        <f t="shared" si="38"/>
        <v>0.40625</v>
      </c>
      <c r="T32" s="933">
        <f t="shared" si="39"/>
        <v>0.42708333333333331</v>
      </c>
      <c r="U32" s="1310">
        <f t="shared" si="39"/>
        <v>0.44444444444444448</v>
      </c>
      <c r="V32" s="933">
        <f t="shared" si="40"/>
        <v>0.45486111111111116</v>
      </c>
      <c r="W32" s="1310">
        <f t="shared" si="40"/>
        <v>0.46875</v>
      </c>
      <c r="X32" s="933">
        <f t="shared" si="41"/>
        <v>0.47916666666666669</v>
      </c>
      <c r="Y32" s="933">
        <f t="shared" si="42"/>
        <v>0.50347222222222232</v>
      </c>
      <c r="Z32" s="933">
        <f t="shared" si="43"/>
        <v>0.52777777777777779</v>
      </c>
      <c r="AA32" s="1310">
        <f t="shared" si="43"/>
        <v>0.54166666666666663</v>
      </c>
      <c r="AB32" s="933">
        <f t="shared" si="44"/>
        <v>0.55208333333333337</v>
      </c>
      <c r="AC32" s="1310">
        <f t="shared" si="14"/>
        <v>0.56597222222222221</v>
      </c>
      <c r="AD32" s="933">
        <f t="shared" si="45"/>
        <v>0.57986111111111105</v>
      </c>
      <c r="AE32" s="933">
        <f t="shared" si="46"/>
        <v>0.60416666666666663</v>
      </c>
      <c r="AF32" s="1310">
        <f t="shared" si="46"/>
        <v>0.61458333333333337</v>
      </c>
      <c r="AG32" s="933">
        <f t="shared" si="47"/>
        <v>0.62847222222222221</v>
      </c>
      <c r="AH32" s="1310">
        <f t="shared" si="48"/>
        <v>0.65277777777777779</v>
      </c>
      <c r="AI32" s="1468">
        <f t="shared" si="48"/>
        <v>0.66666666666666663</v>
      </c>
      <c r="AJ32" s="933">
        <f t="shared" si="49"/>
        <v>0.67708333333333337</v>
      </c>
      <c r="AK32" s="1310">
        <f t="shared" si="50"/>
        <v>0.70138888888888895</v>
      </c>
      <c r="AL32" s="933">
        <f t="shared" si="50"/>
        <v>0.71527777777777779</v>
      </c>
      <c r="AM32" s="933">
        <f t="shared" si="51"/>
        <v>0.73263888888888895</v>
      </c>
      <c r="AN32" s="1310">
        <f t="shared" si="51"/>
        <v>0.75000000000000011</v>
      </c>
      <c r="AO32" s="933">
        <f t="shared" si="52"/>
        <v>0.76388888888888895</v>
      </c>
      <c r="AP32" s="933">
        <f t="shared" si="53"/>
        <v>0.78472222222222221</v>
      </c>
      <c r="AQ32" s="933">
        <f t="shared" si="54"/>
        <v>0.81597222222222221</v>
      </c>
      <c r="AR32" s="933">
        <f t="shared" si="55"/>
        <v>0.83333333333333337</v>
      </c>
      <c r="AS32" s="933">
        <f t="shared" si="56"/>
        <v>0.86805555555555547</v>
      </c>
      <c r="AT32" s="933">
        <f t="shared" si="57"/>
        <v>0.88194444444444431</v>
      </c>
      <c r="AU32" s="933">
        <f t="shared" si="58"/>
        <v>0.91666666666666663</v>
      </c>
    </row>
    <row r="33" spans="1:51" ht="16.5">
      <c r="A33" s="924" t="s">
        <v>98</v>
      </c>
      <c r="B33" s="944" t="s">
        <v>396</v>
      </c>
      <c r="C33" s="956" t="s">
        <v>5</v>
      </c>
      <c r="D33" s="945">
        <v>6.9444444444444447E-4</v>
      </c>
      <c r="E33" s="937">
        <v>0.38</v>
      </c>
      <c r="F33" s="920">
        <f t="shared" si="30"/>
        <v>10.280000000000001</v>
      </c>
      <c r="G33" s="956" t="s">
        <v>1683</v>
      </c>
      <c r="H33" s="584" t="s">
        <v>614</v>
      </c>
      <c r="I33" s="584" t="s">
        <v>615</v>
      </c>
      <c r="J33" s="923"/>
      <c r="K33" s="933">
        <f t="shared" si="31"/>
        <v>0.20555555555555557</v>
      </c>
      <c r="L33" s="933">
        <f t="shared" si="32"/>
        <v>0.23333333333333336</v>
      </c>
      <c r="M33" s="933">
        <f t="shared" si="33"/>
        <v>0.25416666666666671</v>
      </c>
      <c r="N33" s="933">
        <f t="shared" si="34"/>
        <v>0.2819444444444445</v>
      </c>
      <c r="O33" s="1294">
        <f t="shared" si="35"/>
        <v>0.30625000000000002</v>
      </c>
      <c r="P33" s="933">
        <f t="shared" si="36"/>
        <v>0.33750000000000002</v>
      </c>
      <c r="Q33" s="933">
        <f t="shared" si="37"/>
        <v>0.36527777777777776</v>
      </c>
      <c r="R33" s="933">
        <f t="shared" si="38"/>
        <v>0.38611111111111113</v>
      </c>
      <c r="S33" s="1310">
        <f t="shared" si="38"/>
        <v>0.40694444444444444</v>
      </c>
      <c r="T33" s="933">
        <f t="shared" si="39"/>
        <v>0.42777777777777776</v>
      </c>
      <c r="U33" s="1310">
        <f t="shared" si="39"/>
        <v>0.44513888888888892</v>
      </c>
      <c r="V33" s="933">
        <f t="shared" si="40"/>
        <v>0.4555555555555556</v>
      </c>
      <c r="W33" s="1310">
        <f t="shared" si="40"/>
        <v>0.46944444444444444</v>
      </c>
      <c r="X33" s="933">
        <f t="shared" si="41"/>
        <v>0.47986111111111113</v>
      </c>
      <c r="Y33" s="933">
        <f t="shared" si="42"/>
        <v>0.50416666666666676</v>
      </c>
      <c r="Z33" s="933">
        <f t="shared" si="43"/>
        <v>0.52847222222222223</v>
      </c>
      <c r="AA33" s="1310">
        <f t="shared" si="43"/>
        <v>0.54236111111111107</v>
      </c>
      <c r="AB33" s="933">
        <f t="shared" si="44"/>
        <v>0.55277777777777781</v>
      </c>
      <c r="AC33" s="1310">
        <f t="shared" si="14"/>
        <v>0.56666666666666665</v>
      </c>
      <c r="AD33" s="933">
        <f t="shared" si="45"/>
        <v>0.58055555555555549</v>
      </c>
      <c r="AE33" s="933">
        <f t="shared" si="46"/>
        <v>0.60486111111111107</v>
      </c>
      <c r="AF33" s="1310">
        <f t="shared" si="46"/>
        <v>0.61527777777777781</v>
      </c>
      <c r="AG33" s="933">
        <f t="shared" si="47"/>
        <v>0.62916666666666665</v>
      </c>
      <c r="AH33" s="1310">
        <f t="shared" si="48"/>
        <v>0.65347222222222223</v>
      </c>
      <c r="AI33" s="1468">
        <f t="shared" si="48"/>
        <v>0.66736111111111107</v>
      </c>
      <c r="AJ33" s="933">
        <f t="shared" si="49"/>
        <v>0.67777777777777781</v>
      </c>
      <c r="AK33" s="1310">
        <f t="shared" si="50"/>
        <v>0.70208333333333339</v>
      </c>
      <c r="AL33" s="933">
        <f t="shared" si="50"/>
        <v>0.71597222222222223</v>
      </c>
      <c r="AM33" s="933">
        <f t="shared" si="51"/>
        <v>0.73333333333333339</v>
      </c>
      <c r="AN33" s="1310">
        <f t="shared" si="51"/>
        <v>0.75069444444444455</v>
      </c>
      <c r="AO33" s="933">
        <f t="shared" si="52"/>
        <v>0.76458333333333339</v>
      </c>
      <c r="AP33" s="933">
        <f t="shared" si="53"/>
        <v>0.78541666666666665</v>
      </c>
      <c r="AQ33" s="933">
        <f t="shared" si="54"/>
        <v>0.81666666666666665</v>
      </c>
      <c r="AR33" s="933">
        <f t="shared" si="55"/>
        <v>0.83402777777777781</v>
      </c>
      <c r="AS33" s="933">
        <f t="shared" si="56"/>
        <v>0.86874999999999991</v>
      </c>
      <c r="AT33" s="933">
        <f t="shared" si="57"/>
        <v>0.88263888888888875</v>
      </c>
      <c r="AU33" s="933">
        <f t="shared" si="58"/>
        <v>0.91736111111111107</v>
      </c>
    </row>
    <row r="34" spans="1:51" ht="16.5">
      <c r="A34" s="924" t="s">
        <v>100</v>
      </c>
      <c r="B34" s="944" t="s">
        <v>99</v>
      </c>
      <c r="C34" s="956" t="s">
        <v>5</v>
      </c>
      <c r="D34" s="945">
        <v>6.9444444444444447E-4</v>
      </c>
      <c r="E34" s="937">
        <v>0.34</v>
      </c>
      <c r="F34" s="920">
        <f t="shared" si="30"/>
        <v>10.620000000000001</v>
      </c>
      <c r="G34" s="956" t="s">
        <v>1683</v>
      </c>
      <c r="H34" s="584" t="s">
        <v>612</v>
      </c>
      <c r="I34" s="584" t="s">
        <v>613</v>
      </c>
      <c r="J34" s="923"/>
      <c r="K34" s="933">
        <f t="shared" si="31"/>
        <v>0.20625000000000002</v>
      </c>
      <c r="L34" s="933">
        <f t="shared" si="32"/>
        <v>0.23402777777777781</v>
      </c>
      <c r="M34" s="933">
        <f t="shared" si="33"/>
        <v>0.25486111111111115</v>
      </c>
      <c r="N34" s="933">
        <f t="shared" si="34"/>
        <v>0.28263888888888894</v>
      </c>
      <c r="O34" s="1294">
        <f t="shared" si="35"/>
        <v>0.30694444444444446</v>
      </c>
      <c r="P34" s="933">
        <f t="shared" si="36"/>
        <v>0.33819444444444446</v>
      </c>
      <c r="Q34" s="933">
        <f t="shared" si="37"/>
        <v>0.3659722222222222</v>
      </c>
      <c r="R34" s="933">
        <f t="shared" si="38"/>
        <v>0.38680555555555557</v>
      </c>
      <c r="S34" s="1310">
        <f t="shared" si="38"/>
        <v>0.40763888888888888</v>
      </c>
      <c r="T34" s="933">
        <f t="shared" si="39"/>
        <v>0.4284722222222222</v>
      </c>
      <c r="U34" s="1310">
        <f t="shared" si="39"/>
        <v>0.44583333333333336</v>
      </c>
      <c r="V34" s="933">
        <f t="shared" si="40"/>
        <v>0.45625000000000004</v>
      </c>
      <c r="W34" s="1310">
        <f t="shared" si="40"/>
        <v>0.47013888888888888</v>
      </c>
      <c r="X34" s="933">
        <f t="shared" si="41"/>
        <v>0.48055555555555557</v>
      </c>
      <c r="Y34" s="933">
        <f t="shared" si="42"/>
        <v>0.5048611111111112</v>
      </c>
      <c r="Z34" s="933">
        <f t="shared" si="43"/>
        <v>0.52916666666666667</v>
      </c>
      <c r="AA34" s="1310">
        <f t="shared" si="43"/>
        <v>0.54305555555555551</v>
      </c>
      <c r="AB34" s="933">
        <f t="shared" si="44"/>
        <v>0.55347222222222225</v>
      </c>
      <c r="AC34" s="1310">
        <f t="shared" si="14"/>
        <v>0.56736111111111109</v>
      </c>
      <c r="AD34" s="933">
        <f t="shared" si="45"/>
        <v>0.58124999999999993</v>
      </c>
      <c r="AE34" s="933">
        <f t="shared" si="46"/>
        <v>0.60555555555555551</v>
      </c>
      <c r="AF34" s="1310">
        <f t="shared" si="46"/>
        <v>0.61597222222222225</v>
      </c>
      <c r="AG34" s="933">
        <f t="shared" si="47"/>
        <v>0.62986111111111109</v>
      </c>
      <c r="AH34" s="1310">
        <f t="shared" si="48"/>
        <v>0.65416666666666667</v>
      </c>
      <c r="AI34" s="1468">
        <f t="shared" si="48"/>
        <v>0.66805555555555551</v>
      </c>
      <c r="AJ34" s="933">
        <f t="shared" si="49"/>
        <v>0.67847222222222225</v>
      </c>
      <c r="AK34" s="1310">
        <f t="shared" si="50"/>
        <v>0.70277777777777783</v>
      </c>
      <c r="AL34" s="933">
        <f t="shared" si="50"/>
        <v>0.71666666666666667</v>
      </c>
      <c r="AM34" s="933">
        <f t="shared" si="51"/>
        <v>0.73402777777777783</v>
      </c>
      <c r="AN34" s="1310">
        <f t="shared" si="51"/>
        <v>0.75138888888888899</v>
      </c>
      <c r="AO34" s="933">
        <f t="shared" si="52"/>
        <v>0.76527777777777783</v>
      </c>
      <c r="AP34" s="933">
        <f t="shared" si="53"/>
        <v>0.78611111111111109</v>
      </c>
      <c r="AQ34" s="933">
        <f t="shared" si="54"/>
        <v>0.81736111111111109</v>
      </c>
      <c r="AR34" s="933">
        <f t="shared" si="55"/>
        <v>0.83472222222222225</v>
      </c>
      <c r="AS34" s="933">
        <f t="shared" si="56"/>
        <v>0.86944444444444435</v>
      </c>
      <c r="AT34" s="933">
        <f t="shared" si="57"/>
        <v>0.88333333333333319</v>
      </c>
      <c r="AU34" s="933">
        <f t="shared" si="58"/>
        <v>0.91805555555555551</v>
      </c>
    </row>
    <row r="35" spans="1:51" ht="16.5">
      <c r="A35" s="924" t="s">
        <v>103</v>
      </c>
      <c r="B35" s="925" t="s">
        <v>101</v>
      </c>
      <c r="C35" s="959" t="s">
        <v>102</v>
      </c>
      <c r="D35" s="957">
        <v>1.3888888888888889E-3</v>
      </c>
      <c r="E35" s="958">
        <v>0.66</v>
      </c>
      <c r="F35" s="920">
        <f t="shared" si="30"/>
        <v>11.280000000000001</v>
      </c>
      <c r="G35" s="959" t="s">
        <v>1684</v>
      </c>
      <c r="H35" s="941" t="s">
        <v>640</v>
      </c>
      <c r="I35" s="941" t="s">
        <v>641</v>
      </c>
      <c r="J35" s="923"/>
      <c r="K35" s="943">
        <f t="shared" si="31"/>
        <v>0.2076388888888889</v>
      </c>
      <c r="L35" s="943">
        <f t="shared" si="32"/>
        <v>0.23541666666666669</v>
      </c>
      <c r="M35" s="943">
        <f t="shared" si="33"/>
        <v>0.25625000000000003</v>
      </c>
      <c r="N35" s="943">
        <f t="shared" si="34"/>
        <v>0.28402777777777782</v>
      </c>
      <c r="O35" s="1294">
        <f t="shared" si="35"/>
        <v>0.30833333333333335</v>
      </c>
      <c r="P35" s="943">
        <f t="shared" si="36"/>
        <v>0.33958333333333335</v>
      </c>
      <c r="Q35" s="943">
        <f t="shared" si="37"/>
        <v>0.36736111111111108</v>
      </c>
      <c r="R35" s="943">
        <f t="shared" si="38"/>
        <v>0.38819444444444445</v>
      </c>
      <c r="S35" s="1310">
        <f t="shared" si="38"/>
        <v>0.40902777777777777</v>
      </c>
      <c r="T35" s="943">
        <f t="shared" si="39"/>
        <v>0.42986111111111108</v>
      </c>
      <c r="U35" s="1310">
        <f t="shared" si="39"/>
        <v>0.44722222222222224</v>
      </c>
      <c r="V35" s="943">
        <f t="shared" si="40"/>
        <v>0.45763888888888893</v>
      </c>
      <c r="W35" s="1310">
        <f t="shared" si="40"/>
        <v>0.47152777777777777</v>
      </c>
      <c r="X35" s="943">
        <f t="shared" si="41"/>
        <v>0.48194444444444445</v>
      </c>
      <c r="Y35" s="943">
        <f t="shared" si="42"/>
        <v>0.50625000000000009</v>
      </c>
      <c r="Z35" s="943">
        <f t="shared" si="43"/>
        <v>0.53055555555555556</v>
      </c>
      <c r="AA35" s="1310">
        <f t="shared" si="43"/>
        <v>0.5444444444444444</v>
      </c>
      <c r="AB35" s="943">
        <f t="shared" si="44"/>
        <v>0.55486111111111114</v>
      </c>
      <c r="AC35" s="1310">
        <f t="shared" si="14"/>
        <v>0.56874999999999998</v>
      </c>
      <c r="AD35" s="943">
        <f t="shared" si="45"/>
        <v>0.58263888888888882</v>
      </c>
      <c r="AE35" s="943">
        <f t="shared" si="46"/>
        <v>0.6069444444444444</v>
      </c>
      <c r="AF35" s="1310">
        <f t="shared" si="46"/>
        <v>0.61736111111111114</v>
      </c>
      <c r="AG35" s="943">
        <f t="shared" si="47"/>
        <v>0.63124999999999998</v>
      </c>
      <c r="AH35" s="1310">
        <f t="shared" si="48"/>
        <v>0.65555555555555556</v>
      </c>
      <c r="AI35" s="1469">
        <f t="shared" si="48"/>
        <v>0.6694444444444444</v>
      </c>
      <c r="AJ35" s="1469">
        <f t="shared" si="49"/>
        <v>0.67986111111111114</v>
      </c>
      <c r="AK35" s="1310">
        <f t="shared" si="50"/>
        <v>0.70416666666666672</v>
      </c>
      <c r="AL35" s="1469">
        <f t="shared" si="50"/>
        <v>0.71805555555555556</v>
      </c>
      <c r="AM35" s="943">
        <f t="shared" si="51"/>
        <v>0.73541666666666672</v>
      </c>
      <c r="AN35" s="1310">
        <f t="shared" si="51"/>
        <v>0.75277777777777788</v>
      </c>
      <c r="AO35" s="943">
        <f t="shared" si="52"/>
        <v>0.76666666666666672</v>
      </c>
      <c r="AP35" s="943">
        <f t="shared" si="53"/>
        <v>0.78749999999999998</v>
      </c>
      <c r="AQ35" s="943">
        <f t="shared" si="54"/>
        <v>0.81874999999999998</v>
      </c>
      <c r="AR35" s="943">
        <f t="shared" si="55"/>
        <v>0.83611111111111114</v>
      </c>
      <c r="AS35" s="943">
        <f t="shared" si="56"/>
        <v>0.87083333333333324</v>
      </c>
      <c r="AT35" s="943">
        <f t="shared" si="57"/>
        <v>0.88472222222222208</v>
      </c>
      <c r="AU35" s="943">
        <f t="shared" si="58"/>
        <v>0.9194444444444444</v>
      </c>
      <c r="AY35">
        <v>217.792</v>
      </c>
    </row>
    <row r="36" spans="1:51" ht="16.5">
      <c r="A36" s="924" t="s">
        <v>104</v>
      </c>
      <c r="B36" s="948" t="s">
        <v>94</v>
      </c>
      <c r="C36" s="955" t="s">
        <v>5</v>
      </c>
      <c r="D36" s="954">
        <v>1.3888888888888889E-3</v>
      </c>
      <c r="E36" s="937">
        <v>1.5</v>
      </c>
      <c r="F36" s="920">
        <f t="shared" si="30"/>
        <v>12.780000000000001</v>
      </c>
      <c r="G36" s="955" t="s">
        <v>1681</v>
      </c>
      <c r="H36" s="584" t="s">
        <v>642</v>
      </c>
      <c r="I36" s="584" t="s">
        <v>643</v>
      </c>
      <c r="J36" s="923"/>
      <c r="K36" s="933">
        <f t="shared" si="31"/>
        <v>0.20902777777777778</v>
      </c>
      <c r="L36" s="933">
        <f t="shared" si="32"/>
        <v>0.23680555555555557</v>
      </c>
      <c r="M36" s="933">
        <f t="shared" si="33"/>
        <v>0.25763888888888892</v>
      </c>
      <c r="N36" s="933">
        <f t="shared" si="34"/>
        <v>0.28541666666666671</v>
      </c>
      <c r="O36" s="1294">
        <f t="shared" si="35"/>
        <v>0.30972222222222223</v>
      </c>
      <c r="P36" s="933">
        <f t="shared" si="36"/>
        <v>0.34097222222222223</v>
      </c>
      <c r="Q36" s="933">
        <f t="shared" si="37"/>
        <v>0.36874999999999997</v>
      </c>
      <c r="R36" s="933">
        <f t="shared" si="38"/>
        <v>0.38958333333333334</v>
      </c>
      <c r="S36" s="1310">
        <f t="shared" si="38"/>
        <v>0.41041666666666665</v>
      </c>
      <c r="T36" s="933">
        <f t="shared" si="39"/>
        <v>0.43124999999999997</v>
      </c>
      <c r="U36" s="1310">
        <f t="shared" si="39"/>
        <v>0.44861111111111113</v>
      </c>
      <c r="V36" s="933">
        <f t="shared" si="40"/>
        <v>0.45902777777777781</v>
      </c>
      <c r="W36" s="1310">
        <f t="shared" si="40"/>
        <v>0.47291666666666665</v>
      </c>
      <c r="X36" s="933">
        <f t="shared" si="41"/>
        <v>0.48333333333333334</v>
      </c>
      <c r="Y36" s="933">
        <f t="shared" si="42"/>
        <v>0.50763888888888897</v>
      </c>
      <c r="Z36" s="933">
        <f t="shared" si="43"/>
        <v>0.53194444444444444</v>
      </c>
      <c r="AA36" s="1310">
        <f t="shared" si="43"/>
        <v>0.54583333333333328</v>
      </c>
      <c r="AB36" s="933">
        <f t="shared" si="44"/>
        <v>0.55625000000000002</v>
      </c>
      <c r="AC36" s="1310">
        <f t="shared" si="14"/>
        <v>0.57013888888888886</v>
      </c>
      <c r="AD36" s="933">
        <f t="shared" si="45"/>
        <v>0.5840277777777777</v>
      </c>
      <c r="AE36" s="933">
        <f t="shared" si="46"/>
        <v>0.60833333333333328</v>
      </c>
      <c r="AF36" s="1310">
        <f t="shared" si="46"/>
        <v>0.61875000000000002</v>
      </c>
      <c r="AG36" s="933">
        <f t="shared" si="47"/>
        <v>0.63263888888888886</v>
      </c>
      <c r="AH36" s="1310">
        <f t="shared" si="48"/>
        <v>0.65694444444444444</v>
      </c>
      <c r="AI36" s="1468">
        <f t="shared" si="48"/>
        <v>0.67083333333333328</v>
      </c>
      <c r="AJ36" s="933">
        <f t="shared" si="49"/>
        <v>0.68125000000000002</v>
      </c>
      <c r="AK36" s="1310">
        <f t="shared" si="50"/>
        <v>0.7055555555555556</v>
      </c>
      <c r="AL36" s="933">
        <f t="shared" si="50"/>
        <v>0.71944444444444444</v>
      </c>
      <c r="AM36" s="933">
        <f t="shared" si="51"/>
        <v>0.7368055555555556</v>
      </c>
      <c r="AN36" s="1310">
        <f t="shared" si="51"/>
        <v>0.75416666666666676</v>
      </c>
      <c r="AO36" s="933">
        <f t="shared" si="52"/>
        <v>0.7680555555555556</v>
      </c>
      <c r="AP36" s="933">
        <f t="shared" si="53"/>
        <v>0.78888888888888886</v>
      </c>
      <c r="AQ36" s="933">
        <f t="shared" si="54"/>
        <v>0.82013888888888886</v>
      </c>
      <c r="AR36" s="933">
        <f t="shared" si="55"/>
        <v>0.83750000000000002</v>
      </c>
      <c r="AS36" s="933">
        <f t="shared" si="56"/>
        <v>0.87222222222222212</v>
      </c>
      <c r="AT36" s="933">
        <f t="shared" si="57"/>
        <v>0.88611111111111096</v>
      </c>
      <c r="AU36" s="933">
        <f t="shared" si="58"/>
        <v>0.92083333333333328</v>
      </c>
    </row>
    <row r="37" spans="1:51" ht="16.5">
      <c r="A37" s="924" t="s">
        <v>106</v>
      </c>
      <c r="B37" s="948" t="s">
        <v>105</v>
      </c>
      <c r="C37" s="955" t="s">
        <v>5</v>
      </c>
      <c r="D37" s="954">
        <v>6.9444444444444447E-4</v>
      </c>
      <c r="E37" s="299">
        <v>0.25</v>
      </c>
      <c r="F37" s="920">
        <f t="shared" si="30"/>
        <v>13.030000000000001</v>
      </c>
      <c r="G37" s="955" t="s">
        <v>1681</v>
      </c>
      <c r="H37" s="584" t="s">
        <v>644</v>
      </c>
      <c r="I37" s="584" t="s">
        <v>645</v>
      </c>
      <c r="J37" s="923"/>
      <c r="K37" s="933">
        <f t="shared" si="31"/>
        <v>0.20972222222222223</v>
      </c>
      <c r="L37" s="933">
        <f t="shared" si="32"/>
        <v>0.23750000000000002</v>
      </c>
      <c r="M37" s="933">
        <f t="shared" si="33"/>
        <v>0.25833333333333336</v>
      </c>
      <c r="N37" s="933">
        <f t="shared" si="34"/>
        <v>0.28611111111111115</v>
      </c>
      <c r="O37" s="1294">
        <f t="shared" si="35"/>
        <v>0.31041666666666667</v>
      </c>
      <c r="P37" s="933">
        <f t="shared" si="36"/>
        <v>0.34166666666666667</v>
      </c>
      <c r="Q37" s="933">
        <f t="shared" si="37"/>
        <v>0.36944444444444441</v>
      </c>
      <c r="R37" s="933">
        <f t="shared" si="38"/>
        <v>0.39027777777777778</v>
      </c>
      <c r="S37" s="1310">
        <f t="shared" si="38"/>
        <v>0.41111111111111109</v>
      </c>
      <c r="T37" s="933">
        <f t="shared" si="39"/>
        <v>0.43194444444444441</v>
      </c>
      <c r="U37" s="1310">
        <f t="shared" si="39"/>
        <v>0.44930555555555557</v>
      </c>
      <c r="V37" s="933">
        <f t="shared" si="40"/>
        <v>0.45972222222222225</v>
      </c>
      <c r="W37" s="1310">
        <f t="shared" si="40"/>
        <v>0.47361111111111109</v>
      </c>
      <c r="X37" s="933">
        <f t="shared" si="41"/>
        <v>0.48402777777777778</v>
      </c>
      <c r="Y37" s="933">
        <f t="shared" si="42"/>
        <v>0.50833333333333341</v>
      </c>
      <c r="Z37" s="933">
        <f t="shared" si="43"/>
        <v>0.53263888888888888</v>
      </c>
      <c r="AA37" s="1310">
        <f t="shared" si="43"/>
        <v>0.54652777777777772</v>
      </c>
      <c r="AB37" s="933">
        <f t="shared" si="44"/>
        <v>0.55694444444444446</v>
      </c>
      <c r="AC37" s="1310">
        <f t="shared" si="14"/>
        <v>0.5708333333333333</v>
      </c>
      <c r="AD37" s="933">
        <f t="shared" si="45"/>
        <v>0.58472222222222214</v>
      </c>
      <c r="AE37" s="933">
        <f t="shared" si="46"/>
        <v>0.60902777777777772</v>
      </c>
      <c r="AF37" s="1310">
        <f t="shared" si="46"/>
        <v>0.61944444444444446</v>
      </c>
      <c r="AG37" s="933">
        <f t="shared" si="47"/>
        <v>0.6333333333333333</v>
      </c>
      <c r="AH37" s="1310">
        <f t="shared" si="48"/>
        <v>0.65763888888888888</v>
      </c>
      <c r="AI37" s="1468">
        <f t="shared" si="48"/>
        <v>0.67152777777777772</v>
      </c>
      <c r="AJ37" s="933">
        <f t="shared" si="49"/>
        <v>0.68194444444444446</v>
      </c>
      <c r="AK37" s="1310">
        <f t="shared" si="50"/>
        <v>0.70625000000000004</v>
      </c>
      <c r="AL37" s="933">
        <f t="shared" si="50"/>
        <v>0.72013888888888888</v>
      </c>
      <c r="AM37" s="933">
        <f t="shared" si="51"/>
        <v>0.73750000000000004</v>
      </c>
      <c r="AN37" s="1310">
        <f t="shared" si="51"/>
        <v>0.7548611111111112</v>
      </c>
      <c r="AO37" s="933">
        <f t="shared" si="52"/>
        <v>0.76875000000000004</v>
      </c>
      <c r="AP37" s="933">
        <f t="shared" si="53"/>
        <v>0.7895833333333333</v>
      </c>
      <c r="AQ37" s="933">
        <f t="shared" si="54"/>
        <v>0.8208333333333333</v>
      </c>
      <c r="AR37" s="933">
        <f t="shared" si="55"/>
        <v>0.83819444444444446</v>
      </c>
      <c r="AS37" s="933">
        <f t="shared" si="56"/>
        <v>0.87291666666666656</v>
      </c>
      <c r="AT37" s="933">
        <f t="shared" si="57"/>
        <v>0.8868055555555554</v>
      </c>
      <c r="AU37" s="933">
        <f t="shared" si="58"/>
        <v>0.92152777777777772</v>
      </c>
    </row>
    <row r="38" spans="1:51" ht="16.5">
      <c r="A38" s="924" t="s">
        <v>108</v>
      </c>
      <c r="B38" s="948" t="s">
        <v>107</v>
      </c>
      <c r="C38" s="955" t="s">
        <v>5</v>
      </c>
      <c r="D38" s="954">
        <v>6.9444444444444447E-4</v>
      </c>
      <c r="E38" s="299">
        <v>0.34</v>
      </c>
      <c r="F38" s="920">
        <f t="shared" si="30"/>
        <v>13.370000000000001</v>
      </c>
      <c r="G38" s="955" t="s">
        <v>1681</v>
      </c>
      <c r="H38" s="584" t="s">
        <v>646</v>
      </c>
      <c r="I38" s="584" t="s">
        <v>647</v>
      </c>
      <c r="J38" s="923"/>
      <c r="K38" s="933">
        <f t="shared" si="31"/>
        <v>0.21041666666666667</v>
      </c>
      <c r="L38" s="933">
        <f t="shared" si="32"/>
        <v>0.23819444444444446</v>
      </c>
      <c r="M38" s="933">
        <f t="shared" si="33"/>
        <v>0.2590277777777778</v>
      </c>
      <c r="N38" s="933">
        <f t="shared" si="34"/>
        <v>0.28680555555555559</v>
      </c>
      <c r="O38" s="1294">
        <f t="shared" si="35"/>
        <v>0.31111111111111112</v>
      </c>
      <c r="P38" s="933">
        <f t="shared" si="36"/>
        <v>0.34236111111111112</v>
      </c>
      <c r="Q38" s="933">
        <f t="shared" si="37"/>
        <v>0.37013888888888885</v>
      </c>
      <c r="R38" s="933">
        <f t="shared" si="38"/>
        <v>0.39097222222222222</v>
      </c>
      <c r="S38" s="1310">
        <f t="shared" si="38"/>
        <v>0.41180555555555554</v>
      </c>
      <c r="T38" s="933">
        <f t="shared" si="39"/>
        <v>0.43263888888888885</v>
      </c>
      <c r="U38" s="1310">
        <f t="shared" si="39"/>
        <v>0.45</v>
      </c>
      <c r="V38" s="933">
        <f t="shared" si="40"/>
        <v>0.4604166666666667</v>
      </c>
      <c r="W38" s="1310">
        <f t="shared" si="40"/>
        <v>0.47430555555555554</v>
      </c>
      <c r="X38" s="933">
        <f t="shared" si="41"/>
        <v>0.48472222222222222</v>
      </c>
      <c r="Y38" s="933">
        <f t="shared" si="42"/>
        <v>0.50902777777777786</v>
      </c>
      <c r="Z38" s="933">
        <f t="shared" si="43"/>
        <v>0.53333333333333333</v>
      </c>
      <c r="AA38" s="1310">
        <f t="shared" si="43"/>
        <v>0.54722222222222217</v>
      </c>
      <c r="AB38" s="933">
        <f t="shared" si="44"/>
        <v>0.55763888888888891</v>
      </c>
      <c r="AC38" s="1310">
        <f t="shared" si="14"/>
        <v>0.57152777777777775</v>
      </c>
      <c r="AD38" s="933">
        <f t="shared" si="45"/>
        <v>0.58541666666666659</v>
      </c>
      <c r="AE38" s="933">
        <f t="shared" si="46"/>
        <v>0.60972222222222217</v>
      </c>
      <c r="AF38" s="1310">
        <f t="shared" si="46"/>
        <v>0.62013888888888891</v>
      </c>
      <c r="AG38" s="933">
        <f t="shared" si="47"/>
        <v>0.63402777777777775</v>
      </c>
      <c r="AH38" s="1310">
        <f t="shared" si="48"/>
        <v>0.65833333333333333</v>
      </c>
      <c r="AI38" s="1468">
        <f t="shared" si="48"/>
        <v>0.67222222222222217</v>
      </c>
      <c r="AJ38" s="933">
        <f t="shared" si="49"/>
        <v>0.68263888888888891</v>
      </c>
      <c r="AK38" s="1310">
        <f t="shared" si="50"/>
        <v>0.70694444444444449</v>
      </c>
      <c r="AL38" s="933">
        <f t="shared" si="50"/>
        <v>0.72083333333333333</v>
      </c>
      <c r="AM38" s="933">
        <f t="shared" si="51"/>
        <v>0.73819444444444449</v>
      </c>
      <c r="AN38" s="1310">
        <f t="shared" si="51"/>
        <v>0.75555555555555565</v>
      </c>
      <c r="AO38" s="933">
        <f t="shared" si="52"/>
        <v>0.76944444444444449</v>
      </c>
      <c r="AP38" s="933">
        <f t="shared" si="53"/>
        <v>0.79027777777777775</v>
      </c>
      <c r="AQ38" s="933">
        <f t="shared" si="54"/>
        <v>0.82152777777777775</v>
      </c>
      <c r="AR38" s="933">
        <f t="shared" si="55"/>
        <v>0.83888888888888891</v>
      </c>
      <c r="AS38" s="933">
        <f t="shared" si="56"/>
        <v>0.87361111111111101</v>
      </c>
      <c r="AT38" s="933">
        <f t="shared" si="57"/>
        <v>0.88749999999999984</v>
      </c>
      <c r="AU38" s="933">
        <f t="shared" si="58"/>
        <v>0.92222222222222217</v>
      </c>
    </row>
    <row r="39" spans="1:51" ht="16.5">
      <c r="A39" s="924" t="s">
        <v>109</v>
      </c>
      <c r="B39" s="948" t="s">
        <v>88</v>
      </c>
      <c r="C39" s="955" t="s">
        <v>4</v>
      </c>
      <c r="D39" s="954">
        <v>6.9444444444444447E-4</v>
      </c>
      <c r="E39" s="299">
        <v>0.34</v>
      </c>
      <c r="F39" s="920">
        <f t="shared" si="30"/>
        <v>13.71</v>
      </c>
      <c r="G39" s="955" t="s">
        <v>1681</v>
      </c>
      <c r="H39" s="584" t="s">
        <v>648</v>
      </c>
      <c r="I39" s="584" t="s">
        <v>649</v>
      </c>
      <c r="J39" s="923"/>
      <c r="K39" s="933">
        <f t="shared" si="31"/>
        <v>0.21111111111111111</v>
      </c>
      <c r="L39" s="933">
        <f t="shared" si="32"/>
        <v>0.2388888888888889</v>
      </c>
      <c r="M39" s="933">
        <f t="shared" si="33"/>
        <v>0.25972222222222224</v>
      </c>
      <c r="N39" s="933">
        <f t="shared" si="34"/>
        <v>0.28750000000000003</v>
      </c>
      <c r="O39" s="1294">
        <f t="shared" si="35"/>
        <v>0.31180555555555556</v>
      </c>
      <c r="P39" s="933">
        <f t="shared" si="36"/>
        <v>0.34305555555555556</v>
      </c>
      <c r="Q39" s="933">
        <f t="shared" si="37"/>
        <v>0.37083333333333329</v>
      </c>
      <c r="R39" s="933">
        <f t="shared" si="38"/>
        <v>0.39166666666666666</v>
      </c>
      <c r="S39" s="1310">
        <f t="shared" si="38"/>
        <v>0.41249999999999998</v>
      </c>
      <c r="T39" s="933">
        <f t="shared" si="39"/>
        <v>0.43333333333333329</v>
      </c>
      <c r="U39" s="1310">
        <f t="shared" si="39"/>
        <v>0.45069444444444445</v>
      </c>
      <c r="V39" s="933">
        <f t="shared" si="40"/>
        <v>0.46111111111111114</v>
      </c>
      <c r="W39" s="1310">
        <f t="shared" si="40"/>
        <v>0.47499999999999998</v>
      </c>
      <c r="X39" s="933">
        <f t="shared" si="41"/>
        <v>0.48541666666666666</v>
      </c>
      <c r="Y39" s="933">
        <f t="shared" si="42"/>
        <v>0.5097222222222223</v>
      </c>
      <c r="Z39" s="933">
        <f t="shared" si="43"/>
        <v>0.53402777777777777</v>
      </c>
      <c r="AA39" s="1310">
        <f t="shared" si="43"/>
        <v>0.54791666666666661</v>
      </c>
      <c r="AB39" s="933">
        <f t="shared" si="44"/>
        <v>0.55833333333333335</v>
      </c>
      <c r="AC39" s="1310">
        <f t="shared" si="14"/>
        <v>0.57222222222222219</v>
      </c>
      <c r="AD39" s="933">
        <f t="shared" si="45"/>
        <v>0.58611111111111103</v>
      </c>
      <c r="AE39" s="933">
        <f t="shared" si="46"/>
        <v>0.61041666666666661</v>
      </c>
      <c r="AF39" s="1310">
        <f t="shared" si="46"/>
        <v>0.62083333333333335</v>
      </c>
      <c r="AG39" s="933">
        <f t="shared" si="47"/>
        <v>0.63472222222222219</v>
      </c>
      <c r="AH39" s="1310">
        <f t="shared" si="48"/>
        <v>0.65902777777777777</v>
      </c>
      <c r="AI39" s="1468">
        <f t="shared" si="48"/>
        <v>0.67291666666666661</v>
      </c>
      <c r="AJ39" s="933">
        <f t="shared" si="49"/>
        <v>0.68333333333333335</v>
      </c>
      <c r="AK39" s="1310">
        <f t="shared" si="50"/>
        <v>0.70763888888888893</v>
      </c>
      <c r="AL39" s="933">
        <f t="shared" si="50"/>
        <v>0.72152777777777777</v>
      </c>
      <c r="AM39" s="933">
        <f t="shared" si="51"/>
        <v>0.73888888888888893</v>
      </c>
      <c r="AN39" s="1310">
        <f t="shared" si="51"/>
        <v>0.75625000000000009</v>
      </c>
      <c r="AO39" s="933">
        <f t="shared" si="52"/>
        <v>0.77013888888888893</v>
      </c>
      <c r="AP39" s="933">
        <f t="shared" si="53"/>
        <v>0.79097222222222219</v>
      </c>
      <c r="AQ39" s="933">
        <f t="shared" si="54"/>
        <v>0.82222222222222219</v>
      </c>
      <c r="AR39" s="933">
        <f t="shared" si="55"/>
        <v>0.83958333333333335</v>
      </c>
      <c r="AS39" s="933">
        <f t="shared" si="56"/>
        <v>0.87430555555555545</v>
      </c>
      <c r="AT39" s="933">
        <f t="shared" si="57"/>
        <v>0.88819444444444429</v>
      </c>
      <c r="AU39" s="933">
        <f t="shared" si="58"/>
        <v>0.92291666666666661</v>
      </c>
    </row>
    <row r="40" spans="1:51" ht="16.5">
      <c r="A40" s="924" t="s">
        <v>110</v>
      </c>
      <c r="B40" s="948" t="s">
        <v>86</v>
      </c>
      <c r="C40" s="955" t="s">
        <v>4</v>
      </c>
      <c r="D40" s="954">
        <v>6.9444444444444447E-4</v>
      </c>
      <c r="E40" s="299">
        <v>0.35</v>
      </c>
      <c r="F40" s="920">
        <f t="shared" si="30"/>
        <v>14.06</v>
      </c>
      <c r="G40" s="955" t="s">
        <v>1681</v>
      </c>
      <c r="H40" s="584" t="s">
        <v>603</v>
      </c>
      <c r="I40" s="584" t="s">
        <v>650</v>
      </c>
      <c r="J40" s="923"/>
      <c r="K40" s="933">
        <f t="shared" si="31"/>
        <v>0.21180555555555555</v>
      </c>
      <c r="L40" s="933">
        <f t="shared" si="32"/>
        <v>0.23958333333333334</v>
      </c>
      <c r="M40" s="933">
        <f t="shared" si="33"/>
        <v>0.26041666666666669</v>
      </c>
      <c r="N40" s="933">
        <f t="shared" si="34"/>
        <v>0.28819444444444448</v>
      </c>
      <c r="O40" s="1294">
        <f t="shared" si="35"/>
        <v>0.3125</v>
      </c>
      <c r="P40" s="933">
        <f t="shared" si="36"/>
        <v>0.34375</v>
      </c>
      <c r="Q40" s="933">
        <f t="shared" si="37"/>
        <v>0.37152777777777773</v>
      </c>
      <c r="R40" s="933">
        <f t="shared" si="38"/>
        <v>0.3923611111111111</v>
      </c>
      <c r="S40" s="1310">
        <f t="shared" si="38"/>
        <v>0.41319444444444442</v>
      </c>
      <c r="T40" s="933">
        <f t="shared" si="39"/>
        <v>0.43402777777777773</v>
      </c>
      <c r="U40" s="1310">
        <f t="shared" si="39"/>
        <v>0.4513888888888889</v>
      </c>
      <c r="V40" s="933">
        <f t="shared" si="40"/>
        <v>0.46180555555555558</v>
      </c>
      <c r="W40" s="1310">
        <f t="shared" si="40"/>
        <v>0.47569444444444442</v>
      </c>
      <c r="X40" s="933">
        <f t="shared" si="41"/>
        <v>0.4861111111111111</v>
      </c>
      <c r="Y40" s="933">
        <f t="shared" si="42"/>
        <v>0.51041666666666674</v>
      </c>
      <c r="Z40" s="933">
        <f t="shared" si="43"/>
        <v>0.53472222222222221</v>
      </c>
      <c r="AA40" s="1310">
        <f t="shared" si="43"/>
        <v>0.54861111111111105</v>
      </c>
      <c r="AB40" s="933">
        <f t="shared" si="44"/>
        <v>0.55902777777777779</v>
      </c>
      <c r="AC40" s="1310">
        <f t="shared" si="14"/>
        <v>0.57291666666666663</v>
      </c>
      <c r="AD40" s="933">
        <f t="shared" si="45"/>
        <v>0.58680555555555547</v>
      </c>
      <c r="AE40" s="933">
        <f t="shared" si="46"/>
        <v>0.61111111111111105</v>
      </c>
      <c r="AF40" s="1310">
        <f t="shared" si="46"/>
        <v>0.62152777777777779</v>
      </c>
      <c r="AG40" s="933">
        <f t="shared" si="47"/>
        <v>0.63541666666666663</v>
      </c>
      <c r="AH40" s="1310">
        <f t="shared" si="48"/>
        <v>0.65972222222222221</v>
      </c>
      <c r="AI40" s="1468">
        <f t="shared" si="48"/>
        <v>0.67361111111111105</v>
      </c>
      <c r="AJ40" s="933">
        <f t="shared" si="49"/>
        <v>0.68402777777777779</v>
      </c>
      <c r="AK40" s="1310">
        <f t="shared" si="50"/>
        <v>0.70833333333333337</v>
      </c>
      <c r="AL40" s="933">
        <f t="shared" si="50"/>
        <v>0.72222222222222221</v>
      </c>
      <c r="AM40" s="933">
        <f t="shared" si="51"/>
        <v>0.73958333333333337</v>
      </c>
      <c r="AN40" s="1310">
        <f t="shared" si="51"/>
        <v>0.75694444444444453</v>
      </c>
      <c r="AO40" s="933">
        <f t="shared" si="52"/>
        <v>0.77083333333333337</v>
      </c>
      <c r="AP40" s="933">
        <f t="shared" si="53"/>
        <v>0.79166666666666663</v>
      </c>
      <c r="AQ40" s="933">
        <f t="shared" si="54"/>
        <v>0.82291666666666663</v>
      </c>
      <c r="AR40" s="933">
        <f t="shared" si="55"/>
        <v>0.84027777777777779</v>
      </c>
      <c r="AS40" s="933">
        <f t="shared" si="56"/>
        <v>0.87499999999999989</v>
      </c>
      <c r="AT40" s="933">
        <f t="shared" si="57"/>
        <v>0.88888888888888873</v>
      </c>
      <c r="AU40" s="933">
        <f t="shared" si="58"/>
        <v>0.92361111111111105</v>
      </c>
    </row>
    <row r="41" spans="1:51" ht="16.5">
      <c r="A41" s="924" t="s">
        <v>111</v>
      </c>
      <c r="B41" s="948" t="s">
        <v>84</v>
      </c>
      <c r="C41" s="955" t="s">
        <v>4</v>
      </c>
      <c r="D41" s="954">
        <v>6.9444444444444447E-4</v>
      </c>
      <c r="E41" s="299">
        <v>0.23</v>
      </c>
      <c r="F41" s="920">
        <f t="shared" si="30"/>
        <v>14.290000000000001</v>
      </c>
      <c r="G41" s="955" t="s">
        <v>1681</v>
      </c>
      <c r="H41" s="584" t="s">
        <v>651</v>
      </c>
      <c r="I41" s="584" t="s">
        <v>652</v>
      </c>
      <c r="J41" s="923"/>
      <c r="K41" s="933">
        <f t="shared" si="31"/>
        <v>0.21249999999999999</v>
      </c>
      <c r="L41" s="933">
        <f t="shared" si="32"/>
        <v>0.24027777777777778</v>
      </c>
      <c r="M41" s="933">
        <f t="shared" si="33"/>
        <v>0.26111111111111113</v>
      </c>
      <c r="N41" s="933">
        <f t="shared" si="34"/>
        <v>0.28888888888888892</v>
      </c>
      <c r="O41" s="1294">
        <f t="shared" si="35"/>
        <v>0.31319444444444444</v>
      </c>
      <c r="P41" s="933">
        <f t="shared" si="36"/>
        <v>0.34444444444444444</v>
      </c>
      <c r="Q41" s="933">
        <f t="shared" si="37"/>
        <v>0.37222222222222218</v>
      </c>
      <c r="R41" s="933">
        <f t="shared" si="38"/>
        <v>0.39305555555555555</v>
      </c>
      <c r="S41" s="1310">
        <f t="shared" si="38"/>
        <v>0.41388888888888886</v>
      </c>
      <c r="T41" s="933">
        <f t="shared" si="39"/>
        <v>0.43472222222222218</v>
      </c>
      <c r="U41" s="1310">
        <f t="shared" si="39"/>
        <v>0.45208333333333334</v>
      </c>
      <c r="V41" s="933">
        <f t="shared" si="40"/>
        <v>0.46250000000000002</v>
      </c>
      <c r="W41" s="1310">
        <f t="shared" si="40"/>
        <v>0.47638888888888886</v>
      </c>
      <c r="X41" s="933">
        <f t="shared" si="41"/>
        <v>0.48680555555555555</v>
      </c>
      <c r="Y41" s="933">
        <f t="shared" si="42"/>
        <v>0.51111111111111118</v>
      </c>
      <c r="Z41" s="933">
        <f t="shared" si="43"/>
        <v>0.53541666666666665</v>
      </c>
      <c r="AA41" s="1310">
        <f t="shared" si="43"/>
        <v>0.54930555555555549</v>
      </c>
      <c r="AB41" s="933">
        <f t="shared" si="44"/>
        <v>0.55972222222222223</v>
      </c>
      <c r="AC41" s="1310">
        <f t="shared" si="14"/>
        <v>0.57361111111111107</v>
      </c>
      <c r="AD41" s="933">
        <f t="shared" si="45"/>
        <v>0.58749999999999991</v>
      </c>
      <c r="AE41" s="933">
        <f t="shared" si="46"/>
        <v>0.61180555555555549</v>
      </c>
      <c r="AF41" s="1310">
        <f t="shared" si="46"/>
        <v>0.62222222222222223</v>
      </c>
      <c r="AG41" s="933">
        <f t="shared" si="47"/>
        <v>0.63611111111111107</v>
      </c>
      <c r="AH41" s="1310">
        <f t="shared" si="48"/>
        <v>0.66041666666666665</v>
      </c>
      <c r="AI41" s="1468">
        <f t="shared" si="48"/>
        <v>0.67430555555555549</v>
      </c>
      <c r="AJ41" s="933">
        <f t="shared" si="49"/>
        <v>0.68472222222222223</v>
      </c>
      <c r="AK41" s="1310">
        <f t="shared" si="50"/>
        <v>0.70902777777777781</v>
      </c>
      <c r="AL41" s="933">
        <f t="shared" si="50"/>
        <v>0.72291666666666665</v>
      </c>
      <c r="AM41" s="933">
        <f t="shared" si="51"/>
        <v>0.74027777777777781</v>
      </c>
      <c r="AN41" s="1310">
        <f t="shared" si="51"/>
        <v>0.75763888888888897</v>
      </c>
      <c r="AO41" s="933">
        <f t="shared" si="52"/>
        <v>0.77152777777777781</v>
      </c>
      <c r="AP41" s="933">
        <f t="shared" si="53"/>
        <v>0.79236111111111107</v>
      </c>
      <c r="AQ41" s="933">
        <f t="shared" si="54"/>
        <v>0.82361111111111107</v>
      </c>
      <c r="AR41" s="933">
        <f t="shared" si="55"/>
        <v>0.84097222222222223</v>
      </c>
      <c r="AS41" s="933">
        <f t="shared" si="56"/>
        <v>0.87569444444444433</v>
      </c>
      <c r="AT41" s="933">
        <f t="shared" si="57"/>
        <v>0.88958333333333317</v>
      </c>
      <c r="AU41" s="933">
        <f t="shared" si="58"/>
        <v>0.92430555555555549</v>
      </c>
    </row>
    <row r="42" spans="1:51" ht="16.5">
      <c r="A42" s="924" t="s">
        <v>112</v>
      </c>
      <c r="B42" s="918" t="s">
        <v>82</v>
      </c>
      <c r="C42" s="960" t="s">
        <v>4</v>
      </c>
      <c r="D42" s="945">
        <v>6.9444444444444447E-4</v>
      </c>
      <c r="E42" s="937">
        <v>0.34</v>
      </c>
      <c r="F42" s="920">
        <f t="shared" si="30"/>
        <v>14.63</v>
      </c>
      <c r="G42" s="960" t="s">
        <v>1681</v>
      </c>
      <c r="H42" s="584" t="s">
        <v>634</v>
      </c>
      <c r="I42" s="584" t="s">
        <v>635</v>
      </c>
      <c r="J42" s="924"/>
      <c r="K42" s="933">
        <f t="shared" si="31"/>
        <v>0.21319444444444444</v>
      </c>
      <c r="L42" s="933">
        <f t="shared" si="32"/>
        <v>0.24097222222222223</v>
      </c>
      <c r="M42" s="933">
        <f t="shared" si="33"/>
        <v>0.26180555555555557</v>
      </c>
      <c r="N42" s="933">
        <f t="shared" si="34"/>
        <v>0.28958333333333336</v>
      </c>
      <c r="O42" s="1294">
        <f t="shared" si="35"/>
        <v>0.31388888888888888</v>
      </c>
      <c r="P42" s="933">
        <f t="shared" si="36"/>
        <v>0.34513888888888888</v>
      </c>
      <c r="Q42" s="933">
        <f t="shared" si="37"/>
        <v>0.37291666666666662</v>
      </c>
      <c r="R42" s="933">
        <f t="shared" si="38"/>
        <v>0.39374999999999999</v>
      </c>
      <c r="S42" s="1310">
        <f t="shared" si="38"/>
        <v>0.4145833333333333</v>
      </c>
      <c r="T42" s="933">
        <f t="shared" si="39"/>
        <v>0.43541666666666662</v>
      </c>
      <c r="U42" s="1310">
        <f t="shared" si="39"/>
        <v>0.45277777777777778</v>
      </c>
      <c r="V42" s="933">
        <f t="shared" si="40"/>
        <v>0.46319444444444446</v>
      </c>
      <c r="W42" s="1310">
        <f t="shared" si="40"/>
        <v>0.4770833333333333</v>
      </c>
      <c r="X42" s="933">
        <f t="shared" si="41"/>
        <v>0.48749999999999999</v>
      </c>
      <c r="Y42" s="933">
        <f t="shared" si="42"/>
        <v>0.51180555555555562</v>
      </c>
      <c r="Z42" s="933">
        <f t="shared" si="43"/>
        <v>0.53611111111111109</v>
      </c>
      <c r="AA42" s="1310">
        <f t="shared" si="43"/>
        <v>0.54999999999999993</v>
      </c>
      <c r="AB42" s="933">
        <f t="shared" si="44"/>
        <v>0.56041666666666667</v>
      </c>
      <c r="AC42" s="1310">
        <f t="shared" si="14"/>
        <v>0.57430555555555551</v>
      </c>
      <c r="AD42" s="933">
        <f t="shared" si="45"/>
        <v>0.58819444444444435</v>
      </c>
      <c r="AE42" s="933">
        <f t="shared" si="46"/>
        <v>0.61249999999999993</v>
      </c>
      <c r="AF42" s="1310">
        <f t="shared" si="46"/>
        <v>0.62291666666666667</v>
      </c>
      <c r="AG42" s="933">
        <f t="shared" si="47"/>
        <v>0.63680555555555551</v>
      </c>
      <c r="AH42" s="1310">
        <f t="shared" si="48"/>
        <v>0.66111111111111109</v>
      </c>
      <c r="AI42" s="1468">
        <f t="shared" si="48"/>
        <v>0.67499999999999993</v>
      </c>
      <c r="AJ42" s="933">
        <f t="shared" si="49"/>
        <v>0.68541666666666667</v>
      </c>
      <c r="AK42" s="1310">
        <f t="shared" si="50"/>
        <v>0.70972222222222225</v>
      </c>
      <c r="AL42" s="933">
        <f t="shared" si="50"/>
        <v>0.72361111111111109</v>
      </c>
      <c r="AM42" s="933">
        <f t="shared" si="51"/>
        <v>0.74097222222222225</v>
      </c>
      <c r="AN42" s="1310">
        <f t="shared" si="51"/>
        <v>0.75833333333333341</v>
      </c>
      <c r="AO42" s="933">
        <f t="shared" si="52"/>
        <v>0.77222222222222225</v>
      </c>
      <c r="AP42" s="933">
        <f t="shared" si="53"/>
        <v>0.79305555555555551</v>
      </c>
      <c r="AQ42" s="933">
        <f t="shared" si="54"/>
        <v>0.82430555555555551</v>
      </c>
      <c r="AR42" s="933">
        <f t="shared" si="55"/>
        <v>0.84166666666666667</v>
      </c>
      <c r="AS42" s="933">
        <f t="shared" si="56"/>
        <v>0.87638888888888877</v>
      </c>
      <c r="AT42" s="933">
        <f t="shared" si="57"/>
        <v>0.89027777777777761</v>
      </c>
      <c r="AU42" s="933">
        <f t="shared" si="58"/>
        <v>0.92499999999999993</v>
      </c>
    </row>
    <row r="43" spans="1:51" ht="16.5">
      <c r="A43" s="924" t="s">
        <v>114</v>
      </c>
      <c r="B43" s="944" t="s">
        <v>113</v>
      </c>
      <c r="C43" s="946" t="s">
        <v>4</v>
      </c>
      <c r="D43" s="945">
        <v>6.9444444444444447E-4</v>
      </c>
      <c r="E43" s="937">
        <v>0.5</v>
      </c>
      <c r="F43" s="920">
        <f t="shared" si="30"/>
        <v>15.13</v>
      </c>
      <c r="G43" s="946" t="s">
        <v>1683</v>
      </c>
      <c r="H43" s="584" t="s">
        <v>636</v>
      </c>
      <c r="I43" s="584" t="s">
        <v>637</v>
      </c>
      <c r="J43" s="924"/>
      <c r="K43" s="933">
        <f t="shared" si="31"/>
        <v>0.21388888888888888</v>
      </c>
      <c r="L43" s="933">
        <f t="shared" si="32"/>
        <v>0.24166666666666667</v>
      </c>
      <c r="M43" s="933">
        <f t="shared" si="33"/>
        <v>0.26250000000000001</v>
      </c>
      <c r="N43" s="933">
        <f t="shared" si="34"/>
        <v>0.2902777777777778</v>
      </c>
      <c r="O43" s="1294">
        <f t="shared" si="35"/>
        <v>0.31458333333333333</v>
      </c>
      <c r="P43" s="933">
        <f t="shared" si="36"/>
        <v>0.34583333333333333</v>
      </c>
      <c r="Q43" s="933">
        <f t="shared" si="37"/>
        <v>0.37361111111111106</v>
      </c>
      <c r="R43" s="933">
        <f t="shared" si="38"/>
        <v>0.39444444444444443</v>
      </c>
      <c r="S43" s="1310">
        <f t="shared" si="38"/>
        <v>0.41527777777777775</v>
      </c>
      <c r="T43" s="933">
        <f t="shared" si="39"/>
        <v>0.43611111111111106</v>
      </c>
      <c r="U43" s="1310">
        <f t="shared" si="39"/>
        <v>0.45347222222222222</v>
      </c>
      <c r="V43" s="933">
        <f t="shared" si="40"/>
        <v>0.46388888888888891</v>
      </c>
      <c r="W43" s="1310">
        <f t="shared" si="40"/>
        <v>0.47777777777777775</v>
      </c>
      <c r="X43" s="933">
        <f t="shared" si="41"/>
        <v>0.48819444444444443</v>
      </c>
      <c r="Y43" s="933">
        <f t="shared" si="42"/>
        <v>0.51250000000000007</v>
      </c>
      <c r="Z43" s="933">
        <f t="shared" si="43"/>
        <v>0.53680555555555554</v>
      </c>
      <c r="AA43" s="1310">
        <f t="shared" si="43"/>
        <v>0.55069444444444438</v>
      </c>
      <c r="AB43" s="933">
        <f t="shared" si="44"/>
        <v>0.56111111111111112</v>
      </c>
      <c r="AC43" s="1310">
        <f t="shared" si="14"/>
        <v>0.57499999999999996</v>
      </c>
      <c r="AD43" s="933">
        <f t="shared" si="45"/>
        <v>0.5888888888888888</v>
      </c>
      <c r="AE43" s="933">
        <f t="shared" si="46"/>
        <v>0.61319444444444438</v>
      </c>
      <c r="AF43" s="1310">
        <f t="shared" si="46"/>
        <v>0.62361111111111112</v>
      </c>
      <c r="AG43" s="933">
        <f t="shared" si="47"/>
        <v>0.63749999999999996</v>
      </c>
      <c r="AH43" s="1310">
        <f t="shared" si="48"/>
        <v>0.66180555555555554</v>
      </c>
      <c r="AI43" s="1468">
        <f t="shared" si="48"/>
        <v>0.67569444444444438</v>
      </c>
      <c r="AJ43" s="933">
        <f t="shared" si="49"/>
        <v>0.68611111111111112</v>
      </c>
      <c r="AK43" s="1310">
        <f t="shared" si="50"/>
        <v>0.7104166666666667</v>
      </c>
      <c r="AL43" s="933">
        <f t="shared" si="50"/>
        <v>0.72430555555555554</v>
      </c>
      <c r="AM43" s="933">
        <f t="shared" si="51"/>
        <v>0.7416666666666667</v>
      </c>
      <c r="AN43" s="1310">
        <f t="shared" si="51"/>
        <v>0.75902777777777786</v>
      </c>
      <c r="AO43" s="933">
        <f t="shared" si="52"/>
        <v>0.7729166666666667</v>
      </c>
      <c r="AP43" s="933">
        <f t="shared" si="53"/>
        <v>0.79374999999999996</v>
      </c>
      <c r="AQ43" s="933">
        <f t="shared" si="54"/>
        <v>0.82499999999999996</v>
      </c>
      <c r="AR43" s="933">
        <f t="shared" si="55"/>
        <v>0.84236111111111112</v>
      </c>
      <c r="AS43" s="933">
        <f t="shared" si="56"/>
        <v>0.87708333333333321</v>
      </c>
      <c r="AT43" s="933">
        <f t="shared" si="57"/>
        <v>0.89097222222222205</v>
      </c>
      <c r="AU43" s="933">
        <f t="shared" si="58"/>
        <v>0.92569444444444438</v>
      </c>
    </row>
    <row r="44" spans="1:51" ht="16.5">
      <c r="A44" s="924" t="s">
        <v>116</v>
      </c>
      <c r="B44" s="944" t="s">
        <v>115</v>
      </c>
      <c r="C44" s="946" t="s">
        <v>4</v>
      </c>
      <c r="D44" s="945">
        <v>6.9444444444444447E-4</v>
      </c>
      <c r="E44" s="937">
        <v>0.3</v>
      </c>
      <c r="F44" s="920">
        <f t="shared" si="30"/>
        <v>15.430000000000001</v>
      </c>
      <c r="G44" s="946" t="s">
        <v>1683</v>
      </c>
      <c r="H44" s="584" t="s">
        <v>638</v>
      </c>
      <c r="I44" s="584" t="s">
        <v>639</v>
      </c>
      <c r="J44" s="924"/>
      <c r="K44" s="933">
        <f t="shared" si="31"/>
        <v>0.21458333333333332</v>
      </c>
      <c r="L44" s="933">
        <f t="shared" si="32"/>
        <v>0.24236111111111111</v>
      </c>
      <c r="M44" s="933">
        <f t="shared" si="33"/>
        <v>0.26319444444444445</v>
      </c>
      <c r="N44" s="933">
        <f t="shared" si="34"/>
        <v>0.29097222222222224</v>
      </c>
      <c r="O44" s="1294">
        <f t="shared" si="35"/>
        <v>0.31527777777777777</v>
      </c>
      <c r="P44" s="933">
        <f t="shared" si="36"/>
        <v>0.34652777777777777</v>
      </c>
      <c r="Q44" s="933">
        <f t="shared" si="37"/>
        <v>0.3743055555555555</v>
      </c>
      <c r="R44" s="933">
        <f t="shared" si="38"/>
        <v>0.39513888888888887</v>
      </c>
      <c r="S44" s="1310">
        <f t="shared" si="38"/>
        <v>0.41597222222222219</v>
      </c>
      <c r="T44" s="933">
        <f t="shared" si="39"/>
        <v>0.4368055555555555</v>
      </c>
      <c r="U44" s="1310">
        <f t="shared" si="39"/>
        <v>0.45416666666666666</v>
      </c>
      <c r="V44" s="933">
        <f t="shared" si="40"/>
        <v>0.46458333333333335</v>
      </c>
      <c r="W44" s="1310">
        <f t="shared" si="40"/>
        <v>0.47847222222222219</v>
      </c>
      <c r="X44" s="933">
        <f t="shared" si="41"/>
        <v>0.48888888888888887</v>
      </c>
      <c r="Y44" s="933">
        <f t="shared" si="42"/>
        <v>0.51319444444444451</v>
      </c>
      <c r="Z44" s="933">
        <f t="shared" si="43"/>
        <v>0.53749999999999998</v>
      </c>
      <c r="AA44" s="1310">
        <f t="shared" si="43"/>
        <v>0.55138888888888882</v>
      </c>
      <c r="AB44" s="933">
        <f t="shared" si="44"/>
        <v>0.56180555555555556</v>
      </c>
      <c r="AC44" s="1310">
        <f t="shared" si="14"/>
        <v>0.5756944444444444</v>
      </c>
      <c r="AD44" s="933">
        <f t="shared" si="45"/>
        <v>0.58958333333333324</v>
      </c>
      <c r="AE44" s="933">
        <f t="shared" si="46"/>
        <v>0.61388888888888882</v>
      </c>
      <c r="AF44" s="1310">
        <f t="shared" si="46"/>
        <v>0.62430555555555556</v>
      </c>
      <c r="AG44" s="933">
        <f t="shared" si="47"/>
        <v>0.6381944444444444</v>
      </c>
      <c r="AH44" s="1310">
        <f t="shared" si="48"/>
        <v>0.66249999999999998</v>
      </c>
      <c r="AI44" s="1468">
        <f t="shared" si="48"/>
        <v>0.67638888888888882</v>
      </c>
      <c r="AJ44" s="933">
        <f t="shared" si="49"/>
        <v>0.68680555555555556</v>
      </c>
      <c r="AK44" s="1310">
        <f t="shared" si="50"/>
        <v>0.71111111111111114</v>
      </c>
      <c r="AL44" s="933">
        <f t="shared" si="50"/>
        <v>0.72499999999999998</v>
      </c>
      <c r="AM44" s="933">
        <f t="shared" si="51"/>
        <v>0.74236111111111114</v>
      </c>
      <c r="AN44" s="1310">
        <f t="shared" si="51"/>
        <v>0.7597222222222223</v>
      </c>
      <c r="AO44" s="933">
        <f t="shared" si="52"/>
        <v>0.77361111111111114</v>
      </c>
      <c r="AP44" s="933">
        <f t="shared" si="53"/>
        <v>0.7944444444444444</v>
      </c>
      <c r="AQ44" s="933">
        <f t="shared" si="54"/>
        <v>0.8256944444444444</v>
      </c>
      <c r="AR44" s="933">
        <f t="shared" si="55"/>
        <v>0.84305555555555556</v>
      </c>
      <c r="AS44" s="933">
        <f t="shared" si="56"/>
        <v>0.87777777777777766</v>
      </c>
      <c r="AT44" s="933">
        <f t="shared" si="57"/>
        <v>0.8916666666666665</v>
      </c>
      <c r="AU44" s="933">
        <f t="shared" si="58"/>
        <v>0.92638888888888882</v>
      </c>
    </row>
    <row r="45" spans="1:51" ht="16.5">
      <c r="A45" s="924" t="s">
        <v>117</v>
      </c>
      <c r="B45" s="1286" t="s">
        <v>76</v>
      </c>
      <c r="C45" s="1290" t="s">
        <v>4</v>
      </c>
      <c r="D45" s="1287">
        <v>6.9444444444444447E-4</v>
      </c>
      <c r="E45" s="1288">
        <v>0.68</v>
      </c>
      <c r="F45" s="1289">
        <f t="shared" si="30"/>
        <v>16.110000000000003</v>
      </c>
      <c r="G45" s="1290" t="s">
        <v>1681</v>
      </c>
      <c r="H45" s="1291" t="s">
        <v>656</v>
      </c>
      <c r="I45" s="1291" t="s">
        <v>657</v>
      </c>
      <c r="J45" s="924"/>
      <c r="K45" s="1292">
        <f t="shared" si="31"/>
        <v>0.21527777777777776</v>
      </c>
      <c r="L45" s="1292">
        <f t="shared" si="32"/>
        <v>0.24305555555555555</v>
      </c>
      <c r="M45" s="1292">
        <f t="shared" si="33"/>
        <v>0.2638888888888889</v>
      </c>
      <c r="N45" s="1292">
        <f t="shared" si="34"/>
        <v>0.29166666666666669</v>
      </c>
      <c r="O45" s="1294">
        <f t="shared" si="35"/>
        <v>0.31597222222222221</v>
      </c>
      <c r="P45" s="1292">
        <f t="shared" si="36"/>
        <v>0.34722222222222221</v>
      </c>
      <c r="Q45" s="1292">
        <f t="shared" si="37"/>
        <v>0.37499999999999994</v>
      </c>
      <c r="R45" s="1292">
        <f t="shared" si="38"/>
        <v>0.39583333333333331</v>
      </c>
      <c r="S45" s="1310">
        <f t="shared" si="38"/>
        <v>0.41666666666666663</v>
      </c>
      <c r="T45" s="1292">
        <f t="shared" si="39"/>
        <v>0.43749999999999994</v>
      </c>
      <c r="U45" s="1310">
        <f t="shared" si="39"/>
        <v>0.4548611111111111</v>
      </c>
      <c r="V45" s="1292">
        <f t="shared" si="40"/>
        <v>0.46527777777777779</v>
      </c>
      <c r="W45" s="1310">
        <f t="shared" si="40"/>
        <v>0.47916666666666663</v>
      </c>
      <c r="X45" s="1292">
        <f t="shared" si="41"/>
        <v>0.48958333333333331</v>
      </c>
      <c r="Y45" s="1292">
        <f t="shared" si="42"/>
        <v>0.51388888888888895</v>
      </c>
      <c r="Z45" s="1292">
        <f t="shared" si="43"/>
        <v>0.53819444444444442</v>
      </c>
      <c r="AA45" s="1310">
        <f t="shared" si="43"/>
        <v>0.55208333333333326</v>
      </c>
      <c r="AB45" s="1292">
        <f t="shared" si="44"/>
        <v>0.5625</v>
      </c>
      <c r="AC45" s="1310">
        <f t="shared" si="14"/>
        <v>0.57638888888888884</v>
      </c>
      <c r="AD45" s="1292">
        <f t="shared" si="45"/>
        <v>0.59027777777777768</v>
      </c>
      <c r="AE45" s="1292">
        <f t="shared" si="46"/>
        <v>0.61458333333333326</v>
      </c>
      <c r="AF45" s="1310">
        <f t="shared" si="46"/>
        <v>0.625</v>
      </c>
      <c r="AG45" s="1292">
        <f t="shared" si="47"/>
        <v>0.63888888888888884</v>
      </c>
      <c r="AH45" s="1310">
        <f t="shared" si="48"/>
        <v>0.66319444444444442</v>
      </c>
      <c r="AI45" s="1292">
        <f t="shared" si="48"/>
        <v>0.67708333333333326</v>
      </c>
      <c r="AJ45" s="1292">
        <f t="shared" si="49"/>
        <v>0.6875</v>
      </c>
      <c r="AK45" s="1310">
        <f t="shared" si="50"/>
        <v>0.71180555555555558</v>
      </c>
      <c r="AL45" s="1292">
        <f t="shared" si="50"/>
        <v>0.72569444444444442</v>
      </c>
      <c r="AM45" s="1292">
        <f t="shared" si="51"/>
        <v>0.74305555555555558</v>
      </c>
      <c r="AN45" s="1310">
        <f t="shared" si="51"/>
        <v>0.76041666666666674</v>
      </c>
      <c r="AO45" s="1292">
        <f t="shared" si="52"/>
        <v>0.77430555555555558</v>
      </c>
      <c r="AP45" s="1292">
        <f t="shared" si="53"/>
        <v>0.79513888888888884</v>
      </c>
      <c r="AQ45" s="1292">
        <f t="shared" si="54"/>
        <v>0.82638888888888884</v>
      </c>
      <c r="AR45" s="1292">
        <f t="shared" si="55"/>
        <v>0.84375</v>
      </c>
      <c r="AS45" s="1292">
        <f t="shared" si="56"/>
        <v>0.8784722222222221</v>
      </c>
      <c r="AT45" s="1292">
        <f t="shared" si="57"/>
        <v>0.89236111111111094</v>
      </c>
      <c r="AU45" s="1292">
        <f t="shared" si="58"/>
        <v>0.92708333333333326</v>
      </c>
    </row>
    <row r="46" spans="1:51" ht="16.5">
      <c r="A46" s="924" t="s">
        <v>118</v>
      </c>
      <c r="B46" s="934" t="s">
        <v>74</v>
      </c>
      <c r="C46" s="710" t="s">
        <v>4</v>
      </c>
      <c r="D46" s="935">
        <v>6.9444444444438647E-4</v>
      </c>
      <c r="E46" s="936">
        <v>0.34</v>
      </c>
      <c r="F46" s="920">
        <f t="shared" si="30"/>
        <v>16.450000000000003</v>
      </c>
      <c r="G46" s="710" t="s">
        <v>1681</v>
      </c>
      <c r="H46" s="584" t="s">
        <v>658</v>
      </c>
      <c r="I46" s="584" t="s">
        <v>659</v>
      </c>
      <c r="J46" s="924"/>
      <c r="K46" s="933">
        <f t="shared" si="31"/>
        <v>0.21597222222222215</v>
      </c>
      <c r="L46" s="933">
        <f t="shared" si="32"/>
        <v>0.24374999999999994</v>
      </c>
      <c r="M46" s="933">
        <f t="shared" si="33"/>
        <v>0.26458333333333328</v>
      </c>
      <c r="N46" s="933">
        <f t="shared" si="34"/>
        <v>0.29236111111111107</v>
      </c>
      <c r="O46" s="1294">
        <f t="shared" si="35"/>
        <v>0.3166666666666666</v>
      </c>
      <c r="P46" s="933">
        <f t="shared" si="36"/>
        <v>0.3479166666666666</v>
      </c>
      <c r="Q46" s="933">
        <f t="shared" si="37"/>
        <v>0.37569444444444433</v>
      </c>
      <c r="R46" s="933">
        <f t="shared" si="38"/>
        <v>0.3965277777777777</v>
      </c>
      <c r="S46" s="1310">
        <f t="shared" si="38"/>
        <v>0.41736111111111102</v>
      </c>
      <c r="T46" s="933">
        <f t="shared" si="39"/>
        <v>0.43819444444444433</v>
      </c>
      <c r="U46" s="1310">
        <f t="shared" si="39"/>
        <v>0.45555555555555549</v>
      </c>
      <c r="V46" s="933">
        <f t="shared" si="40"/>
        <v>0.46597222222222218</v>
      </c>
      <c r="W46" s="1310">
        <f t="shared" si="40"/>
        <v>0.47986111111111102</v>
      </c>
      <c r="X46" s="933">
        <f t="shared" si="41"/>
        <v>0.4902777777777777</v>
      </c>
      <c r="Y46" s="933">
        <f t="shared" si="42"/>
        <v>0.51458333333333339</v>
      </c>
      <c r="Z46" s="933">
        <f t="shared" si="43"/>
        <v>0.53888888888888875</v>
      </c>
      <c r="AA46" s="1310">
        <f t="shared" si="43"/>
        <v>0.55277777777777759</v>
      </c>
      <c r="AB46" s="933">
        <f t="shared" si="44"/>
        <v>0.56319444444444433</v>
      </c>
      <c r="AC46" s="1310">
        <f t="shared" si="14"/>
        <v>0.57708333333333317</v>
      </c>
      <c r="AD46" s="933">
        <f t="shared" si="45"/>
        <v>0.59097222222222201</v>
      </c>
      <c r="AE46" s="933">
        <f t="shared" si="46"/>
        <v>0.61527777777777759</v>
      </c>
      <c r="AF46" s="1310">
        <f t="shared" si="46"/>
        <v>0.62569444444444433</v>
      </c>
      <c r="AG46" s="933">
        <f t="shared" si="47"/>
        <v>0.63958333333333317</v>
      </c>
      <c r="AH46" s="1310">
        <f t="shared" si="48"/>
        <v>0.66388888888888875</v>
      </c>
      <c r="AI46" s="1468">
        <f t="shared" si="48"/>
        <v>0.67777777777777759</v>
      </c>
      <c r="AJ46" s="933">
        <f t="shared" si="49"/>
        <v>0.68819444444444433</v>
      </c>
      <c r="AK46" s="1310">
        <f t="shared" si="50"/>
        <v>0.71249999999999991</v>
      </c>
      <c r="AL46" s="933">
        <f t="shared" si="50"/>
        <v>0.72638888888888875</v>
      </c>
      <c r="AM46" s="933">
        <f t="shared" si="51"/>
        <v>0.74374999999999991</v>
      </c>
      <c r="AN46" s="1310">
        <f t="shared" si="51"/>
        <v>0.76111111111111107</v>
      </c>
      <c r="AO46" s="933">
        <f t="shared" si="52"/>
        <v>0.77499999999999991</v>
      </c>
      <c r="AP46" s="933">
        <f t="shared" si="53"/>
        <v>0.79583333333333317</v>
      </c>
      <c r="AQ46" s="933">
        <f t="shared" si="54"/>
        <v>0.82708333333333317</v>
      </c>
      <c r="AR46" s="933">
        <f t="shared" si="55"/>
        <v>0.84444444444444433</v>
      </c>
      <c r="AS46" s="933">
        <f t="shared" si="56"/>
        <v>0.87916666666666643</v>
      </c>
      <c r="AT46" s="933">
        <f t="shared" si="57"/>
        <v>0.89305555555555527</v>
      </c>
      <c r="AU46" s="933">
        <f t="shared" si="58"/>
        <v>0.92777777777777759</v>
      </c>
    </row>
    <row r="47" spans="1:51" ht="16.5">
      <c r="A47" s="924" t="s">
        <v>120</v>
      </c>
      <c r="B47" s="934" t="s">
        <v>119</v>
      </c>
      <c r="C47" s="949" t="s">
        <v>5</v>
      </c>
      <c r="D47" s="935">
        <v>6.9444444444444447E-4</v>
      </c>
      <c r="E47" s="936">
        <v>0.44</v>
      </c>
      <c r="F47" s="920">
        <f t="shared" si="30"/>
        <v>16.890000000000004</v>
      </c>
      <c r="G47" s="710" t="s">
        <v>1684</v>
      </c>
      <c r="H47" s="584" t="s">
        <v>660</v>
      </c>
      <c r="I47" s="584" t="s">
        <v>661</v>
      </c>
      <c r="J47" s="924"/>
      <c r="K47" s="933">
        <f t="shared" si="31"/>
        <v>0.21666666666666659</v>
      </c>
      <c r="L47" s="933">
        <f t="shared" si="32"/>
        <v>0.24444444444444438</v>
      </c>
      <c r="M47" s="933">
        <f t="shared" si="33"/>
        <v>0.26527777777777772</v>
      </c>
      <c r="N47" s="933">
        <f t="shared" si="34"/>
        <v>0.29305555555555551</v>
      </c>
      <c r="O47" s="1294">
        <f t="shared" si="35"/>
        <v>0.31736111111111104</v>
      </c>
      <c r="P47" s="933">
        <f t="shared" si="36"/>
        <v>0.34861111111111104</v>
      </c>
      <c r="Q47" s="933">
        <f t="shared" si="37"/>
        <v>0.37638888888888877</v>
      </c>
      <c r="R47" s="933">
        <f t="shared" si="38"/>
        <v>0.39722222222222214</v>
      </c>
      <c r="S47" s="1310">
        <f t="shared" si="38"/>
        <v>0.41805555555555546</v>
      </c>
      <c r="T47" s="933">
        <f t="shared" si="39"/>
        <v>0.43888888888888877</v>
      </c>
      <c r="U47" s="1310">
        <f t="shared" si="39"/>
        <v>0.45624999999999993</v>
      </c>
      <c r="V47" s="933">
        <f t="shared" si="40"/>
        <v>0.46666666666666662</v>
      </c>
      <c r="W47" s="1310">
        <f t="shared" si="40"/>
        <v>0.48055555555555546</v>
      </c>
      <c r="X47" s="933">
        <f t="shared" si="41"/>
        <v>0.49097222222222214</v>
      </c>
      <c r="Y47" s="933">
        <f t="shared" si="42"/>
        <v>0.51527777777777783</v>
      </c>
      <c r="Z47" s="933">
        <f t="shared" si="43"/>
        <v>0.53958333333333319</v>
      </c>
      <c r="AA47" s="1310">
        <f t="shared" si="43"/>
        <v>0.55347222222222203</v>
      </c>
      <c r="AB47" s="933">
        <f t="shared" si="44"/>
        <v>0.56388888888888877</v>
      </c>
      <c r="AC47" s="1310">
        <f t="shared" si="14"/>
        <v>0.57777777777777761</v>
      </c>
      <c r="AD47" s="933">
        <f t="shared" si="45"/>
        <v>0.59166666666666645</v>
      </c>
      <c r="AE47" s="933">
        <f t="shared" si="46"/>
        <v>0.61597222222222203</v>
      </c>
      <c r="AF47" s="1310">
        <f t="shared" si="46"/>
        <v>0.62638888888888877</v>
      </c>
      <c r="AG47" s="933">
        <f t="shared" si="47"/>
        <v>0.64027777777777761</v>
      </c>
      <c r="AH47" s="1310">
        <f t="shared" si="48"/>
        <v>0.66458333333333319</v>
      </c>
      <c r="AI47" s="1468">
        <f t="shared" si="48"/>
        <v>0.67847222222222203</v>
      </c>
      <c r="AJ47" s="933">
        <f t="shared" si="49"/>
        <v>0.68888888888888877</v>
      </c>
      <c r="AK47" s="1310">
        <f t="shared" si="50"/>
        <v>0.71319444444444435</v>
      </c>
      <c r="AL47" s="933">
        <f t="shared" si="50"/>
        <v>0.72708333333333319</v>
      </c>
      <c r="AM47" s="933">
        <f t="shared" si="51"/>
        <v>0.74444444444444435</v>
      </c>
      <c r="AN47" s="1310">
        <f t="shared" si="51"/>
        <v>0.76180555555555551</v>
      </c>
      <c r="AO47" s="933">
        <f t="shared" si="52"/>
        <v>0.77569444444444435</v>
      </c>
      <c r="AP47" s="933">
        <f t="shared" si="53"/>
        <v>0.79652777777777761</v>
      </c>
      <c r="AQ47" s="933">
        <f t="shared" si="54"/>
        <v>0.82777777777777761</v>
      </c>
      <c r="AR47" s="933">
        <f t="shared" si="55"/>
        <v>0.84513888888888877</v>
      </c>
      <c r="AS47" s="933">
        <f t="shared" si="56"/>
        <v>0.87986111111111087</v>
      </c>
      <c r="AT47" s="933">
        <f t="shared" si="57"/>
        <v>0.89374999999999971</v>
      </c>
      <c r="AU47" s="933">
        <f t="shared" si="58"/>
        <v>0.92847222222222203</v>
      </c>
    </row>
    <row r="48" spans="1:51" ht="16.5">
      <c r="A48" s="924" t="s">
        <v>122</v>
      </c>
      <c r="B48" s="934" t="s">
        <v>1733</v>
      </c>
      <c r="C48" s="710" t="s">
        <v>4</v>
      </c>
      <c r="D48" s="954">
        <v>2.0833333333333333E-3</v>
      </c>
      <c r="E48" s="936">
        <v>0.2</v>
      </c>
      <c r="F48" s="920">
        <f t="shared" si="30"/>
        <v>17.090000000000003</v>
      </c>
      <c r="G48" s="710" t="s">
        <v>1681</v>
      </c>
      <c r="H48" s="584" t="s">
        <v>662</v>
      </c>
      <c r="I48" s="584" t="s">
        <v>663</v>
      </c>
      <c r="J48" s="924"/>
      <c r="K48" s="933">
        <f t="shared" si="31"/>
        <v>0.21874999999999992</v>
      </c>
      <c r="L48" s="933">
        <f t="shared" si="32"/>
        <v>0.24652777777777771</v>
      </c>
      <c r="M48" s="933">
        <f t="shared" si="33"/>
        <v>0.26736111111111105</v>
      </c>
      <c r="N48" s="933">
        <f t="shared" si="34"/>
        <v>0.29513888888888884</v>
      </c>
      <c r="O48" s="1294">
        <f t="shared" si="35"/>
        <v>0.31944444444444436</v>
      </c>
      <c r="P48" s="933">
        <f t="shared" si="36"/>
        <v>0.35069444444444436</v>
      </c>
      <c r="Q48" s="933">
        <f t="shared" si="37"/>
        <v>0.3784722222222221</v>
      </c>
      <c r="R48" s="933">
        <f t="shared" si="38"/>
        <v>0.39930555555555547</v>
      </c>
      <c r="S48" s="1310">
        <f t="shared" si="38"/>
        <v>0.42013888888888878</v>
      </c>
      <c r="T48" s="933">
        <f t="shared" si="39"/>
        <v>0.4409722222222221</v>
      </c>
      <c r="U48" s="1310">
        <f t="shared" si="39"/>
        <v>0.45833333333333326</v>
      </c>
      <c r="V48" s="933">
        <f t="shared" si="40"/>
        <v>0.46874999999999994</v>
      </c>
      <c r="W48" s="1310">
        <f t="shared" si="40"/>
        <v>0.48263888888888878</v>
      </c>
      <c r="X48" s="933">
        <f t="shared" si="41"/>
        <v>0.49305555555555547</v>
      </c>
      <c r="Y48" s="933">
        <f t="shared" si="42"/>
        <v>0.51736111111111116</v>
      </c>
      <c r="Z48" s="933">
        <f t="shared" si="43"/>
        <v>0.54166666666666652</v>
      </c>
      <c r="AA48" s="1310">
        <f t="shared" si="43"/>
        <v>0.55555555555555536</v>
      </c>
      <c r="AB48" s="933">
        <f t="shared" si="44"/>
        <v>0.5659722222222221</v>
      </c>
      <c r="AC48" s="1310">
        <f t="shared" si="14"/>
        <v>0.57986111111111094</v>
      </c>
      <c r="AD48" s="933">
        <f t="shared" si="45"/>
        <v>0.59374999999999978</v>
      </c>
      <c r="AE48" s="933">
        <f t="shared" si="46"/>
        <v>0.61805555555555536</v>
      </c>
      <c r="AF48" s="1310">
        <f t="shared" si="46"/>
        <v>0.6284722222222221</v>
      </c>
      <c r="AG48" s="933">
        <f t="shared" si="47"/>
        <v>0.64236111111111094</v>
      </c>
      <c r="AH48" s="1310">
        <f t="shared" si="48"/>
        <v>0.66666666666666652</v>
      </c>
      <c r="AI48" s="1468">
        <f t="shared" si="48"/>
        <v>0.68055555555555536</v>
      </c>
      <c r="AJ48" s="933">
        <f t="shared" si="49"/>
        <v>0.6909722222222221</v>
      </c>
      <c r="AK48" s="1310">
        <f t="shared" si="50"/>
        <v>0.71527777777777768</v>
      </c>
      <c r="AL48" s="933">
        <f t="shared" si="50"/>
        <v>0.72916666666666652</v>
      </c>
      <c r="AM48" s="933">
        <f t="shared" si="51"/>
        <v>0.74652777777777768</v>
      </c>
      <c r="AN48" s="1310">
        <f t="shared" si="51"/>
        <v>0.76388888888888884</v>
      </c>
      <c r="AO48" s="933">
        <f t="shared" si="52"/>
        <v>0.77777777777777768</v>
      </c>
      <c r="AP48" s="933">
        <f t="shared" si="53"/>
        <v>0.79861111111111094</v>
      </c>
      <c r="AQ48" s="933">
        <f t="shared" si="54"/>
        <v>0.82986111111111094</v>
      </c>
      <c r="AR48" s="933">
        <f t="shared" si="55"/>
        <v>0.8472222222222221</v>
      </c>
      <c r="AS48" s="933">
        <f t="shared" si="56"/>
        <v>0.8819444444444442</v>
      </c>
      <c r="AT48" s="933">
        <f t="shared" si="57"/>
        <v>0.89583333333333304</v>
      </c>
      <c r="AU48" s="933">
        <f t="shared" si="58"/>
        <v>0.93055555555555536</v>
      </c>
    </row>
    <row r="49" spans="1:48" ht="16.5">
      <c r="A49" s="924" t="s">
        <v>123</v>
      </c>
      <c r="B49" s="925" t="s">
        <v>66</v>
      </c>
      <c r="C49" s="927" t="s">
        <v>4</v>
      </c>
      <c r="D49" s="957">
        <v>1.3888888888889395E-3</v>
      </c>
      <c r="E49" s="958">
        <v>0.65</v>
      </c>
      <c r="F49" s="920">
        <f t="shared" si="30"/>
        <v>17.740000000000002</v>
      </c>
      <c r="G49" s="927" t="s">
        <v>1681</v>
      </c>
      <c r="H49" s="584" t="s">
        <v>601</v>
      </c>
      <c r="I49" s="584" t="s">
        <v>602</v>
      </c>
      <c r="J49" s="924"/>
      <c r="K49" s="933">
        <f t="shared" si="31"/>
        <v>0.22013888888888886</v>
      </c>
      <c r="L49" s="933">
        <f t="shared" si="32"/>
        <v>0.24791666666666665</v>
      </c>
      <c r="M49" s="933">
        <f t="shared" si="33"/>
        <v>0.26874999999999999</v>
      </c>
      <c r="N49" s="933">
        <f t="shared" si="34"/>
        <v>0.29652777777777778</v>
      </c>
      <c r="O49" s="1294">
        <f t="shared" si="35"/>
        <v>0.3208333333333333</v>
      </c>
      <c r="P49" s="933">
        <f t="shared" si="36"/>
        <v>0.3520833333333333</v>
      </c>
      <c r="Q49" s="933">
        <f t="shared" si="37"/>
        <v>0.37986111111111104</v>
      </c>
      <c r="R49" s="933">
        <f t="shared" si="38"/>
        <v>0.40069444444444441</v>
      </c>
      <c r="S49" s="1310">
        <f t="shared" si="38"/>
        <v>0.42152777777777772</v>
      </c>
      <c r="T49" s="933">
        <f t="shared" si="39"/>
        <v>0.44236111111111104</v>
      </c>
      <c r="U49" s="1310">
        <f t="shared" si="39"/>
        <v>0.4597222222222222</v>
      </c>
      <c r="V49" s="933">
        <f t="shared" si="40"/>
        <v>0.47013888888888888</v>
      </c>
      <c r="W49" s="1310">
        <f t="shared" si="40"/>
        <v>0.48402777777777772</v>
      </c>
      <c r="X49" s="933">
        <f t="shared" si="41"/>
        <v>0.49444444444444441</v>
      </c>
      <c r="Y49" s="933">
        <f t="shared" si="42"/>
        <v>0.51875000000000004</v>
      </c>
      <c r="Z49" s="933">
        <f t="shared" si="43"/>
        <v>0.5430555555555554</v>
      </c>
      <c r="AA49" s="1310">
        <f t="shared" si="43"/>
        <v>0.55694444444444424</v>
      </c>
      <c r="AB49" s="933">
        <f t="shared" si="44"/>
        <v>0.56736111111111098</v>
      </c>
      <c r="AC49" s="1310">
        <f t="shared" si="14"/>
        <v>0.58124999999999982</v>
      </c>
      <c r="AD49" s="933">
        <f t="shared" si="45"/>
        <v>0.59513888888888866</v>
      </c>
      <c r="AE49" s="933">
        <f t="shared" si="46"/>
        <v>0.61944444444444424</v>
      </c>
      <c r="AF49" s="1310">
        <f t="shared" si="46"/>
        <v>0.62986111111111098</v>
      </c>
      <c r="AG49" s="933">
        <f t="shared" si="47"/>
        <v>0.64374999999999982</v>
      </c>
      <c r="AH49" s="1310">
        <f t="shared" si="48"/>
        <v>0.6680555555555554</v>
      </c>
      <c r="AI49" s="1468">
        <f t="shared" si="48"/>
        <v>0.68194444444444424</v>
      </c>
      <c r="AJ49" s="933">
        <f t="shared" si="49"/>
        <v>0.69236111111111098</v>
      </c>
      <c r="AK49" s="1310">
        <f t="shared" si="50"/>
        <v>0.71666666666666656</v>
      </c>
      <c r="AL49" s="933">
        <f t="shared" si="50"/>
        <v>0.7305555555555554</v>
      </c>
      <c r="AM49" s="933">
        <f t="shared" si="51"/>
        <v>0.74791666666666656</v>
      </c>
      <c r="AN49" s="1310">
        <f t="shared" si="51"/>
        <v>0.76527777777777772</v>
      </c>
      <c r="AO49" s="933">
        <f t="shared" si="52"/>
        <v>0.77916666666666656</v>
      </c>
      <c r="AP49" s="933">
        <f t="shared" si="53"/>
        <v>0.79999999999999982</v>
      </c>
      <c r="AQ49" s="933">
        <f t="shared" si="54"/>
        <v>0.83124999999999982</v>
      </c>
      <c r="AR49" s="933">
        <f t="shared" si="55"/>
        <v>0.84861111111111098</v>
      </c>
      <c r="AS49" s="933">
        <f t="shared" si="56"/>
        <v>0.88333333333333308</v>
      </c>
      <c r="AT49" s="933">
        <f t="shared" si="57"/>
        <v>0.89722222222222192</v>
      </c>
      <c r="AU49" s="933">
        <f t="shared" si="58"/>
        <v>0.93194444444444424</v>
      </c>
    </row>
    <row r="50" spans="1:48" ht="16.5">
      <c r="A50" s="924" t="s">
        <v>124</v>
      </c>
      <c r="B50" s="934" t="s">
        <v>68</v>
      </c>
      <c r="C50" s="710" t="s">
        <v>4</v>
      </c>
      <c r="D50" s="935">
        <v>6.9444444444433095E-4</v>
      </c>
      <c r="E50" s="936">
        <v>0.41</v>
      </c>
      <c r="F50" s="920">
        <f t="shared" si="30"/>
        <v>18.150000000000002</v>
      </c>
      <c r="G50" s="710" t="s">
        <v>1681</v>
      </c>
      <c r="H50" s="584" t="s">
        <v>653</v>
      </c>
      <c r="I50" s="584" t="s">
        <v>604</v>
      </c>
      <c r="J50" s="924"/>
      <c r="K50" s="933">
        <f t="shared" si="31"/>
        <v>0.22083333333333319</v>
      </c>
      <c r="L50" s="933">
        <f t="shared" si="32"/>
        <v>0.24861111111111098</v>
      </c>
      <c r="M50" s="933">
        <f t="shared" si="33"/>
        <v>0.26944444444444432</v>
      </c>
      <c r="N50" s="933">
        <f t="shared" si="34"/>
        <v>0.29722222222222211</v>
      </c>
      <c r="O50" s="1294">
        <f t="shared" si="35"/>
        <v>0.32152777777777763</v>
      </c>
      <c r="P50" s="933">
        <f t="shared" si="36"/>
        <v>0.35277777777777763</v>
      </c>
      <c r="Q50" s="933">
        <f t="shared" si="37"/>
        <v>0.38055555555555537</v>
      </c>
      <c r="R50" s="933">
        <f t="shared" si="38"/>
        <v>0.40138888888888874</v>
      </c>
      <c r="S50" s="1310">
        <f t="shared" si="38"/>
        <v>0.42222222222222205</v>
      </c>
      <c r="T50" s="933">
        <f t="shared" si="39"/>
        <v>0.44305555555555537</v>
      </c>
      <c r="U50" s="1310">
        <f t="shared" si="39"/>
        <v>0.46041666666666653</v>
      </c>
      <c r="V50" s="933">
        <f t="shared" si="40"/>
        <v>0.47083333333333321</v>
      </c>
      <c r="W50" s="1310">
        <f t="shared" si="40"/>
        <v>0.48472222222222205</v>
      </c>
      <c r="X50" s="933">
        <f t="shared" si="41"/>
        <v>0.49513888888888874</v>
      </c>
      <c r="Y50" s="933">
        <f t="shared" si="42"/>
        <v>0.51944444444444438</v>
      </c>
      <c r="Z50" s="933">
        <f t="shared" si="43"/>
        <v>0.54374999999999973</v>
      </c>
      <c r="AA50" s="1310">
        <f t="shared" si="43"/>
        <v>0.55763888888888857</v>
      </c>
      <c r="AB50" s="933">
        <f t="shared" si="44"/>
        <v>0.56805555555555531</v>
      </c>
      <c r="AC50" s="1310">
        <f t="shared" si="14"/>
        <v>0.58194444444444415</v>
      </c>
      <c r="AD50" s="933">
        <f t="shared" si="45"/>
        <v>0.59583333333333299</v>
      </c>
      <c r="AE50" s="933">
        <f t="shared" si="46"/>
        <v>0.62013888888888857</v>
      </c>
      <c r="AF50" s="1310">
        <f t="shared" si="46"/>
        <v>0.63055555555555531</v>
      </c>
      <c r="AG50" s="933">
        <f t="shared" si="47"/>
        <v>0.64444444444444415</v>
      </c>
      <c r="AH50" s="1310">
        <f t="shared" si="48"/>
        <v>0.66874999999999973</v>
      </c>
      <c r="AI50" s="1468">
        <f t="shared" si="48"/>
        <v>0.68263888888888857</v>
      </c>
      <c r="AJ50" s="933">
        <f t="shared" si="49"/>
        <v>0.69305555555555531</v>
      </c>
      <c r="AK50" s="1310">
        <f t="shared" si="50"/>
        <v>0.71736111111111089</v>
      </c>
      <c r="AL50" s="933">
        <f t="shared" si="50"/>
        <v>0.73124999999999973</v>
      </c>
      <c r="AM50" s="933">
        <f t="shared" si="51"/>
        <v>0.74861111111111089</v>
      </c>
      <c r="AN50" s="1310">
        <f t="shared" si="51"/>
        <v>0.76597222222222205</v>
      </c>
      <c r="AO50" s="933">
        <f t="shared" si="52"/>
        <v>0.77986111111111089</v>
      </c>
      <c r="AP50" s="933">
        <f t="shared" si="53"/>
        <v>0.80069444444444415</v>
      </c>
      <c r="AQ50" s="933">
        <f t="shared" si="54"/>
        <v>0.83194444444444415</v>
      </c>
      <c r="AR50" s="933">
        <f t="shared" si="55"/>
        <v>0.84930555555555531</v>
      </c>
      <c r="AS50" s="933">
        <f t="shared" si="56"/>
        <v>0.88402777777777741</v>
      </c>
      <c r="AT50" s="933">
        <f t="shared" si="57"/>
        <v>0.89791666666666625</v>
      </c>
      <c r="AU50" s="933">
        <f t="shared" si="58"/>
        <v>0.93263888888888857</v>
      </c>
    </row>
    <row r="51" spans="1:48" ht="16.5">
      <c r="A51" s="924" t="s">
        <v>126</v>
      </c>
      <c r="B51" s="934" t="s">
        <v>125</v>
      </c>
      <c r="C51" s="710" t="s">
        <v>4</v>
      </c>
      <c r="D51" s="935">
        <v>6.9444444444449749E-4</v>
      </c>
      <c r="E51" s="936">
        <v>0.3</v>
      </c>
      <c r="F51" s="920">
        <f t="shared" si="30"/>
        <v>18.450000000000003</v>
      </c>
      <c r="G51" s="710" t="s">
        <v>1681</v>
      </c>
      <c r="H51" s="584" t="s">
        <v>605</v>
      </c>
      <c r="I51" s="584" t="s">
        <v>606</v>
      </c>
      <c r="J51" s="924"/>
      <c r="K51" s="933">
        <f t="shared" si="31"/>
        <v>0.22152777777777768</v>
      </c>
      <c r="L51" s="933">
        <f t="shared" si="32"/>
        <v>0.24930555555555547</v>
      </c>
      <c r="M51" s="933">
        <f t="shared" si="33"/>
        <v>0.27013888888888882</v>
      </c>
      <c r="N51" s="933">
        <f t="shared" si="34"/>
        <v>0.29791666666666661</v>
      </c>
      <c r="O51" s="1294">
        <f t="shared" si="35"/>
        <v>0.32222222222222213</v>
      </c>
      <c r="P51" s="933">
        <f t="shared" si="36"/>
        <v>0.35347222222222213</v>
      </c>
      <c r="Q51" s="933">
        <f t="shared" si="37"/>
        <v>0.38124999999999987</v>
      </c>
      <c r="R51" s="933">
        <f t="shared" si="38"/>
        <v>0.40208333333333324</v>
      </c>
      <c r="S51" s="1310">
        <f t="shared" si="38"/>
        <v>0.42291666666666655</v>
      </c>
      <c r="T51" s="933">
        <f t="shared" si="39"/>
        <v>0.44374999999999987</v>
      </c>
      <c r="U51" s="1310">
        <f t="shared" si="39"/>
        <v>0.46111111111111103</v>
      </c>
      <c r="V51" s="933">
        <f t="shared" si="40"/>
        <v>0.47152777777777771</v>
      </c>
      <c r="W51" s="1310">
        <f t="shared" si="40"/>
        <v>0.48541666666666655</v>
      </c>
      <c r="X51" s="933">
        <f t="shared" si="41"/>
        <v>0.49583333333333324</v>
      </c>
      <c r="Y51" s="933">
        <f t="shared" si="42"/>
        <v>0.52013888888888893</v>
      </c>
      <c r="Z51" s="933">
        <f t="shared" si="43"/>
        <v>0.54444444444444429</v>
      </c>
      <c r="AA51" s="1310">
        <f t="shared" si="43"/>
        <v>0.55833333333333313</v>
      </c>
      <c r="AB51" s="933">
        <f t="shared" si="44"/>
        <v>0.56874999999999987</v>
      </c>
      <c r="AC51" s="1310">
        <f t="shared" si="14"/>
        <v>0.58263888888888871</v>
      </c>
      <c r="AD51" s="933">
        <f t="shared" si="45"/>
        <v>0.59652777777777755</v>
      </c>
      <c r="AE51" s="933">
        <f t="shared" si="46"/>
        <v>0.62083333333333313</v>
      </c>
      <c r="AF51" s="1310">
        <f t="shared" si="46"/>
        <v>0.63124999999999987</v>
      </c>
      <c r="AG51" s="933">
        <f t="shared" si="47"/>
        <v>0.64513888888888871</v>
      </c>
      <c r="AH51" s="1310">
        <f t="shared" si="48"/>
        <v>0.66944444444444429</v>
      </c>
      <c r="AI51" s="1468">
        <f t="shared" si="48"/>
        <v>0.68333333333333313</v>
      </c>
      <c r="AJ51" s="933">
        <f t="shared" si="49"/>
        <v>0.69374999999999987</v>
      </c>
      <c r="AK51" s="1310">
        <f t="shared" si="50"/>
        <v>0.71805555555555545</v>
      </c>
      <c r="AL51" s="933">
        <f t="shared" si="50"/>
        <v>0.73194444444444429</v>
      </c>
      <c r="AM51" s="933">
        <f t="shared" si="51"/>
        <v>0.74930555555555545</v>
      </c>
      <c r="AN51" s="1310">
        <f t="shared" si="51"/>
        <v>0.76666666666666661</v>
      </c>
      <c r="AO51" s="933">
        <f t="shared" si="52"/>
        <v>0.78055555555555545</v>
      </c>
      <c r="AP51" s="933">
        <f t="shared" si="53"/>
        <v>0.80138888888888871</v>
      </c>
      <c r="AQ51" s="933">
        <f t="shared" si="54"/>
        <v>0.83263888888888871</v>
      </c>
      <c r="AR51" s="933">
        <f t="shared" si="55"/>
        <v>0.84999999999999987</v>
      </c>
      <c r="AS51" s="933">
        <f t="shared" si="56"/>
        <v>0.88472222222222197</v>
      </c>
      <c r="AT51" s="933">
        <f t="shared" si="57"/>
        <v>0.89861111111111081</v>
      </c>
      <c r="AU51" s="933">
        <f t="shared" si="58"/>
        <v>0.93333333333333313</v>
      </c>
    </row>
    <row r="52" spans="1:48" ht="20.25" customHeight="1">
      <c r="A52" s="924" t="s">
        <v>128</v>
      </c>
      <c r="B52" s="934" t="s">
        <v>127</v>
      </c>
      <c r="C52" s="710" t="s">
        <v>5</v>
      </c>
      <c r="D52" s="935">
        <v>1.3888888888889395E-3</v>
      </c>
      <c r="E52" s="936">
        <v>0.45</v>
      </c>
      <c r="F52" s="920">
        <f t="shared" si="30"/>
        <v>18.900000000000002</v>
      </c>
      <c r="G52" s="710" t="s">
        <v>1681</v>
      </c>
      <c r="H52" s="584" t="s">
        <v>670</v>
      </c>
      <c r="I52" s="584" t="s">
        <v>671</v>
      </c>
      <c r="J52" s="924"/>
      <c r="K52" s="933">
        <f t="shared" si="31"/>
        <v>0.22291666666666662</v>
      </c>
      <c r="L52" s="933">
        <f t="shared" si="32"/>
        <v>0.25069444444444444</v>
      </c>
      <c r="M52" s="933">
        <f t="shared" si="33"/>
        <v>0.27152777777777776</v>
      </c>
      <c r="N52" s="933">
        <f t="shared" si="34"/>
        <v>0.29930555555555555</v>
      </c>
      <c r="O52" s="1294">
        <f t="shared" si="35"/>
        <v>0.32361111111111107</v>
      </c>
      <c r="P52" s="933">
        <f t="shared" si="36"/>
        <v>0.35486111111111107</v>
      </c>
      <c r="Q52" s="933">
        <f t="shared" si="37"/>
        <v>0.38263888888888881</v>
      </c>
      <c r="R52" s="933">
        <f t="shared" si="38"/>
        <v>0.40347222222222218</v>
      </c>
      <c r="S52" s="1310">
        <f t="shared" si="38"/>
        <v>0.42430555555555549</v>
      </c>
      <c r="T52" s="933">
        <f t="shared" si="39"/>
        <v>0.44513888888888881</v>
      </c>
      <c r="U52" s="1310">
        <f t="shared" si="39"/>
        <v>0.46249999999999997</v>
      </c>
      <c r="V52" s="933">
        <f t="shared" si="40"/>
        <v>0.47291666666666665</v>
      </c>
      <c r="W52" s="1310">
        <f t="shared" si="40"/>
        <v>0.48680555555555549</v>
      </c>
      <c r="X52" s="933">
        <f t="shared" si="41"/>
        <v>0.49722222222222218</v>
      </c>
      <c r="Y52" s="933">
        <f t="shared" si="42"/>
        <v>0.52152777777777781</v>
      </c>
      <c r="Z52" s="933">
        <f t="shared" si="43"/>
        <v>0.54583333333333317</v>
      </c>
      <c r="AA52" s="1310">
        <f t="shared" si="43"/>
        <v>0.55972222222222201</v>
      </c>
      <c r="AB52" s="933">
        <f t="shared" si="44"/>
        <v>0.57013888888888875</v>
      </c>
      <c r="AC52" s="1310">
        <f t="shared" si="14"/>
        <v>0.58402777777777759</v>
      </c>
      <c r="AD52" s="933">
        <f t="shared" si="45"/>
        <v>0.59791666666666643</v>
      </c>
      <c r="AE52" s="933">
        <f t="shared" si="46"/>
        <v>0.62222222222222201</v>
      </c>
      <c r="AF52" s="1310">
        <f t="shared" si="46"/>
        <v>0.63263888888888875</v>
      </c>
      <c r="AG52" s="933">
        <f t="shared" si="47"/>
        <v>0.64652777777777759</v>
      </c>
      <c r="AH52" s="1310">
        <f t="shared" si="48"/>
        <v>0.67083333333333317</v>
      </c>
      <c r="AI52" s="1468">
        <f t="shared" si="48"/>
        <v>0.68472222222222201</v>
      </c>
      <c r="AJ52" s="933">
        <f t="shared" si="49"/>
        <v>0.69513888888888875</v>
      </c>
      <c r="AK52" s="1310">
        <f t="shared" si="50"/>
        <v>0.71944444444444433</v>
      </c>
      <c r="AL52" s="933">
        <f t="shared" si="50"/>
        <v>0.73333333333333317</v>
      </c>
      <c r="AM52" s="933">
        <f t="shared" si="51"/>
        <v>0.75069444444444433</v>
      </c>
      <c r="AN52" s="1310">
        <f t="shared" si="51"/>
        <v>0.76805555555555549</v>
      </c>
      <c r="AO52" s="933">
        <f t="shared" si="52"/>
        <v>0.78194444444444433</v>
      </c>
      <c r="AP52" s="933">
        <f t="shared" si="53"/>
        <v>0.80277777777777759</v>
      </c>
      <c r="AQ52" s="933">
        <f t="shared" si="54"/>
        <v>0.83402777777777759</v>
      </c>
      <c r="AR52" s="933">
        <f t="shared" si="55"/>
        <v>0.85138888888888875</v>
      </c>
      <c r="AS52" s="933">
        <f t="shared" si="56"/>
        <v>0.88611111111111085</v>
      </c>
      <c r="AT52" s="933">
        <f t="shared" si="57"/>
        <v>0.89999999999999969</v>
      </c>
      <c r="AU52" s="933">
        <f t="shared" si="58"/>
        <v>0.93472222222222201</v>
      </c>
      <c r="AV52" s="72"/>
    </row>
    <row r="53" spans="1:48" ht="16.5">
      <c r="A53" s="924" t="s">
        <v>129</v>
      </c>
      <c r="B53" s="961" t="s">
        <v>58</v>
      </c>
      <c r="C53" s="962" t="s">
        <v>5</v>
      </c>
      <c r="D53" s="954">
        <v>6.9444444444433095E-4</v>
      </c>
      <c r="E53" s="299">
        <v>0.24</v>
      </c>
      <c r="F53" s="920">
        <f t="shared" si="30"/>
        <v>19.14</v>
      </c>
      <c r="G53" s="962" t="s">
        <v>1681</v>
      </c>
      <c r="H53" s="584" t="s">
        <v>668</v>
      </c>
      <c r="I53" s="584" t="s">
        <v>669</v>
      </c>
      <c r="J53" s="924"/>
      <c r="K53" s="933">
        <f t="shared" si="31"/>
        <v>0.22361111111111096</v>
      </c>
      <c r="L53" s="933">
        <f t="shared" si="32"/>
        <v>0.25138888888888877</v>
      </c>
      <c r="M53" s="933">
        <f t="shared" si="33"/>
        <v>0.27222222222222209</v>
      </c>
      <c r="N53" s="933">
        <f t="shared" si="34"/>
        <v>0.29999999999999988</v>
      </c>
      <c r="O53" s="1294">
        <f t="shared" si="35"/>
        <v>0.3243055555555554</v>
      </c>
      <c r="P53" s="933">
        <f t="shared" si="36"/>
        <v>0.3555555555555554</v>
      </c>
      <c r="Q53" s="933">
        <f t="shared" si="37"/>
        <v>0.38333333333333314</v>
      </c>
      <c r="R53" s="933">
        <f t="shared" si="38"/>
        <v>0.40416666666666651</v>
      </c>
      <c r="S53" s="1310">
        <f t="shared" si="38"/>
        <v>0.42499999999999982</v>
      </c>
      <c r="T53" s="933">
        <f t="shared" si="39"/>
        <v>0.44583333333333314</v>
      </c>
      <c r="U53" s="1310">
        <f t="shared" si="39"/>
        <v>0.4631944444444443</v>
      </c>
      <c r="V53" s="933">
        <f t="shared" si="40"/>
        <v>0.47361111111111098</v>
      </c>
      <c r="W53" s="1310">
        <f t="shared" si="40"/>
        <v>0.48749999999999982</v>
      </c>
      <c r="X53" s="933">
        <f t="shared" si="41"/>
        <v>0.49791666666666651</v>
      </c>
      <c r="Y53" s="933">
        <f t="shared" si="42"/>
        <v>0.52222222222222214</v>
      </c>
      <c r="Z53" s="933">
        <f t="shared" si="43"/>
        <v>0.5465277777777775</v>
      </c>
      <c r="AA53" s="1310">
        <f t="shared" si="43"/>
        <v>0.56041666666666634</v>
      </c>
      <c r="AB53" s="933">
        <f t="shared" si="44"/>
        <v>0.57083333333333308</v>
      </c>
      <c r="AC53" s="1310">
        <f t="shared" si="14"/>
        <v>0.58472222222222192</v>
      </c>
      <c r="AD53" s="933">
        <f t="shared" si="45"/>
        <v>0.59861111111111076</v>
      </c>
      <c r="AE53" s="933">
        <f t="shared" si="46"/>
        <v>0.62291666666666634</v>
      </c>
      <c r="AF53" s="1310">
        <f t="shared" si="46"/>
        <v>0.63333333333333308</v>
      </c>
      <c r="AG53" s="933">
        <f t="shared" si="47"/>
        <v>0.64722222222222192</v>
      </c>
      <c r="AH53" s="1310">
        <f t="shared" si="48"/>
        <v>0.6715277777777775</v>
      </c>
      <c r="AI53" s="1468">
        <f t="shared" si="48"/>
        <v>0.68541666666666634</v>
      </c>
      <c r="AJ53" s="933">
        <f t="shared" si="49"/>
        <v>0.69583333333333308</v>
      </c>
      <c r="AK53" s="1310">
        <f t="shared" si="50"/>
        <v>0.72013888888888866</v>
      </c>
      <c r="AL53" s="933">
        <f t="shared" si="50"/>
        <v>0.7340277777777775</v>
      </c>
      <c r="AM53" s="933">
        <f t="shared" si="51"/>
        <v>0.75138888888888866</v>
      </c>
      <c r="AN53" s="1310">
        <f t="shared" si="51"/>
        <v>0.76874999999999982</v>
      </c>
      <c r="AO53" s="933">
        <f t="shared" si="52"/>
        <v>0.78263888888888866</v>
      </c>
      <c r="AP53" s="933">
        <f t="shared" si="53"/>
        <v>0.80347222222222192</v>
      </c>
      <c r="AQ53" s="933">
        <f t="shared" si="54"/>
        <v>0.83472222222222192</v>
      </c>
      <c r="AR53" s="933">
        <f t="shared" si="55"/>
        <v>0.85208333333333308</v>
      </c>
      <c r="AS53" s="933">
        <f t="shared" si="56"/>
        <v>0.88680555555555518</v>
      </c>
      <c r="AT53" s="933">
        <f t="shared" si="57"/>
        <v>0.90069444444444402</v>
      </c>
      <c r="AU53" s="933">
        <f t="shared" si="58"/>
        <v>0.93541666666666634</v>
      </c>
    </row>
    <row r="54" spans="1:48" ht="16.5">
      <c r="A54" s="924" t="s">
        <v>131</v>
      </c>
      <c r="B54" s="934" t="s">
        <v>130</v>
      </c>
      <c r="C54" s="710" t="s">
        <v>4</v>
      </c>
      <c r="D54" s="935">
        <v>1.3888888888888284E-3</v>
      </c>
      <c r="E54" s="936">
        <v>0.61</v>
      </c>
      <c r="F54" s="920">
        <f t="shared" si="30"/>
        <v>19.75</v>
      </c>
      <c r="G54" s="710" t="s">
        <v>1681</v>
      </c>
      <c r="H54" s="584" t="s">
        <v>676</v>
      </c>
      <c r="I54" s="584" t="s">
        <v>677</v>
      </c>
      <c r="J54" s="924"/>
      <c r="K54" s="933">
        <f t="shared" si="31"/>
        <v>0.22499999999999978</v>
      </c>
      <c r="L54" s="933">
        <f t="shared" si="32"/>
        <v>0.2527777777777776</v>
      </c>
      <c r="M54" s="933">
        <f t="shared" si="33"/>
        <v>0.27361111111111092</v>
      </c>
      <c r="N54" s="933">
        <f t="shared" si="34"/>
        <v>0.30138888888888871</v>
      </c>
      <c r="O54" s="1294">
        <f t="shared" si="35"/>
        <v>0.32569444444444423</v>
      </c>
      <c r="P54" s="933">
        <f t="shared" si="36"/>
        <v>0.35694444444444423</v>
      </c>
      <c r="Q54" s="933">
        <f t="shared" si="37"/>
        <v>0.38472222222222197</v>
      </c>
      <c r="R54" s="933">
        <f t="shared" si="38"/>
        <v>0.40555555555555534</v>
      </c>
      <c r="S54" s="1310">
        <f t="shared" si="38"/>
        <v>0.42638888888888865</v>
      </c>
      <c r="T54" s="933">
        <f t="shared" si="39"/>
        <v>0.44722222222222197</v>
      </c>
      <c r="U54" s="1310">
        <f t="shared" si="39"/>
        <v>0.46458333333333313</v>
      </c>
      <c r="V54" s="933">
        <f t="shared" si="40"/>
        <v>0.47499999999999981</v>
      </c>
      <c r="W54" s="1310">
        <f t="shared" si="40"/>
        <v>0.48888888888888865</v>
      </c>
      <c r="X54" s="933">
        <f t="shared" si="41"/>
        <v>0.49930555555555534</v>
      </c>
      <c r="Y54" s="933">
        <f t="shared" si="42"/>
        <v>0.52361111111111103</v>
      </c>
      <c r="Z54" s="933">
        <f t="shared" si="43"/>
        <v>0.54791666666666639</v>
      </c>
      <c r="AA54" s="1310">
        <f t="shared" si="43"/>
        <v>0.56180555555555522</v>
      </c>
      <c r="AB54" s="933">
        <f t="shared" si="44"/>
        <v>0.57222222222222197</v>
      </c>
      <c r="AC54" s="1310">
        <f t="shared" si="14"/>
        <v>0.58611111111111081</v>
      </c>
      <c r="AD54" s="933">
        <f t="shared" si="45"/>
        <v>0.59999999999999964</v>
      </c>
      <c r="AE54" s="933">
        <f t="shared" si="46"/>
        <v>0.62430555555555522</v>
      </c>
      <c r="AF54" s="1310">
        <f t="shared" si="46"/>
        <v>0.63472222222222197</v>
      </c>
      <c r="AG54" s="933">
        <f t="shared" si="47"/>
        <v>0.64861111111111081</v>
      </c>
      <c r="AH54" s="1310">
        <f t="shared" si="48"/>
        <v>0.67291666666666639</v>
      </c>
      <c r="AI54" s="1468">
        <f t="shared" si="48"/>
        <v>0.68680555555555522</v>
      </c>
      <c r="AJ54" s="933">
        <f t="shared" si="49"/>
        <v>0.69722222222222197</v>
      </c>
      <c r="AK54" s="1310">
        <f t="shared" si="50"/>
        <v>0.72152777777777755</v>
      </c>
      <c r="AL54" s="933">
        <f t="shared" si="50"/>
        <v>0.73541666666666639</v>
      </c>
      <c r="AM54" s="933">
        <f t="shared" si="51"/>
        <v>0.75277777777777755</v>
      </c>
      <c r="AN54" s="1310">
        <f t="shared" si="51"/>
        <v>0.77013888888888871</v>
      </c>
      <c r="AO54" s="933">
        <f t="shared" si="52"/>
        <v>0.78402777777777755</v>
      </c>
      <c r="AP54" s="933">
        <f t="shared" si="53"/>
        <v>0.80486111111111081</v>
      </c>
      <c r="AQ54" s="933">
        <f t="shared" si="54"/>
        <v>0.83611111111111081</v>
      </c>
      <c r="AR54" s="933">
        <f t="shared" si="55"/>
        <v>0.85347222222222197</v>
      </c>
      <c r="AS54" s="933">
        <f t="shared" si="56"/>
        <v>0.88819444444444406</v>
      </c>
      <c r="AT54" s="933">
        <f t="shared" si="57"/>
        <v>0.9020833333333329</v>
      </c>
      <c r="AU54" s="933">
        <f t="shared" si="58"/>
        <v>0.93680555555555522</v>
      </c>
    </row>
    <row r="55" spans="1:48" ht="16.5">
      <c r="A55" s="924" t="s">
        <v>1270</v>
      </c>
      <c r="B55" s="925" t="s">
        <v>55</v>
      </c>
      <c r="C55" s="927" t="s">
        <v>4</v>
      </c>
      <c r="D55" s="957">
        <v>1.3888888888888889E-3</v>
      </c>
      <c r="E55" s="958">
        <v>0.54</v>
      </c>
      <c r="F55" s="920">
        <f t="shared" si="30"/>
        <v>20.29</v>
      </c>
      <c r="G55" s="927" t="s">
        <v>1681</v>
      </c>
      <c r="H55" s="584" t="s">
        <v>654</v>
      </c>
      <c r="I55" s="584" t="s">
        <v>655</v>
      </c>
      <c r="J55" s="923"/>
      <c r="K55" s="933">
        <f t="shared" si="31"/>
        <v>0.22638888888888867</v>
      </c>
      <c r="L55" s="933">
        <f t="shared" si="32"/>
        <v>0.25416666666666649</v>
      </c>
      <c r="M55" s="933">
        <f t="shared" si="33"/>
        <v>0.2749999999999998</v>
      </c>
      <c r="N55" s="933">
        <f t="shared" si="34"/>
        <v>0.30277777777777759</v>
      </c>
      <c r="O55" s="1294">
        <f t="shared" si="35"/>
        <v>0.32708333333333311</v>
      </c>
      <c r="P55" s="933">
        <f t="shared" si="36"/>
        <v>0.35833333333333311</v>
      </c>
      <c r="Q55" s="933">
        <f t="shared" si="37"/>
        <v>0.38611111111111085</v>
      </c>
      <c r="R55" s="933">
        <f t="shared" si="38"/>
        <v>0.40694444444444422</v>
      </c>
      <c r="S55" s="1310">
        <f t="shared" si="38"/>
        <v>0.42777777777777753</v>
      </c>
      <c r="T55" s="933">
        <f t="shared" si="39"/>
        <v>0.44861111111111085</v>
      </c>
      <c r="U55" s="1310">
        <f t="shared" si="39"/>
        <v>0.46597222222222201</v>
      </c>
      <c r="V55" s="933">
        <f t="shared" si="40"/>
        <v>0.4763888888888887</v>
      </c>
      <c r="W55" s="1310">
        <f t="shared" si="40"/>
        <v>0.49027777777777753</v>
      </c>
      <c r="X55" s="933">
        <f t="shared" si="41"/>
        <v>0.50069444444444422</v>
      </c>
      <c r="Y55" s="933">
        <f t="shared" si="42"/>
        <v>0.52499999999999991</v>
      </c>
      <c r="Z55" s="933">
        <f t="shared" si="43"/>
        <v>0.54930555555555527</v>
      </c>
      <c r="AA55" s="1310">
        <f t="shared" si="43"/>
        <v>0.56319444444444411</v>
      </c>
      <c r="AB55" s="933">
        <f t="shared" si="44"/>
        <v>0.57361111111111085</v>
      </c>
      <c r="AC55" s="1310">
        <f t="shared" si="14"/>
        <v>0.58749999999999969</v>
      </c>
      <c r="AD55" s="933">
        <f t="shared" si="45"/>
        <v>0.60138888888888853</v>
      </c>
      <c r="AE55" s="933">
        <f t="shared" si="46"/>
        <v>0.62569444444444411</v>
      </c>
      <c r="AF55" s="1310">
        <f t="shared" si="46"/>
        <v>0.63611111111111085</v>
      </c>
      <c r="AG55" s="933">
        <f t="shared" si="47"/>
        <v>0.64999999999999969</v>
      </c>
      <c r="AH55" s="1310">
        <f t="shared" si="48"/>
        <v>0.67430555555555527</v>
      </c>
      <c r="AI55" s="1468">
        <f t="shared" si="48"/>
        <v>0.68819444444444411</v>
      </c>
      <c r="AJ55" s="933">
        <f t="shared" si="49"/>
        <v>0.69861111111111085</v>
      </c>
      <c r="AK55" s="1310">
        <f t="shared" si="50"/>
        <v>0.72291666666666643</v>
      </c>
      <c r="AL55" s="933">
        <f t="shared" si="50"/>
        <v>0.73680555555555527</v>
      </c>
      <c r="AM55" s="933">
        <f t="shared" si="51"/>
        <v>0.75416666666666643</v>
      </c>
      <c r="AN55" s="1310">
        <f t="shared" si="51"/>
        <v>0.77152777777777759</v>
      </c>
      <c r="AO55" s="933">
        <f t="shared" si="52"/>
        <v>0.78541666666666643</v>
      </c>
      <c r="AP55" s="933">
        <f t="shared" si="53"/>
        <v>0.80624999999999969</v>
      </c>
      <c r="AQ55" s="933">
        <f t="shared" si="54"/>
        <v>0.83749999999999969</v>
      </c>
      <c r="AR55" s="933">
        <f t="shared" si="55"/>
        <v>0.85486111111111085</v>
      </c>
      <c r="AS55" s="933">
        <f t="shared" si="56"/>
        <v>0.88958333333333295</v>
      </c>
      <c r="AT55" s="933">
        <f t="shared" si="57"/>
        <v>0.90347222222222179</v>
      </c>
      <c r="AU55" s="933">
        <f t="shared" si="58"/>
        <v>0.93819444444444411</v>
      </c>
    </row>
    <row r="56" spans="1:48">
      <c r="B56" s="43"/>
      <c r="C56" s="43"/>
      <c r="D56" s="43"/>
      <c r="E56" s="43"/>
      <c r="F56" s="43"/>
      <c r="G56" s="50"/>
      <c r="H56" s="50"/>
      <c r="I56" s="50"/>
      <c r="J56" s="50"/>
      <c r="K56" s="50"/>
      <c r="L56" s="51"/>
      <c r="M56" s="50"/>
      <c r="N56" s="52"/>
      <c r="O56" s="50"/>
      <c r="P56" s="50"/>
      <c r="Q56" s="50"/>
      <c r="R56" s="52"/>
      <c r="S56" s="52"/>
      <c r="T56" s="50"/>
      <c r="U56" s="50"/>
      <c r="V56" s="52"/>
      <c r="W56" s="52"/>
      <c r="X56" s="50"/>
      <c r="Y56" s="50"/>
      <c r="Z56" s="52"/>
      <c r="AA56" s="53"/>
      <c r="AB56" s="52"/>
      <c r="AC56" s="53"/>
      <c r="AD56" s="53"/>
      <c r="AE56" s="52"/>
      <c r="AF56" s="53"/>
      <c r="AG56" s="54"/>
      <c r="AH56" s="52"/>
      <c r="AI56" s="51"/>
      <c r="AJ56" s="51"/>
      <c r="AK56" s="46"/>
    </row>
    <row r="57" spans="1:48">
      <c r="B57" s="56"/>
      <c r="C57" s="55"/>
      <c r="D57" s="55"/>
      <c r="E57" s="55"/>
      <c r="F57" s="55"/>
      <c r="G57" s="51"/>
      <c r="H57" s="51"/>
      <c r="I57" s="51"/>
      <c r="J57" s="51"/>
      <c r="K57" s="51"/>
      <c r="L57" s="51"/>
      <c r="M57" s="51"/>
      <c r="N57" s="52"/>
      <c r="O57" s="51"/>
      <c r="P57" s="51"/>
      <c r="Q57" s="51"/>
      <c r="R57" s="52"/>
      <c r="S57" s="51"/>
      <c r="T57" s="51"/>
      <c r="U57" s="52"/>
      <c r="V57" s="52"/>
      <c r="W57" s="51"/>
      <c r="X57" s="51"/>
      <c r="Y57" s="52"/>
      <c r="Z57" s="57"/>
      <c r="AA57" s="52"/>
      <c r="AB57" s="57"/>
      <c r="AC57" s="57"/>
      <c r="AD57" s="52"/>
      <c r="AE57" s="57"/>
      <c r="AF57" s="51"/>
      <c r="AG57" s="52"/>
      <c r="AH57" s="51"/>
      <c r="AI57" s="51"/>
      <c r="AJ57" s="46"/>
    </row>
    <row r="58" spans="1:48" ht="18">
      <c r="B58" s="73"/>
      <c r="C58" s="58"/>
      <c r="D58" s="58"/>
      <c r="E58" s="58"/>
      <c r="F58" s="58"/>
      <c r="G58" s="59"/>
      <c r="H58" s="60"/>
      <c r="I58" s="59"/>
      <c r="J58" s="59"/>
      <c r="K58" s="59"/>
      <c r="L58" s="59"/>
      <c r="M58" s="59"/>
      <c r="N58" s="59"/>
      <c r="O58" s="59"/>
      <c r="P58" s="59"/>
      <c r="Q58" s="59"/>
      <c r="R58" s="61"/>
      <c r="S58" s="61"/>
      <c r="T58" s="61"/>
      <c r="U58" s="74"/>
      <c r="V58" s="61"/>
      <c r="W58" s="61"/>
      <c r="X58" s="59"/>
      <c r="Y58" s="61"/>
      <c r="Z58" s="59"/>
      <c r="AA58" s="59"/>
      <c r="AB58" s="59"/>
      <c r="AC58" s="59"/>
      <c r="AD58" s="62"/>
      <c r="AE58" s="15"/>
      <c r="AF58" s="15"/>
      <c r="AG58" s="63"/>
      <c r="AH58" s="15"/>
      <c r="AI58" s="15"/>
      <c r="AJ58" s="46"/>
    </row>
    <row r="59" spans="1:48" ht="23.25">
      <c r="B59" s="48"/>
      <c r="C59" s="48" t="s">
        <v>1238</v>
      </c>
      <c r="D59" s="48"/>
      <c r="E59" s="48"/>
      <c r="F59" s="48" t="s">
        <v>1240</v>
      </c>
      <c r="G59" s="64" t="s">
        <v>1239</v>
      </c>
      <c r="H59" s="65"/>
      <c r="I59" s="66"/>
      <c r="J59" s="66"/>
      <c r="K59" s="67"/>
      <c r="L59" s="68"/>
      <c r="M59" s="68"/>
      <c r="N59" s="68"/>
      <c r="O59" s="68"/>
      <c r="P59" s="68"/>
      <c r="Q59" s="68"/>
      <c r="R59" s="68"/>
      <c r="S59" s="2055"/>
      <c r="T59" s="1892"/>
      <c r="U59" s="1892"/>
      <c r="V59" s="64"/>
      <c r="W59" s="64"/>
      <c r="X59" s="64"/>
      <c r="Y59" s="69"/>
      <c r="Z59" s="70"/>
      <c r="AA59" s="70"/>
      <c r="AB59" s="70"/>
      <c r="AC59" s="365"/>
      <c r="AD59" s="366"/>
      <c r="AE59" s="365"/>
      <c r="AF59" s="367"/>
      <c r="AG59" s="367"/>
      <c r="AH59" s="367"/>
      <c r="AI59" s="367"/>
      <c r="AJ59" s="46"/>
      <c r="AK59" s="368"/>
    </row>
    <row r="60" spans="1:48">
      <c r="B60" s="48"/>
      <c r="C60" s="48"/>
      <c r="D60" s="48"/>
      <c r="E60" s="48"/>
      <c r="F60" s="48"/>
      <c r="G60" s="48"/>
      <c r="H60" s="64"/>
      <c r="I60" s="64"/>
      <c r="J60" s="64"/>
      <c r="K60" s="64"/>
      <c r="L60" s="64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71"/>
      <c r="AB60" s="45"/>
      <c r="AC60" s="368"/>
      <c r="AD60" s="368"/>
      <c r="AE60" s="368"/>
      <c r="AF60" s="368"/>
      <c r="AG60" s="368"/>
      <c r="AH60" s="368"/>
      <c r="AI60" s="368"/>
      <c r="AJ60" s="46"/>
      <c r="AK60" s="368"/>
    </row>
    <row r="61" spans="1:48">
      <c r="AC61" s="368"/>
      <c r="AD61" s="368"/>
      <c r="AE61" s="368"/>
      <c r="AF61" s="368"/>
      <c r="AG61" s="368"/>
      <c r="AH61" s="368"/>
      <c r="AI61" s="368"/>
      <c r="AJ61" s="46"/>
      <c r="AK61" s="368"/>
    </row>
    <row r="62" spans="1:48" ht="15" customHeight="1">
      <c r="AC62" s="368"/>
      <c r="AD62" s="368"/>
      <c r="AE62" s="368"/>
      <c r="AF62" s="368"/>
      <c r="AG62" s="368"/>
      <c r="AH62" s="368"/>
      <c r="AI62" s="368"/>
      <c r="AJ62" s="46"/>
      <c r="AK62" s="368"/>
    </row>
    <row r="63" spans="1:48" ht="15" customHeight="1">
      <c r="AC63" s="368"/>
      <c r="AD63" s="368"/>
      <c r="AE63" s="368"/>
      <c r="AF63" s="368"/>
      <c r="AG63" s="368"/>
      <c r="AH63" s="368"/>
      <c r="AI63" s="368"/>
      <c r="AJ63" s="46"/>
      <c r="AK63" s="368"/>
    </row>
    <row r="64" spans="1:48" ht="28.5" customHeight="1">
      <c r="AC64" s="368"/>
      <c r="AD64" s="368"/>
      <c r="AE64" s="368"/>
      <c r="AF64" s="368"/>
      <c r="AG64" s="368"/>
      <c r="AH64" s="368"/>
      <c r="AI64" s="368"/>
      <c r="AJ64" s="46"/>
      <c r="AK64" s="368"/>
    </row>
    <row r="65" spans="22:38" ht="15" customHeight="1">
      <c r="AC65" s="368"/>
      <c r="AD65" s="368"/>
      <c r="AE65" s="368"/>
      <c r="AF65" s="368"/>
      <c r="AG65" s="368"/>
      <c r="AH65" s="368"/>
      <c r="AI65" s="368"/>
      <c r="AJ65" s="46"/>
      <c r="AK65" s="368"/>
    </row>
    <row r="66" spans="22:38" ht="15" customHeight="1">
      <c r="AC66" s="368"/>
      <c r="AD66" s="368"/>
      <c r="AE66" s="368"/>
      <c r="AF66" s="368"/>
      <c r="AG66" s="368"/>
      <c r="AH66" s="368"/>
      <c r="AI66" s="368"/>
      <c r="AJ66" s="46"/>
      <c r="AK66" s="368"/>
    </row>
    <row r="67" spans="22:38" ht="15" customHeight="1">
      <c r="V67" s="49"/>
      <c r="W67" s="49"/>
      <c r="X67" s="49"/>
      <c r="Y67" s="49"/>
      <c r="Z67" s="49"/>
      <c r="AA67" s="49"/>
      <c r="AB67" s="49"/>
      <c r="AC67" s="367"/>
      <c r="AD67" s="367"/>
      <c r="AE67" s="367"/>
      <c r="AF67" s="367"/>
      <c r="AG67" s="367"/>
      <c r="AH67" s="367"/>
      <c r="AI67" s="367"/>
      <c r="AJ67" s="47"/>
      <c r="AK67" s="367"/>
      <c r="AL67" s="49"/>
    </row>
    <row r="68" spans="22:38">
      <c r="V68" s="49"/>
      <c r="W68" s="49"/>
      <c r="X68" s="49"/>
      <c r="Y68" s="49"/>
      <c r="Z68" s="49"/>
      <c r="AA68" s="49"/>
      <c r="AB68" s="49"/>
      <c r="AC68" s="367"/>
      <c r="AD68" s="367"/>
      <c r="AE68" s="367"/>
      <c r="AF68" s="367"/>
      <c r="AG68" s="367"/>
      <c r="AH68" s="367"/>
      <c r="AI68" s="367"/>
      <c r="AJ68" s="47"/>
      <c r="AK68" s="367"/>
      <c r="AL68" s="49"/>
    </row>
    <row r="69" spans="22:38">
      <c r="V69" s="49"/>
      <c r="W69" s="49"/>
      <c r="X69" s="49"/>
      <c r="Y69" s="49"/>
      <c r="Z69" s="49"/>
      <c r="AA69" s="49"/>
      <c r="AB69" s="49"/>
      <c r="AC69" s="367"/>
      <c r="AD69" s="367"/>
      <c r="AE69" s="367"/>
      <c r="AF69" s="367"/>
      <c r="AG69" s="367"/>
      <c r="AH69" s="367"/>
      <c r="AI69" s="367"/>
      <c r="AJ69" s="47"/>
      <c r="AK69" s="367"/>
      <c r="AL69" s="49"/>
    </row>
    <row r="70" spans="22:38" ht="1.5" customHeight="1">
      <c r="V70" s="49"/>
      <c r="W70" s="49"/>
      <c r="X70" s="49"/>
      <c r="Y70" s="49"/>
      <c r="Z70" s="49"/>
      <c r="AA70" s="49"/>
      <c r="AB70" s="49"/>
      <c r="AC70" s="367"/>
      <c r="AD70" s="367"/>
      <c r="AE70" s="367"/>
      <c r="AF70" s="367"/>
      <c r="AG70" s="367"/>
      <c r="AH70" s="367"/>
      <c r="AI70" s="367"/>
      <c r="AJ70" s="47"/>
      <c r="AK70" s="367"/>
      <c r="AL70" s="49"/>
    </row>
    <row r="71" spans="22:38" hidden="1">
      <c r="V71" s="49"/>
      <c r="W71" s="49"/>
      <c r="X71" s="49"/>
      <c r="Y71" s="49"/>
      <c r="Z71" s="49"/>
      <c r="AA71" s="49"/>
      <c r="AB71" s="49"/>
      <c r="AC71" s="367"/>
      <c r="AD71" s="367"/>
      <c r="AE71" s="367"/>
      <c r="AF71" s="367"/>
      <c r="AG71" s="367"/>
      <c r="AH71" s="367"/>
      <c r="AI71" s="367"/>
      <c r="AJ71" s="47"/>
      <c r="AK71" s="367"/>
      <c r="AL71" s="49"/>
    </row>
    <row r="72" spans="22:38">
      <c r="V72" s="49"/>
      <c r="W72" s="49"/>
      <c r="X72" s="49"/>
      <c r="Y72" s="49"/>
      <c r="Z72" s="49"/>
      <c r="AA72" s="49"/>
      <c r="AB72" s="49"/>
      <c r="AC72" s="367"/>
      <c r="AD72" s="367"/>
      <c r="AE72" s="367"/>
      <c r="AF72" s="367"/>
      <c r="AG72" s="367"/>
      <c r="AH72" s="367"/>
      <c r="AI72" s="367"/>
      <c r="AJ72" s="47"/>
      <c r="AK72" s="367"/>
      <c r="AL72" s="49"/>
    </row>
    <row r="73" spans="22:38">
      <c r="V73" s="49"/>
      <c r="W73" s="49"/>
      <c r="X73" s="49"/>
      <c r="Y73" s="49"/>
      <c r="Z73" s="49"/>
      <c r="AA73" s="49"/>
      <c r="AB73" s="49"/>
      <c r="AC73" s="367"/>
      <c r="AD73" s="367"/>
      <c r="AE73" s="367"/>
      <c r="AF73" s="367"/>
      <c r="AG73" s="367"/>
      <c r="AH73" s="367"/>
      <c r="AI73" s="367"/>
      <c r="AJ73" s="47"/>
      <c r="AK73" s="367"/>
      <c r="AL73" s="49"/>
    </row>
    <row r="74" spans="22:38">
      <c r="V74" s="49"/>
      <c r="W74" s="49"/>
      <c r="X74" s="49"/>
      <c r="Y74" s="49"/>
      <c r="Z74" s="49"/>
      <c r="AA74" s="49"/>
      <c r="AB74" s="49"/>
      <c r="AC74" s="367"/>
      <c r="AD74" s="367"/>
      <c r="AE74" s="367"/>
      <c r="AF74" s="367"/>
      <c r="AG74" s="367"/>
      <c r="AH74" s="367"/>
      <c r="AI74" s="367"/>
      <c r="AJ74" s="47"/>
      <c r="AK74" s="367"/>
      <c r="AL74" s="49"/>
    </row>
    <row r="75" spans="22:38">
      <c r="V75" s="49"/>
      <c r="W75" s="49"/>
      <c r="X75" s="49"/>
      <c r="Y75" s="49"/>
      <c r="Z75" s="49"/>
      <c r="AA75" s="49"/>
      <c r="AB75" s="49"/>
      <c r="AC75" s="367"/>
      <c r="AD75" s="367"/>
      <c r="AE75" s="367"/>
      <c r="AF75" s="367"/>
      <c r="AG75" s="367"/>
      <c r="AH75" s="367"/>
      <c r="AI75" s="367"/>
      <c r="AJ75" s="47"/>
      <c r="AK75" s="367"/>
      <c r="AL75" s="49"/>
    </row>
    <row r="76" spans="22:38">
      <c r="V76" s="49"/>
      <c r="W76" s="49"/>
      <c r="X76" s="49"/>
      <c r="Y76" s="49"/>
      <c r="Z76" s="49"/>
      <c r="AA76" s="49"/>
      <c r="AB76" s="49"/>
      <c r="AC76" s="367"/>
      <c r="AD76" s="367"/>
      <c r="AE76" s="367"/>
      <c r="AF76" s="367"/>
      <c r="AG76" s="367"/>
      <c r="AH76" s="367"/>
      <c r="AI76" s="367"/>
      <c r="AJ76" s="47"/>
      <c r="AK76" s="367"/>
      <c r="AL76" s="49"/>
    </row>
    <row r="77" spans="22:38">
      <c r="V77" s="49"/>
      <c r="W77" s="49"/>
      <c r="X77" s="49"/>
      <c r="Y77" s="49"/>
      <c r="Z77" s="49"/>
      <c r="AA77" s="49"/>
      <c r="AB77" s="49"/>
      <c r="AC77" s="367"/>
      <c r="AD77" s="367"/>
      <c r="AE77" s="367"/>
      <c r="AF77" s="367"/>
      <c r="AG77" s="367"/>
      <c r="AH77" s="367"/>
      <c r="AI77" s="367"/>
      <c r="AJ77" s="47"/>
      <c r="AK77" s="367"/>
      <c r="AL77" s="49"/>
    </row>
    <row r="78" spans="22:38">
      <c r="V78" s="49"/>
      <c r="W78" s="49"/>
      <c r="X78" s="49"/>
      <c r="Y78" s="49"/>
      <c r="Z78" s="49"/>
      <c r="AA78" s="49"/>
      <c r="AB78" s="49"/>
      <c r="AC78" s="367"/>
      <c r="AD78" s="367"/>
      <c r="AE78" s="367"/>
      <c r="AF78" s="367"/>
      <c r="AG78" s="367"/>
      <c r="AH78" s="367"/>
      <c r="AI78" s="367"/>
      <c r="AJ78" s="47"/>
      <c r="AK78" s="367"/>
      <c r="AL78" s="49"/>
    </row>
    <row r="79" spans="22:38">
      <c r="V79" s="49"/>
      <c r="W79" s="49"/>
      <c r="X79" s="49"/>
      <c r="Y79" s="49"/>
      <c r="Z79" s="49"/>
      <c r="AA79" s="49"/>
      <c r="AB79" s="49"/>
      <c r="AC79" s="367"/>
      <c r="AD79" s="367"/>
      <c r="AE79" s="369"/>
      <c r="AF79" s="369"/>
      <c r="AG79" s="369"/>
      <c r="AH79" s="369"/>
      <c r="AI79" s="369"/>
      <c r="AJ79" s="47"/>
      <c r="AK79" s="367"/>
      <c r="AL79" s="49"/>
    </row>
    <row r="80" spans="22:38">
      <c r="V80" s="49"/>
      <c r="W80" s="49"/>
      <c r="X80" s="49"/>
      <c r="Y80" s="49"/>
      <c r="Z80" s="49"/>
      <c r="AA80" s="49"/>
      <c r="AB80" s="49"/>
      <c r="AC80" s="367"/>
      <c r="AD80" s="367"/>
      <c r="AE80" s="369"/>
      <c r="AF80" s="369"/>
      <c r="AG80" s="369"/>
      <c r="AH80" s="369"/>
      <c r="AI80" s="369"/>
      <c r="AJ80" s="47"/>
      <c r="AK80" s="367"/>
      <c r="AL80" s="49"/>
    </row>
    <row r="81" spans="22:38">
      <c r="V81" s="49"/>
      <c r="W81" s="49"/>
      <c r="X81" s="49"/>
      <c r="Y81" s="49"/>
      <c r="Z81" s="49"/>
      <c r="AA81" s="49"/>
      <c r="AB81" s="49"/>
      <c r="AC81" s="49"/>
      <c r="AD81" s="49"/>
      <c r="AE81" s="76"/>
      <c r="AF81" s="76"/>
      <c r="AG81" s="76"/>
      <c r="AH81" s="76"/>
      <c r="AI81" s="76"/>
      <c r="AJ81" s="370"/>
      <c r="AK81" s="49"/>
      <c r="AL81" s="49"/>
    </row>
    <row r="82" spans="22:38">
      <c r="V82" s="49"/>
      <c r="W82" s="49"/>
      <c r="X82" s="49"/>
      <c r="Y82" s="49"/>
      <c r="Z82" s="49"/>
      <c r="AA82" s="49"/>
      <c r="AB82" s="49"/>
      <c r="AC82" s="49"/>
      <c r="AD82" s="49"/>
      <c r="AE82" s="76"/>
      <c r="AF82" s="76"/>
      <c r="AG82" s="76"/>
      <c r="AH82" s="76"/>
      <c r="AI82" s="76"/>
      <c r="AJ82" s="371"/>
      <c r="AK82" s="49"/>
      <c r="AL82" s="49"/>
    </row>
    <row r="83" spans="22:38">
      <c r="V83" s="49"/>
      <c r="W83" s="49"/>
      <c r="X83" s="49"/>
      <c r="Y83" s="49"/>
      <c r="Z83" s="49"/>
      <c r="AA83" s="49"/>
      <c r="AB83" s="49"/>
      <c r="AC83" s="49"/>
      <c r="AD83" s="49"/>
      <c r="AE83" s="76"/>
      <c r="AF83" s="76"/>
      <c r="AG83" s="76"/>
      <c r="AH83" s="76"/>
      <c r="AI83" s="76"/>
      <c r="AJ83" s="371"/>
      <c r="AK83" s="49"/>
      <c r="AL83" s="49"/>
    </row>
    <row r="84" spans="22:38">
      <c r="V84" s="49"/>
      <c r="W84" s="49"/>
      <c r="X84" s="49"/>
      <c r="Y84" s="49"/>
      <c r="Z84" s="49"/>
      <c r="AA84" s="49"/>
      <c r="AB84" s="49"/>
      <c r="AC84" s="49"/>
      <c r="AD84" s="49"/>
      <c r="AE84" s="76"/>
      <c r="AF84" s="76"/>
      <c r="AG84" s="76"/>
      <c r="AH84" s="76"/>
      <c r="AI84" s="76"/>
      <c r="AJ84" s="64"/>
      <c r="AK84" s="49"/>
      <c r="AL84" s="49"/>
    </row>
    <row r="85" spans="22:38">
      <c r="V85" s="49"/>
      <c r="W85" s="49"/>
      <c r="X85" s="49"/>
      <c r="Y85" s="49"/>
      <c r="Z85" s="49"/>
      <c r="AA85" s="49"/>
      <c r="AB85" s="49"/>
      <c r="AC85" s="49"/>
      <c r="AD85" s="49"/>
      <c r="AE85" s="76"/>
      <c r="AF85" s="76"/>
      <c r="AG85" s="76"/>
      <c r="AH85" s="76"/>
      <c r="AI85" s="76"/>
      <c r="AJ85" s="370"/>
      <c r="AK85" s="49"/>
      <c r="AL85" s="49"/>
    </row>
    <row r="86" spans="22:38">
      <c r="V86" s="49"/>
      <c r="W86" s="49"/>
      <c r="X86" s="49"/>
      <c r="Y86" s="49"/>
      <c r="Z86" s="49"/>
      <c r="AA86" s="49"/>
      <c r="AB86" s="49"/>
      <c r="AC86" s="49"/>
      <c r="AD86" s="49"/>
      <c r="AE86" s="76"/>
      <c r="AF86" s="76"/>
      <c r="AG86" s="76"/>
      <c r="AH86" s="76"/>
      <c r="AI86" s="76"/>
      <c r="AJ86" s="370"/>
      <c r="AK86" s="49"/>
      <c r="AL86" s="49"/>
    </row>
    <row r="87" spans="22:38"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  <c r="AK87" s="49"/>
      <c r="AL87" s="49"/>
    </row>
    <row r="88" spans="22:38">
      <c r="V88" s="49"/>
      <c r="W88" s="49"/>
      <c r="X88" s="49"/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49"/>
      <c r="AJ88" s="49"/>
      <c r="AK88" s="49"/>
      <c r="AL88" s="49"/>
    </row>
    <row r="89" spans="22:38"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</row>
    <row r="90" spans="22:38">
      <c r="V90" s="49"/>
      <c r="W90" s="49"/>
      <c r="X90" s="49"/>
      <c r="Y90" s="49"/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9"/>
    </row>
    <row r="91" spans="22:38"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</row>
    <row r="92" spans="22:38">
      <c r="V92" s="49"/>
      <c r="W92" s="49"/>
      <c r="X92" s="49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/>
      <c r="AL92" s="49"/>
    </row>
    <row r="93" spans="22:38">
      <c r="V93" s="49"/>
      <c r="W93" s="49"/>
      <c r="X93" s="49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49"/>
      <c r="AJ93" s="49"/>
      <c r="AK93" s="49"/>
      <c r="AL93" s="49"/>
    </row>
    <row r="94" spans="22:38">
      <c r="V94" s="49"/>
      <c r="W94" s="49"/>
      <c r="X94" s="49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</row>
    <row r="95" spans="22:38"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  <c r="AL95" s="49"/>
    </row>
    <row r="96" spans="22:38"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</row>
    <row r="97" spans="22:38"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</row>
    <row r="98" spans="22:38"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</row>
    <row r="99" spans="22:38">
      <c r="V99" s="49"/>
      <c r="W99" s="49"/>
      <c r="X99" s="49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  <c r="AK99" s="49"/>
      <c r="AL99" s="49"/>
    </row>
    <row r="100" spans="22:38">
      <c r="V100" s="49"/>
      <c r="W100" s="49"/>
      <c r="X100" s="49"/>
      <c r="Y100" s="49"/>
      <c r="Z100" s="49"/>
      <c r="AA100" s="49"/>
      <c r="AB100" s="49"/>
      <c r="AC100" s="49"/>
      <c r="AD100" s="49"/>
      <c r="AE100" s="49"/>
      <c r="AF100" s="49"/>
      <c r="AG100" s="49"/>
      <c r="AH100" s="49"/>
      <c r="AI100" s="49"/>
      <c r="AJ100" s="49"/>
      <c r="AK100" s="49"/>
      <c r="AL100" s="49"/>
    </row>
    <row r="101" spans="22:38">
      <c r="V101" s="49"/>
      <c r="W101" s="49"/>
      <c r="X101" s="49"/>
      <c r="Y101" s="49"/>
      <c r="Z101" s="49"/>
      <c r="AA101" s="49"/>
      <c r="AB101" s="49"/>
      <c r="AC101" s="49"/>
      <c r="AD101" s="49"/>
      <c r="AE101" s="49"/>
      <c r="AF101" s="49"/>
      <c r="AG101" s="49"/>
      <c r="AH101" s="49"/>
      <c r="AI101" s="49"/>
      <c r="AJ101" s="49"/>
      <c r="AK101" s="49"/>
      <c r="AL101" s="49"/>
    </row>
    <row r="102" spans="22:38">
      <c r="V102" s="49"/>
      <c r="W102" s="49"/>
      <c r="X102" s="49"/>
      <c r="Y102" s="49"/>
      <c r="Z102" s="49"/>
      <c r="AA102" s="49"/>
      <c r="AB102" s="49"/>
      <c r="AC102" s="49"/>
      <c r="AD102" s="49"/>
      <c r="AE102" s="49"/>
      <c r="AF102" s="49"/>
      <c r="AG102" s="49"/>
      <c r="AH102" s="49"/>
      <c r="AI102" s="49"/>
      <c r="AJ102" s="49"/>
      <c r="AK102" s="49"/>
      <c r="AL102" s="49"/>
    </row>
    <row r="103" spans="22:38">
      <c r="V103" s="49"/>
      <c r="W103" s="49"/>
      <c r="X103" s="49"/>
      <c r="Y103" s="49"/>
      <c r="Z103" s="49"/>
      <c r="AA103" s="49"/>
      <c r="AB103" s="49"/>
      <c r="AC103" s="49"/>
      <c r="AD103" s="49"/>
      <c r="AE103" s="49"/>
      <c r="AF103" s="49"/>
      <c r="AG103" s="49"/>
      <c r="AH103" s="49"/>
      <c r="AI103" s="49"/>
      <c r="AJ103" s="49"/>
      <c r="AK103" s="49"/>
      <c r="AL103" s="49"/>
    </row>
    <row r="104" spans="22:38">
      <c r="V104" s="49"/>
      <c r="W104" s="49"/>
      <c r="X104" s="49"/>
      <c r="Y104" s="49"/>
      <c r="Z104" s="49"/>
      <c r="AA104" s="49"/>
      <c r="AB104" s="49"/>
      <c r="AC104" s="49"/>
      <c r="AD104" s="49"/>
      <c r="AE104" s="49"/>
      <c r="AF104" s="49"/>
      <c r="AG104" s="49"/>
      <c r="AH104" s="49"/>
      <c r="AI104" s="49"/>
      <c r="AJ104" s="49"/>
      <c r="AK104" s="49"/>
      <c r="AL104" s="49"/>
    </row>
    <row r="105" spans="22:38">
      <c r="V105" s="49"/>
      <c r="W105" s="49"/>
      <c r="X105" s="49"/>
      <c r="Y105" s="49"/>
      <c r="Z105" s="49"/>
      <c r="AA105" s="49"/>
      <c r="AB105" s="49"/>
      <c r="AC105" s="49"/>
      <c r="AD105" s="49"/>
      <c r="AE105" s="49"/>
      <c r="AF105" s="49"/>
      <c r="AG105" s="49"/>
      <c r="AH105" s="49"/>
      <c r="AI105" s="49"/>
      <c r="AJ105" s="49"/>
      <c r="AK105" s="49"/>
      <c r="AL105" s="49"/>
    </row>
    <row r="106" spans="22:38">
      <c r="V106" s="49"/>
      <c r="W106" s="49"/>
      <c r="X106" s="49"/>
      <c r="Y106" s="49"/>
      <c r="Z106" s="49"/>
      <c r="AA106" s="49"/>
      <c r="AB106" s="49"/>
      <c r="AC106" s="49"/>
      <c r="AD106" s="49"/>
      <c r="AE106" s="49"/>
      <c r="AF106" s="49"/>
      <c r="AG106" s="49"/>
      <c r="AH106" s="49"/>
      <c r="AI106" s="49"/>
      <c r="AJ106" s="49"/>
      <c r="AK106" s="49"/>
      <c r="AL106" s="49"/>
    </row>
    <row r="107" spans="22:38">
      <c r="V107" s="49"/>
      <c r="W107" s="49"/>
      <c r="X107" s="49"/>
      <c r="Y107" s="49"/>
      <c r="Z107" s="49"/>
      <c r="AA107" s="49"/>
      <c r="AB107" s="49"/>
      <c r="AC107" s="49"/>
      <c r="AD107" s="49"/>
      <c r="AE107" s="49"/>
      <c r="AF107" s="49"/>
      <c r="AG107" s="49"/>
      <c r="AH107" s="49"/>
      <c r="AI107" s="49"/>
      <c r="AJ107" s="49"/>
      <c r="AK107" s="49"/>
      <c r="AL107" s="49"/>
    </row>
    <row r="108" spans="22:38">
      <c r="V108" s="49"/>
      <c r="W108" s="49"/>
      <c r="X108" s="49"/>
      <c r="Y108" s="49"/>
      <c r="Z108" s="49"/>
      <c r="AA108" s="49"/>
      <c r="AB108" s="49"/>
      <c r="AC108" s="49"/>
      <c r="AD108" s="49"/>
      <c r="AE108" s="49"/>
      <c r="AF108" s="49"/>
      <c r="AG108" s="49"/>
      <c r="AH108" s="49"/>
      <c r="AI108" s="49"/>
      <c r="AJ108" s="49"/>
      <c r="AK108" s="49"/>
      <c r="AL108" s="49"/>
    </row>
    <row r="109" spans="22:38"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49"/>
      <c r="AJ109" s="49"/>
      <c r="AK109" s="49"/>
      <c r="AL109" s="49"/>
    </row>
    <row r="110" spans="22:38">
      <c r="V110" s="49"/>
      <c r="W110" s="49"/>
      <c r="X110" s="49"/>
      <c r="Y110" s="49"/>
      <c r="Z110" s="49"/>
      <c r="AA110" s="49"/>
      <c r="AB110" s="49"/>
      <c r="AC110" s="49"/>
      <c r="AD110" s="49"/>
      <c r="AE110" s="49"/>
      <c r="AF110" s="49"/>
      <c r="AG110" s="49"/>
      <c r="AH110" s="49"/>
      <c r="AI110" s="49"/>
      <c r="AJ110" s="49"/>
      <c r="AK110" s="49"/>
      <c r="AL110" s="49"/>
    </row>
    <row r="111" spans="22:38">
      <c r="V111" s="49"/>
      <c r="W111" s="49"/>
      <c r="X111" s="49"/>
      <c r="Y111" s="49"/>
      <c r="Z111" s="49"/>
      <c r="AA111" s="49"/>
      <c r="AB111" s="49"/>
      <c r="AC111" s="49"/>
      <c r="AD111" s="49"/>
      <c r="AE111" s="49"/>
      <c r="AF111" s="49"/>
      <c r="AG111" s="49"/>
      <c r="AH111" s="49"/>
      <c r="AI111" s="49"/>
      <c r="AJ111" s="49"/>
      <c r="AK111" s="49"/>
      <c r="AL111" s="49"/>
    </row>
    <row r="112" spans="22:38">
      <c r="V112" s="49"/>
      <c r="W112" s="49"/>
      <c r="X112" s="49"/>
      <c r="Y112" s="49"/>
      <c r="Z112" s="49"/>
      <c r="AA112" s="49"/>
      <c r="AB112" s="49"/>
      <c r="AC112" s="49"/>
      <c r="AD112" s="49"/>
      <c r="AE112" s="49"/>
      <c r="AF112" s="49"/>
      <c r="AG112" s="49"/>
      <c r="AH112" s="49"/>
      <c r="AI112" s="49"/>
      <c r="AJ112" s="49"/>
      <c r="AK112" s="49"/>
      <c r="AL112" s="49"/>
    </row>
    <row r="113" spans="22:38">
      <c r="V113" s="49"/>
      <c r="W113" s="49"/>
      <c r="X113" s="49"/>
      <c r="Y113" s="49"/>
      <c r="Z113" s="49"/>
      <c r="AA113" s="49"/>
      <c r="AB113" s="49"/>
      <c r="AC113" s="49"/>
      <c r="AD113" s="49"/>
      <c r="AE113" s="49"/>
      <c r="AF113" s="49"/>
      <c r="AG113" s="49"/>
      <c r="AH113" s="49"/>
      <c r="AI113" s="49"/>
      <c r="AJ113" s="49"/>
      <c r="AK113" s="49"/>
      <c r="AL113" s="49"/>
    </row>
    <row r="114" spans="22:38">
      <c r="V114" s="49"/>
      <c r="W114" s="49"/>
      <c r="X114" s="49"/>
      <c r="Y114" s="49"/>
      <c r="Z114" s="49"/>
      <c r="AA114" s="49"/>
      <c r="AB114" s="49"/>
      <c r="AC114" s="49"/>
      <c r="AD114" s="49"/>
      <c r="AE114" s="49"/>
      <c r="AF114" s="49"/>
      <c r="AG114" s="49"/>
      <c r="AH114" s="49"/>
      <c r="AI114" s="49"/>
      <c r="AJ114" s="49"/>
      <c r="AK114" s="49"/>
      <c r="AL114" s="49"/>
    </row>
    <row r="115" spans="22:38">
      <c r="V115" s="49"/>
      <c r="W115" s="49"/>
      <c r="X115" s="49"/>
      <c r="Y115" s="49"/>
      <c r="Z115" s="49"/>
      <c r="AA115" s="49"/>
      <c r="AB115" s="49"/>
      <c r="AC115" s="49"/>
      <c r="AD115" s="49"/>
      <c r="AE115" s="49"/>
      <c r="AF115" s="49"/>
      <c r="AG115" s="49"/>
      <c r="AH115" s="49"/>
      <c r="AI115" s="49"/>
      <c r="AJ115" s="49"/>
      <c r="AK115" s="49"/>
      <c r="AL115" s="49"/>
    </row>
    <row r="116" spans="22:38">
      <c r="V116" s="49"/>
      <c r="W116" s="49"/>
      <c r="X116" s="49"/>
      <c r="Y116" s="49"/>
      <c r="Z116" s="49"/>
      <c r="AA116" s="49"/>
      <c r="AB116" s="49"/>
      <c r="AC116" s="49"/>
      <c r="AD116" s="49"/>
      <c r="AE116" s="49"/>
      <c r="AF116" s="49"/>
      <c r="AG116" s="49"/>
      <c r="AH116" s="49"/>
      <c r="AI116" s="49"/>
      <c r="AJ116" s="49"/>
      <c r="AK116" s="49"/>
      <c r="AL116" s="49"/>
    </row>
    <row r="117" spans="22:38">
      <c r="V117" s="49"/>
      <c r="W117" s="49"/>
      <c r="X117" s="49"/>
      <c r="Y117" s="49"/>
      <c r="Z117" s="49"/>
      <c r="AA117" s="49"/>
      <c r="AB117" s="49"/>
      <c r="AC117" s="49"/>
      <c r="AD117" s="49"/>
      <c r="AE117" s="49"/>
      <c r="AF117" s="49"/>
      <c r="AG117" s="49"/>
      <c r="AH117" s="49"/>
      <c r="AI117" s="49"/>
      <c r="AJ117" s="76" t="s">
        <v>147</v>
      </c>
      <c r="AK117" s="76"/>
      <c r="AL117" s="49"/>
    </row>
    <row r="118" spans="22:38">
      <c r="V118" s="49"/>
      <c r="W118" s="49"/>
      <c r="X118" s="49"/>
      <c r="Y118" s="49"/>
      <c r="Z118" s="49"/>
      <c r="AA118" s="49"/>
      <c r="AB118" s="49"/>
      <c r="AC118" s="49"/>
      <c r="AD118" s="49"/>
      <c r="AE118" s="49"/>
      <c r="AF118" s="49"/>
      <c r="AG118" s="49"/>
      <c r="AH118" s="49"/>
      <c r="AI118" s="49"/>
      <c r="AJ118" s="76"/>
      <c r="AK118" s="76"/>
      <c r="AL118" s="49"/>
    </row>
    <row r="119" spans="22:38" ht="18.75">
      <c r="V119" s="49"/>
      <c r="W119" s="49"/>
      <c r="X119" s="49"/>
      <c r="Y119" s="49"/>
      <c r="Z119" s="49"/>
      <c r="AA119" s="49"/>
      <c r="AB119" s="49"/>
      <c r="AC119" s="49"/>
      <c r="AD119" s="49"/>
      <c r="AE119" s="49"/>
      <c r="AF119" s="49"/>
      <c r="AG119" s="49"/>
      <c r="AH119" s="49"/>
      <c r="AI119" s="49"/>
      <c r="AJ119" s="372">
        <f>(AF75+AF65)*4.5</f>
        <v>0</v>
      </c>
      <c r="AK119" s="76"/>
      <c r="AL119" s="49"/>
    </row>
    <row r="120" spans="22:38" ht="18.75">
      <c r="V120" s="49"/>
      <c r="W120" s="49"/>
      <c r="X120" s="49"/>
      <c r="Y120" s="49"/>
      <c r="Z120" s="49"/>
      <c r="AA120" s="49"/>
      <c r="AB120" s="49"/>
      <c r="AC120" s="49"/>
      <c r="AD120" s="49"/>
      <c r="AE120" s="49"/>
      <c r="AF120" s="49"/>
      <c r="AG120" s="49"/>
      <c r="AH120" s="49"/>
      <c r="AI120" s="49"/>
      <c r="AJ120" s="372">
        <f>(AF65+AF75)*1.5</f>
        <v>0</v>
      </c>
      <c r="AK120" s="76"/>
      <c r="AL120" s="49"/>
    </row>
    <row r="121" spans="22:38" ht="18.75">
      <c r="V121" s="49"/>
      <c r="W121" s="49"/>
      <c r="X121" s="49"/>
      <c r="Y121" s="49"/>
      <c r="Z121" s="49"/>
      <c r="AA121" s="49"/>
      <c r="AB121" s="49"/>
      <c r="AC121" s="49"/>
      <c r="AD121" s="49"/>
      <c r="AE121" s="49"/>
      <c r="AF121" s="49"/>
      <c r="AG121" s="49"/>
      <c r="AH121" s="49"/>
      <c r="AI121" s="49"/>
      <c r="AJ121" s="372">
        <f>(AF75+AF65)*2.5</f>
        <v>0</v>
      </c>
      <c r="AK121" s="76"/>
      <c r="AL121" s="49"/>
    </row>
    <row r="122" spans="22:38"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  <c r="AJ122" s="76"/>
      <c r="AK122" s="76"/>
      <c r="AL122" s="49"/>
    </row>
    <row r="123" spans="22:38"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76"/>
      <c r="AK123" s="76"/>
      <c r="AL123" s="49"/>
    </row>
    <row r="124" spans="22:38">
      <c r="V124" s="49"/>
      <c r="W124" s="49"/>
      <c r="X124" s="49"/>
      <c r="Y124" s="49"/>
      <c r="Z124" s="49"/>
      <c r="AA124" s="49"/>
      <c r="AB124" s="49"/>
      <c r="AC124" s="49"/>
      <c r="AD124" s="49"/>
      <c r="AE124" s="49"/>
      <c r="AF124" s="49"/>
      <c r="AG124" s="49"/>
      <c r="AH124" s="49"/>
      <c r="AI124" s="49"/>
      <c r="AJ124" s="76"/>
      <c r="AK124" s="76"/>
      <c r="AL124" s="49"/>
    </row>
    <row r="125" spans="22:38">
      <c r="V125" s="49"/>
      <c r="W125" s="49"/>
      <c r="X125" s="49"/>
      <c r="Y125" s="49"/>
      <c r="Z125" s="49"/>
      <c r="AA125" s="49"/>
      <c r="AB125" s="49"/>
      <c r="AC125" s="49"/>
      <c r="AD125" s="49"/>
      <c r="AE125" s="49"/>
      <c r="AF125" s="49"/>
      <c r="AG125" s="49"/>
      <c r="AH125" s="49"/>
      <c r="AI125" s="49"/>
      <c r="AJ125" s="49"/>
      <c r="AK125" s="49"/>
      <c r="AL125" s="49"/>
    </row>
    <row r="126" spans="22:38">
      <c r="V126" s="49"/>
      <c r="W126" s="49"/>
      <c r="X126" s="49"/>
      <c r="Y126" s="49"/>
      <c r="Z126" s="49"/>
      <c r="AA126" s="49"/>
      <c r="AB126" s="49"/>
      <c r="AC126" s="49"/>
      <c r="AD126" s="49"/>
      <c r="AE126" s="49"/>
      <c r="AF126" s="49"/>
      <c r="AG126" s="49"/>
      <c r="AH126" s="49"/>
      <c r="AI126" s="49"/>
      <c r="AJ126" s="49"/>
      <c r="AK126" s="49"/>
      <c r="AL126" s="49"/>
    </row>
    <row r="127" spans="22:38">
      <c r="V127" s="49"/>
      <c r="W127" s="49"/>
      <c r="X127" s="49"/>
      <c r="Y127" s="49"/>
      <c r="Z127" s="49"/>
      <c r="AA127" s="49"/>
      <c r="AB127" s="49"/>
      <c r="AC127" s="49"/>
      <c r="AD127" s="49"/>
      <c r="AE127" s="49"/>
      <c r="AF127" s="49"/>
      <c r="AG127" s="49"/>
      <c r="AH127" s="49"/>
      <c r="AI127" s="49"/>
      <c r="AJ127" s="49"/>
      <c r="AK127" s="49"/>
      <c r="AL127" s="49"/>
    </row>
    <row r="128" spans="22:38">
      <c r="V128" s="49"/>
      <c r="W128" s="49"/>
      <c r="X128" s="49"/>
      <c r="Y128" s="49"/>
      <c r="Z128" s="49"/>
      <c r="AA128" s="49"/>
      <c r="AB128" s="49"/>
      <c r="AC128" s="49"/>
      <c r="AD128" s="49"/>
      <c r="AE128" s="49"/>
      <c r="AF128" s="49"/>
      <c r="AG128" s="49"/>
      <c r="AH128" s="49"/>
      <c r="AI128" s="49"/>
      <c r="AJ128" s="49"/>
      <c r="AK128" s="49"/>
      <c r="AL128" s="49"/>
    </row>
    <row r="129" spans="22:38">
      <c r="V129" s="49"/>
      <c r="W129" s="49"/>
      <c r="X129" s="49"/>
      <c r="Y129" s="49"/>
      <c r="Z129" s="49"/>
      <c r="AA129" s="49"/>
      <c r="AB129" s="49"/>
      <c r="AC129" s="49"/>
      <c r="AD129" s="49"/>
      <c r="AE129" s="49"/>
      <c r="AF129" s="49"/>
      <c r="AG129" s="49"/>
      <c r="AH129" s="49"/>
      <c r="AI129" s="49"/>
      <c r="AJ129" s="49"/>
      <c r="AK129" s="49"/>
      <c r="AL129" s="49"/>
    </row>
    <row r="130" spans="22:38">
      <c r="V130" s="49"/>
      <c r="W130" s="49"/>
      <c r="X130" s="49"/>
      <c r="Y130" s="49"/>
      <c r="Z130" s="49"/>
      <c r="AA130" s="49"/>
      <c r="AB130" s="49"/>
      <c r="AC130" s="49"/>
      <c r="AD130" s="49"/>
      <c r="AE130" s="49"/>
      <c r="AF130" s="49"/>
      <c r="AG130" s="49"/>
      <c r="AH130" s="49"/>
      <c r="AI130" s="49"/>
      <c r="AJ130" s="49"/>
      <c r="AK130" s="49"/>
      <c r="AL130" s="49"/>
    </row>
    <row r="131" spans="22:38">
      <c r="V131" s="49"/>
      <c r="W131" s="49"/>
      <c r="X131" s="49"/>
      <c r="Y131" s="49"/>
      <c r="Z131" s="49"/>
      <c r="AA131" s="49"/>
      <c r="AB131" s="49"/>
      <c r="AC131" s="49"/>
      <c r="AD131" s="49"/>
      <c r="AE131" s="49"/>
      <c r="AF131" s="49"/>
      <c r="AG131" s="49"/>
      <c r="AH131" s="49"/>
      <c r="AI131" s="49"/>
      <c r="AJ131" s="49"/>
      <c r="AK131" s="49"/>
      <c r="AL131" s="49"/>
    </row>
    <row r="132" spans="22:38">
      <c r="V132" s="49"/>
      <c r="W132" s="49"/>
      <c r="X132" s="49"/>
      <c r="Y132" s="49"/>
      <c r="Z132" s="49"/>
      <c r="AA132" s="49"/>
      <c r="AB132" s="49"/>
      <c r="AC132" s="49"/>
      <c r="AD132" s="49"/>
      <c r="AE132" s="49"/>
      <c r="AF132" s="49"/>
      <c r="AG132" s="49"/>
      <c r="AH132" s="49"/>
      <c r="AI132" s="49"/>
      <c r="AJ132" s="49"/>
      <c r="AK132" s="49"/>
      <c r="AL132" s="49"/>
    </row>
    <row r="133" spans="22:38">
      <c r="V133" s="49"/>
      <c r="W133" s="49"/>
      <c r="X133" s="49"/>
      <c r="Y133" s="49"/>
      <c r="Z133" s="49"/>
      <c r="AA133" s="49"/>
      <c r="AB133" s="49"/>
      <c r="AC133" s="49"/>
      <c r="AD133" s="49"/>
      <c r="AE133" s="49"/>
      <c r="AF133" s="49"/>
      <c r="AG133" s="49"/>
      <c r="AH133" s="49"/>
      <c r="AI133" s="49"/>
      <c r="AJ133" s="49"/>
      <c r="AK133" s="49"/>
      <c r="AL133" s="49"/>
    </row>
    <row r="134" spans="22:38">
      <c r="V134" s="49"/>
      <c r="W134" s="49"/>
      <c r="X134" s="49"/>
      <c r="Y134" s="49"/>
      <c r="Z134" s="49"/>
      <c r="AA134" s="49"/>
      <c r="AB134" s="49"/>
      <c r="AC134" s="49"/>
      <c r="AD134" s="49"/>
      <c r="AE134" s="49"/>
      <c r="AF134" s="49"/>
      <c r="AG134" s="49"/>
      <c r="AH134" s="49"/>
      <c r="AI134" s="49"/>
      <c r="AJ134" s="49"/>
      <c r="AK134" s="49"/>
      <c r="AL134" s="49"/>
    </row>
    <row r="135" spans="22:38">
      <c r="V135" s="49"/>
      <c r="W135" s="49"/>
      <c r="X135" s="49"/>
      <c r="Y135" s="49"/>
      <c r="Z135" s="49"/>
      <c r="AA135" s="49"/>
      <c r="AB135" s="49"/>
      <c r="AC135" s="49"/>
      <c r="AD135" s="49"/>
      <c r="AE135" s="49"/>
      <c r="AF135" s="49"/>
      <c r="AG135" s="49"/>
      <c r="AH135" s="49"/>
      <c r="AI135" s="49"/>
      <c r="AJ135" s="49"/>
      <c r="AK135" s="49"/>
      <c r="AL135" s="49"/>
    </row>
    <row r="136" spans="22:38">
      <c r="V136" s="49"/>
      <c r="W136" s="49"/>
      <c r="X136" s="49"/>
      <c r="Y136" s="49"/>
      <c r="Z136" s="49"/>
      <c r="AA136" s="49"/>
      <c r="AB136" s="49"/>
      <c r="AC136" s="49"/>
      <c r="AD136" s="49"/>
      <c r="AE136" s="49"/>
      <c r="AF136" s="49"/>
      <c r="AG136" s="49"/>
      <c r="AH136" s="49"/>
      <c r="AI136" s="49"/>
      <c r="AJ136" s="49"/>
      <c r="AK136" s="49"/>
      <c r="AL136" s="49"/>
    </row>
    <row r="137" spans="22:38">
      <c r="V137" s="49"/>
      <c r="W137" s="49"/>
      <c r="X137" s="49"/>
      <c r="Y137" s="49"/>
      <c r="Z137" s="49"/>
      <c r="AA137" s="49"/>
      <c r="AB137" s="49"/>
      <c r="AC137" s="49"/>
      <c r="AD137" s="49"/>
      <c r="AE137" s="49"/>
      <c r="AF137" s="49"/>
      <c r="AG137" s="49"/>
      <c r="AH137" s="49"/>
      <c r="AI137" s="49"/>
      <c r="AJ137" s="49"/>
      <c r="AK137" s="49"/>
      <c r="AL137" s="49"/>
    </row>
    <row r="138" spans="22:38">
      <c r="V138" s="49"/>
      <c r="W138" s="49"/>
      <c r="X138" s="49"/>
      <c r="Y138" s="49"/>
      <c r="Z138" s="49"/>
      <c r="AA138" s="49"/>
      <c r="AB138" s="49"/>
      <c r="AC138" s="49"/>
      <c r="AD138" s="49"/>
      <c r="AE138" s="49"/>
      <c r="AF138" s="49"/>
      <c r="AG138" s="49"/>
      <c r="AH138" s="49"/>
      <c r="AI138" s="49"/>
      <c r="AJ138" s="49"/>
      <c r="AK138" s="49"/>
      <c r="AL138" s="49"/>
    </row>
    <row r="139" spans="22:38">
      <c r="V139" s="49"/>
      <c r="W139" s="49"/>
      <c r="X139" s="49"/>
      <c r="Y139" s="49"/>
      <c r="Z139" s="49"/>
      <c r="AA139" s="49"/>
      <c r="AB139" s="49"/>
      <c r="AC139" s="49"/>
      <c r="AD139" s="49"/>
      <c r="AE139" s="49"/>
      <c r="AF139" s="49"/>
      <c r="AG139" s="49"/>
      <c r="AH139" s="49"/>
      <c r="AI139" s="49"/>
      <c r="AJ139" s="49"/>
      <c r="AK139" s="49"/>
      <c r="AL139" s="49"/>
    </row>
    <row r="151" ht="22.5" customHeight="1"/>
  </sheetData>
  <mergeCells count="6">
    <mergeCell ref="S59:U59"/>
    <mergeCell ref="B1:B6"/>
    <mergeCell ref="H8:I8"/>
    <mergeCell ref="A7:B7"/>
    <mergeCell ref="K7:AU7"/>
    <mergeCell ref="C7:I7"/>
  </mergeCells>
  <pageMargins left="0.70866141732283472" right="0.70866141732283472" top="0.74803149606299213" bottom="0.74803149606299213" header="0.31496062992125984" footer="0.31496062992125984"/>
  <pageSetup paperSize="8" scale="60" orientation="landscape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L151"/>
  <sheetViews>
    <sheetView topLeftCell="A4" zoomScale="80" zoomScaleNormal="80" workbookViewId="0">
      <selection activeCell="B13" sqref="B13"/>
    </sheetView>
  </sheetViews>
  <sheetFormatPr defaultRowHeight="15"/>
  <cols>
    <col min="2" max="2" width="36.28515625" customWidth="1"/>
    <col min="3" max="3" width="12.28515625" customWidth="1"/>
    <col min="4" max="4" width="9" hidden="1" customWidth="1"/>
    <col min="6" max="6" width="10" customWidth="1"/>
    <col min="7" max="7" width="14.5703125" customWidth="1"/>
    <col min="8" max="8" width="12.85546875" customWidth="1"/>
    <col min="9" max="9" width="11.85546875" customWidth="1"/>
    <col min="10" max="10" width="0" hidden="1" customWidth="1"/>
    <col min="26" max="26" width="13.140625" customWidth="1"/>
    <col min="36" max="36" width="9.140625" customWidth="1"/>
  </cols>
  <sheetData>
    <row r="1" spans="1:35">
      <c r="B1" s="2056">
        <v>17</v>
      </c>
    </row>
    <row r="2" spans="1:35" ht="23.25">
      <c r="B2" s="2056"/>
      <c r="D2" s="38" t="s">
        <v>465</v>
      </c>
    </row>
    <row r="3" spans="1:35">
      <c r="B3" s="2056"/>
    </row>
    <row r="4" spans="1:35" ht="28.5">
      <c r="B4" s="2056"/>
      <c r="D4" s="75" t="s">
        <v>463</v>
      </c>
    </row>
    <row r="5" spans="1:35">
      <c r="A5" s="39"/>
      <c r="B5" s="2056"/>
      <c r="C5" s="39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</row>
    <row r="6" spans="1:35">
      <c r="A6" s="39"/>
      <c r="B6" s="2056"/>
      <c r="C6" s="41"/>
      <c r="D6" s="42"/>
      <c r="E6" s="42"/>
      <c r="F6" s="42"/>
      <c r="G6" s="42"/>
      <c r="H6" s="42"/>
      <c r="I6" s="42"/>
      <c r="J6" s="42"/>
      <c r="K6" s="42"/>
      <c r="L6" s="40"/>
      <c r="M6" s="40"/>
      <c r="N6" s="40"/>
      <c r="O6" s="40"/>
      <c r="P6" s="40"/>
      <c r="Q6" s="40"/>
      <c r="R6" s="373"/>
      <c r="S6" s="374"/>
      <c r="T6" s="374"/>
    </row>
    <row r="7" spans="1:35" ht="38.25" customHeight="1">
      <c r="A7" s="2067" t="s">
        <v>0</v>
      </c>
      <c r="B7" s="481" t="s">
        <v>17</v>
      </c>
      <c r="C7" s="2072" t="s">
        <v>1692</v>
      </c>
      <c r="D7" s="2065"/>
      <c r="E7" s="2065"/>
      <c r="F7" s="2065"/>
      <c r="G7" s="2065"/>
      <c r="H7" s="2065"/>
      <c r="I7" s="2065"/>
      <c r="J7" s="1611">
        <v>7</v>
      </c>
      <c r="K7" s="2069" t="s">
        <v>1319</v>
      </c>
      <c r="L7" s="2070"/>
      <c r="M7" s="2070"/>
      <c r="N7" s="2070"/>
      <c r="O7" s="2070"/>
      <c r="P7" s="2070"/>
      <c r="Q7" s="2070"/>
      <c r="R7" s="2070"/>
      <c r="S7" s="2070"/>
      <c r="T7" s="2070"/>
      <c r="U7" s="2070"/>
      <c r="V7" s="2070"/>
      <c r="W7" s="2070"/>
      <c r="X7" s="2071"/>
      <c r="Y7" s="44"/>
      <c r="Z7" s="44"/>
      <c r="AA7" s="43"/>
      <c r="AB7" s="43"/>
      <c r="AC7" s="43"/>
      <c r="AD7" s="43"/>
      <c r="AE7" s="43"/>
      <c r="AF7" s="43"/>
      <c r="AG7" s="43"/>
      <c r="AH7" s="43"/>
      <c r="AI7" s="43"/>
    </row>
    <row r="8" spans="1:35" ht="49.5">
      <c r="A8" s="1934"/>
      <c r="B8" s="1447" t="s">
        <v>51</v>
      </c>
      <c r="C8" s="1447" t="s">
        <v>53</v>
      </c>
      <c r="D8" s="1447"/>
      <c r="E8" s="1447" t="s">
        <v>52</v>
      </c>
      <c r="F8" s="1447" t="s">
        <v>48</v>
      </c>
      <c r="G8" s="1447" t="s">
        <v>1682</v>
      </c>
      <c r="H8" s="2057" t="s">
        <v>552</v>
      </c>
      <c r="I8" s="2068"/>
      <c r="J8" s="1447"/>
      <c r="K8" s="918">
        <v>1</v>
      </c>
      <c r="L8" s="918">
        <v>1</v>
      </c>
      <c r="M8" s="918">
        <v>1</v>
      </c>
      <c r="N8" s="918">
        <v>1</v>
      </c>
      <c r="O8" s="918">
        <v>1</v>
      </c>
      <c r="P8" s="918">
        <v>1</v>
      </c>
      <c r="Q8" s="918">
        <v>1</v>
      </c>
      <c r="R8" s="918">
        <v>1</v>
      </c>
      <c r="S8" s="918">
        <v>1</v>
      </c>
      <c r="T8" s="918">
        <v>1</v>
      </c>
      <c r="U8" s="918">
        <v>1</v>
      </c>
      <c r="V8" s="918">
        <v>1</v>
      </c>
      <c r="W8" s="918">
        <v>1</v>
      </c>
      <c r="X8" s="918">
        <v>1</v>
      </c>
    </row>
    <row r="9" spans="1:35" ht="16.5">
      <c r="A9" s="920"/>
      <c r="B9" s="916"/>
      <c r="C9" s="921"/>
      <c r="D9" s="916"/>
      <c r="E9" s="1447"/>
      <c r="F9" s="1447"/>
      <c r="G9" s="921"/>
      <c r="H9" s="921"/>
      <c r="I9" s="921"/>
      <c r="J9" s="922">
        <v>7.6388888888888886E-3</v>
      </c>
      <c r="K9" s="1432">
        <v>1</v>
      </c>
      <c r="L9" s="924">
        <v>2</v>
      </c>
      <c r="M9" s="1432">
        <v>3</v>
      </c>
      <c r="N9" s="924">
        <v>4</v>
      </c>
      <c r="O9" s="1432">
        <v>5</v>
      </c>
      <c r="P9" s="924">
        <v>6</v>
      </c>
      <c r="Q9" s="1432">
        <v>7</v>
      </c>
      <c r="R9" s="924">
        <v>8</v>
      </c>
      <c r="S9" s="1432">
        <v>9</v>
      </c>
      <c r="T9" s="924">
        <v>10</v>
      </c>
      <c r="U9" s="1432">
        <v>11</v>
      </c>
      <c r="V9" s="924">
        <v>12</v>
      </c>
      <c r="W9" s="1432">
        <v>13</v>
      </c>
      <c r="X9" s="924">
        <v>14</v>
      </c>
      <c r="Z9" s="997" t="s">
        <v>1271</v>
      </c>
      <c r="AA9" s="998"/>
      <c r="AB9" s="998">
        <f>F55</f>
        <v>20.29</v>
      </c>
      <c r="AC9" s="998"/>
      <c r="AD9" s="999"/>
    </row>
    <row r="10" spans="1:35" ht="16.5">
      <c r="A10" s="924" t="s">
        <v>54</v>
      </c>
      <c r="B10" s="925" t="s">
        <v>55</v>
      </c>
      <c r="C10" s="962" t="s">
        <v>4</v>
      </c>
      <c r="D10" s="961"/>
      <c r="E10" s="923">
        <v>0</v>
      </c>
      <c r="F10" s="923">
        <v>0</v>
      </c>
      <c r="G10" s="962" t="s">
        <v>1681</v>
      </c>
      <c r="H10" s="1583" t="s">
        <v>654</v>
      </c>
      <c r="I10" s="1583" t="s">
        <v>655</v>
      </c>
      <c r="J10" s="1580">
        <v>1.4583333333333332E-2</v>
      </c>
      <c r="K10" s="933">
        <v>0.24305555555555555</v>
      </c>
      <c r="L10" s="933">
        <v>0.29166666666666669</v>
      </c>
      <c r="M10" s="933">
        <v>0.34722222222222227</v>
      </c>
      <c r="N10" s="933">
        <v>0.39583333333333331</v>
      </c>
      <c r="O10" s="933">
        <v>0.44444444444444442</v>
      </c>
      <c r="P10" s="933">
        <v>0.50347222222222221</v>
      </c>
      <c r="Q10" s="933">
        <v>0.55208333333333337</v>
      </c>
      <c r="R10" s="933">
        <v>0.60069444444444442</v>
      </c>
      <c r="S10" s="933">
        <v>0.64930555555555558</v>
      </c>
      <c r="T10" s="933">
        <v>0.69791666666666663</v>
      </c>
      <c r="U10" s="933">
        <v>0.75347222222222221</v>
      </c>
      <c r="V10" s="933">
        <v>0.80208333333333337</v>
      </c>
      <c r="W10" s="933">
        <v>0.85069444444444453</v>
      </c>
      <c r="X10" s="845">
        <v>0.89930555555555547</v>
      </c>
      <c r="Z10" s="1000" t="s">
        <v>1279</v>
      </c>
      <c r="AA10" s="1001"/>
      <c r="AB10" s="1001">
        <v>14</v>
      </c>
      <c r="AC10" s="1001"/>
      <c r="AD10" s="1002"/>
    </row>
    <row r="11" spans="1:35" ht="16.5">
      <c r="A11" s="924" t="s">
        <v>56</v>
      </c>
      <c r="B11" s="931" t="s">
        <v>267</v>
      </c>
      <c r="C11" s="962" t="s">
        <v>4</v>
      </c>
      <c r="D11" s="1584">
        <v>6.9444444444444447E-4</v>
      </c>
      <c r="E11" s="923">
        <v>0.39</v>
      </c>
      <c r="F11" s="923">
        <f>E11</f>
        <v>0.39</v>
      </c>
      <c r="G11" s="962" t="s">
        <v>1681</v>
      </c>
      <c r="H11" s="1583" t="s">
        <v>1268</v>
      </c>
      <c r="I11" s="1583" t="s">
        <v>1269</v>
      </c>
      <c r="J11" s="1580"/>
      <c r="K11" s="933">
        <f>K10+$D11</f>
        <v>0.24374999999999999</v>
      </c>
      <c r="L11" s="933">
        <f t="shared" ref="L11:X11" si="0">L10+$D11</f>
        <v>0.29236111111111113</v>
      </c>
      <c r="M11" s="933">
        <f t="shared" si="0"/>
        <v>0.34791666666666671</v>
      </c>
      <c r="N11" s="933">
        <f t="shared" si="0"/>
        <v>0.39652777777777776</v>
      </c>
      <c r="O11" s="933">
        <f t="shared" si="0"/>
        <v>0.44513888888888886</v>
      </c>
      <c r="P11" s="933">
        <f t="shared" si="0"/>
        <v>0.50416666666666665</v>
      </c>
      <c r="Q11" s="933">
        <f t="shared" si="0"/>
        <v>0.55277777777777781</v>
      </c>
      <c r="R11" s="933">
        <f t="shared" si="0"/>
        <v>0.60138888888888886</v>
      </c>
      <c r="S11" s="933">
        <f t="shared" si="0"/>
        <v>0.65</v>
      </c>
      <c r="T11" s="933">
        <f t="shared" si="0"/>
        <v>0.69861111111111107</v>
      </c>
      <c r="U11" s="933">
        <f t="shared" si="0"/>
        <v>0.75416666666666665</v>
      </c>
      <c r="V11" s="933">
        <f t="shared" si="0"/>
        <v>0.80277777777777781</v>
      </c>
      <c r="W11" s="933">
        <f t="shared" si="0"/>
        <v>0.85138888888888897</v>
      </c>
      <c r="X11" s="933">
        <f t="shared" si="0"/>
        <v>0.89999999999999991</v>
      </c>
      <c r="Z11" s="1000" t="s">
        <v>1280</v>
      </c>
      <c r="AA11" s="1001"/>
      <c r="AB11" s="1001">
        <f>AB9*AB10</f>
        <v>284.06</v>
      </c>
      <c r="AC11" s="1001"/>
      <c r="AD11" s="1002"/>
    </row>
    <row r="12" spans="1:35" ht="16.5">
      <c r="A12" s="924" t="s">
        <v>57</v>
      </c>
      <c r="B12" s="934" t="s">
        <v>845</v>
      </c>
      <c r="C12" s="710" t="s">
        <v>5</v>
      </c>
      <c r="D12" s="935">
        <v>1.3888888888888284E-3</v>
      </c>
      <c r="E12" s="936">
        <v>0.44</v>
      </c>
      <c r="F12" s="920">
        <f>F11+E12</f>
        <v>0.83000000000000007</v>
      </c>
      <c r="G12" s="967" t="s">
        <v>1681</v>
      </c>
      <c r="H12" s="584" t="s">
        <v>678</v>
      </c>
      <c r="I12" s="584" t="s">
        <v>679</v>
      </c>
      <c r="J12" s="920"/>
      <c r="K12" s="933">
        <f t="shared" ref="K12:K55" si="1">K11+$D12</f>
        <v>0.24513888888888882</v>
      </c>
      <c r="L12" s="933">
        <f t="shared" ref="L12:L55" si="2">L11+$D12</f>
        <v>0.29374999999999996</v>
      </c>
      <c r="M12" s="933">
        <f t="shared" ref="M12:M55" si="3">M11+$D12</f>
        <v>0.34930555555555554</v>
      </c>
      <c r="N12" s="933">
        <f t="shared" ref="N12:N55" si="4">N11+$D12</f>
        <v>0.39791666666666659</v>
      </c>
      <c r="O12" s="933">
        <f t="shared" ref="O12:O55" si="5">O11+$D12</f>
        <v>0.44652777777777769</v>
      </c>
      <c r="P12" s="933">
        <f t="shared" ref="P12:P55" si="6">P11+$D12</f>
        <v>0.50555555555555554</v>
      </c>
      <c r="Q12" s="933">
        <f t="shared" ref="Q12:Q55" si="7">Q11+$D12</f>
        <v>0.5541666666666667</v>
      </c>
      <c r="R12" s="933">
        <f t="shared" ref="R12:R55" si="8">R11+$D12</f>
        <v>0.60277777777777763</v>
      </c>
      <c r="S12" s="933">
        <f t="shared" ref="S12:S55" si="9">S11+$D12</f>
        <v>0.6513888888888888</v>
      </c>
      <c r="T12" s="933">
        <f t="shared" ref="T12:T55" si="10">T11+$D12</f>
        <v>0.7</v>
      </c>
      <c r="U12" s="933">
        <f t="shared" ref="U12:U55" si="11">U11+$D12</f>
        <v>0.75555555555555554</v>
      </c>
      <c r="V12" s="933">
        <f t="shared" ref="V12:V55" si="12">V11+$D12</f>
        <v>0.8041666666666667</v>
      </c>
      <c r="W12" s="933">
        <f t="shared" ref="W12:X55" si="13">W11+$D12</f>
        <v>0.85277777777777786</v>
      </c>
      <c r="X12" s="933">
        <f t="shared" si="13"/>
        <v>0.9013888888888888</v>
      </c>
      <c r="Z12" s="1000"/>
      <c r="AA12" s="1001"/>
      <c r="AB12" s="1001"/>
      <c r="AC12" s="1001"/>
      <c r="AD12" s="1002"/>
    </row>
    <row r="13" spans="1:35" ht="16.5">
      <c r="A13" s="924" t="s">
        <v>59</v>
      </c>
      <c r="B13" s="934" t="s">
        <v>58</v>
      </c>
      <c r="C13" s="710" t="s">
        <v>4</v>
      </c>
      <c r="D13" s="935">
        <v>1.388888888888884E-3</v>
      </c>
      <c r="E13" s="299">
        <v>0.69</v>
      </c>
      <c r="F13" s="920">
        <f>F12+E13</f>
        <v>1.52</v>
      </c>
      <c r="G13" s="967" t="s">
        <v>1681</v>
      </c>
      <c r="H13" s="584" t="s">
        <v>664</v>
      </c>
      <c r="I13" s="584" t="s">
        <v>665</v>
      </c>
      <c r="J13" s="920"/>
      <c r="K13" s="933">
        <f t="shared" si="1"/>
        <v>0.24652777777777771</v>
      </c>
      <c r="L13" s="933">
        <f t="shared" si="2"/>
        <v>0.29513888888888884</v>
      </c>
      <c r="M13" s="933">
        <f t="shared" si="3"/>
        <v>0.35069444444444442</v>
      </c>
      <c r="N13" s="933">
        <f t="shared" si="4"/>
        <v>0.39930555555555547</v>
      </c>
      <c r="O13" s="933">
        <f t="shared" si="5"/>
        <v>0.44791666666666657</v>
      </c>
      <c r="P13" s="933">
        <f t="shared" si="6"/>
        <v>0.50694444444444442</v>
      </c>
      <c r="Q13" s="933">
        <f t="shared" si="7"/>
        <v>0.55555555555555558</v>
      </c>
      <c r="R13" s="933">
        <f t="shared" si="8"/>
        <v>0.60416666666666652</v>
      </c>
      <c r="S13" s="933">
        <f t="shared" si="9"/>
        <v>0.65277777777777768</v>
      </c>
      <c r="T13" s="933">
        <f t="shared" si="10"/>
        <v>0.70138888888888884</v>
      </c>
      <c r="U13" s="933">
        <f t="shared" si="11"/>
        <v>0.75694444444444442</v>
      </c>
      <c r="V13" s="933">
        <f t="shared" si="12"/>
        <v>0.80555555555555558</v>
      </c>
      <c r="W13" s="933">
        <f t="shared" si="13"/>
        <v>0.85416666666666674</v>
      </c>
      <c r="X13" s="933">
        <f t="shared" ref="X13" si="14">X12+$D13</f>
        <v>0.90277777777777768</v>
      </c>
      <c r="Z13" s="1000"/>
      <c r="AA13" s="1001"/>
      <c r="AB13" s="1001"/>
      <c r="AC13" s="1001"/>
      <c r="AD13" s="1002"/>
    </row>
    <row r="14" spans="1:35" ht="16.5">
      <c r="A14" s="924" t="s">
        <v>61</v>
      </c>
      <c r="B14" s="934" t="s">
        <v>60</v>
      </c>
      <c r="C14" s="710" t="s">
        <v>4</v>
      </c>
      <c r="D14" s="935">
        <v>6.94444444444553E-4</v>
      </c>
      <c r="E14" s="937">
        <v>0.24</v>
      </c>
      <c r="F14" s="920">
        <f t="shared" ref="F14:F35" si="15">F13+E14</f>
        <v>1.76</v>
      </c>
      <c r="G14" s="967" t="s">
        <v>1681</v>
      </c>
      <c r="H14" s="584" t="s">
        <v>666</v>
      </c>
      <c r="I14" s="584" t="s">
        <v>667</v>
      </c>
      <c r="J14" s="920"/>
      <c r="K14" s="933">
        <f t="shared" si="1"/>
        <v>0.24722222222222226</v>
      </c>
      <c r="L14" s="933">
        <f t="shared" si="2"/>
        <v>0.29583333333333339</v>
      </c>
      <c r="M14" s="933">
        <f t="shared" si="3"/>
        <v>0.35138888888888897</v>
      </c>
      <c r="N14" s="933">
        <f t="shared" si="4"/>
        <v>0.4</v>
      </c>
      <c r="O14" s="933">
        <f t="shared" si="5"/>
        <v>0.44861111111111113</v>
      </c>
      <c r="P14" s="933">
        <f t="shared" si="6"/>
        <v>0.50763888888888897</v>
      </c>
      <c r="Q14" s="933">
        <f t="shared" si="7"/>
        <v>0.55625000000000013</v>
      </c>
      <c r="R14" s="933">
        <f t="shared" si="8"/>
        <v>0.60486111111111107</v>
      </c>
      <c r="S14" s="933">
        <f t="shared" si="9"/>
        <v>0.65347222222222223</v>
      </c>
      <c r="T14" s="933">
        <f t="shared" si="10"/>
        <v>0.70208333333333339</v>
      </c>
      <c r="U14" s="933">
        <f t="shared" si="11"/>
        <v>0.75763888888888897</v>
      </c>
      <c r="V14" s="933">
        <f t="shared" si="12"/>
        <v>0.80625000000000013</v>
      </c>
      <c r="W14" s="933">
        <f t="shared" si="13"/>
        <v>0.85486111111111129</v>
      </c>
      <c r="X14" s="933">
        <f t="shared" ref="X14" si="16">X13+$D14</f>
        <v>0.90347222222222223</v>
      </c>
      <c r="Z14" s="1003"/>
      <c r="AA14" s="1004"/>
      <c r="AB14" s="1004"/>
      <c r="AC14" s="1004"/>
      <c r="AD14" s="1005"/>
    </row>
    <row r="15" spans="1:35" ht="17.25" thickBot="1">
      <c r="A15" s="924" t="s">
        <v>63</v>
      </c>
      <c r="B15" s="934" t="s">
        <v>62</v>
      </c>
      <c r="C15" s="710" t="s">
        <v>4</v>
      </c>
      <c r="D15" s="935">
        <v>1.3888888888889395E-3</v>
      </c>
      <c r="E15" s="936">
        <v>0.31</v>
      </c>
      <c r="F15" s="920">
        <f t="shared" si="15"/>
        <v>2.0699999999999998</v>
      </c>
      <c r="G15" s="967" t="s">
        <v>1681</v>
      </c>
      <c r="H15" s="584" t="s">
        <v>568</v>
      </c>
      <c r="I15" s="584" t="s">
        <v>569</v>
      </c>
      <c r="J15" s="920"/>
      <c r="K15" s="933">
        <f t="shared" si="1"/>
        <v>0.2486111111111112</v>
      </c>
      <c r="L15" s="933">
        <f t="shared" si="2"/>
        <v>0.29722222222222233</v>
      </c>
      <c r="M15" s="933">
        <f t="shared" si="3"/>
        <v>0.35277777777777791</v>
      </c>
      <c r="N15" s="933">
        <f t="shared" si="4"/>
        <v>0.40138888888888896</v>
      </c>
      <c r="O15" s="933">
        <f t="shared" si="5"/>
        <v>0.45000000000000007</v>
      </c>
      <c r="P15" s="933">
        <f t="shared" si="6"/>
        <v>0.50902777777777786</v>
      </c>
      <c r="Q15" s="933">
        <f t="shared" si="7"/>
        <v>0.55763888888888902</v>
      </c>
      <c r="R15" s="933">
        <f t="shared" si="8"/>
        <v>0.60624999999999996</v>
      </c>
      <c r="S15" s="933">
        <f t="shared" si="9"/>
        <v>0.65486111111111112</v>
      </c>
      <c r="T15" s="933">
        <f t="shared" si="10"/>
        <v>0.70347222222222228</v>
      </c>
      <c r="U15" s="933">
        <f t="shared" si="11"/>
        <v>0.75902777777777786</v>
      </c>
      <c r="V15" s="933">
        <f t="shared" si="12"/>
        <v>0.80763888888888902</v>
      </c>
      <c r="W15" s="933">
        <f t="shared" si="13"/>
        <v>0.85625000000000018</v>
      </c>
      <c r="X15" s="933">
        <f t="shared" ref="X15" si="17">X14+$D15</f>
        <v>0.90486111111111112</v>
      </c>
    </row>
    <row r="16" spans="1:35" ht="16.5">
      <c r="A16" s="924" t="s">
        <v>65</v>
      </c>
      <c r="B16" s="934" t="s">
        <v>64</v>
      </c>
      <c r="C16" s="710" t="s">
        <v>4</v>
      </c>
      <c r="D16" s="935">
        <v>6.9444444444444198E-4</v>
      </c>
      <c r="E16" s="936">
        <v>0.32</v>
      </c>
      <c r="F16" s="920">
        <f t="shared" si="15"/>
        <v>2.3899999999999997</v>
      </c>
      <c r="G16" s="967" t="s">
        <v>1681</v>
      </c>
      <c r="H16" s="584" t="s">
        <v>566</v>
      </c>
      <c r="I16" s="584" t="s">
        <v>567</v>
      </c>
      <c r="J16" s="924"/>
      <c r="K16" s="933">
        <f t="shared" si="1"/>
        <v>0.24930555555555564</v>
      </c>
      <c r="L16" s="933">
        <f t="shared" si="2"/>
        <v>0.29791666666666677</v>
      </c>
      <c r="M16" s="933">
        <f t="shared" si="3"/>
        <v>0.35347222222222235</v>
      </c>
      <c r="N16" s="933">
        <f t="shared" si="4"/>
        <v>0.4020833333333334</v>
      </c>
      <c r="O16" s="933">
        <f t="shared" si="5"/>
        <v>0.45069444444444451</v>
      </c>
      <c r="P16" s="933">
        <f t="shared" si="6"/>
        <v>0.5097222222222223</v>
      </c>
      <c r="Q16" s="933">
        <f t="shared" si="7"/>
        <v>0.55833333333333346</v>
      </c>
      <c r="R16" s="933">
        <f t="shared" si="8"/>
        <v>0.6069444444444444</v>
      </c>
      <c r="S16" s="933">
        <f t="shared" si="9"/>
        <v>0.65555555555555556</v>
      </c>
      <c r="T16" s="933">
        <f t="shared" si="10"/>
        <v>0.70416666666666672</v>
      </c>
      <c r="U16" s="933">
        <f t="shared" si="11"/>
        <v>0.7597222222222223</v>
      </c>
      <c r="V16" s="933">
        <f t="shared" si="12"/>
        <v>0.80833333333333346</v>
      </c>
      <c r="W16" s="933">
        <f t="shared" si="13"/>
        <v>0.85694444444444462</v>
      </c>
      <c r="X16" s="933">
        <f t="shared" ref="X16" si="18">X15+$D16</f>
        <v>0.90555555555555556</v>
      </c>
      <c r="Z16" s="1388" t="s">
        <v>1619</v>
      </c>
      <c r="AA16" s="1389"/>
      <c r="AB16" s="1389"/>
      <c r="AC16" s="1389">
        <v>2.6</v>
      </c>
      <c r="AD16" s="1390"/>
    </row>
    <row r="17" spans="1:30" ht="16.5">
      <c r="A17" s="924" t="s">
        <v>67</v>
      </c>
      <c r="B17" s="925" t="s">
        <v>66</v>
      </c>
      <c r="C17" s="927" t="s">
        <v>4</v>
      </c>
      <c r="D17" s="938">
        <v>1.388888888888884E-3</v>
      </c>
      <c r="E17" s="939">
        <v>0.57999999999999996</v>
      </c>
      <c r="F17" s="926">
        <f t="shared" si="15"/>
        <v>2.9699999999999998</v>
      </c>
      <c r="G17" s="962" t="s">
        <v>1681</v>
      </c>
      <c r="H17" s="584" t="s">
        <v>601</v>
      </c>
      <c r="I17" s="584" t="s">
        <v>602</v>
      </c>
      <c r="J17" s="923"/>
      <c r="K17" s="933">
        <f t="shared" si="1"/>
        <v>0.25069444444444455</v>
      </c>
      <c r="L17" s="933">
        <f t="shared" si="2"/>
        <v>0.29930555555555566</v>
      </c>
      <c r="M17" s="933">
        <f t="shared" si="3"/>
        <v>0.35486111111111124</v>
      </c>
      <c r="N17" s="933">
        <f t="shared" si="4"/>
        <v>0.40347222222222229</v>
      </c>
      <c r="O17" s="933">
        <f t="shared" si="5"/>
        <v>0.45208333333333339</v>
      </c>
      <c r="P17" s="933">
        <f t="shared" si="6"/>
        <v>0.51111111111111118</v>
      </c>
      <c r="Q17" s="933">
        <f t="shared" si="7"/>
        <v>0.55972222222222234</v>
      </c>
      <c r="R17" s="933">
        <f t="shared" si="8"/>
        <v>0.60833333333333328</v>
      </c>
      <c r="S17" s="933">
        <f t="shared" si="9"/>
        <v>0.65694444444444444</v>
      </c>
      <c r="T17" s="933">
        <f t="shared" si="10"/>
        <v>0.7055555555555556</v>
      </c>
      <c r="U17" s="933">
        <f t="shared" si="11"/>
        <v>0.76111111111111118</v>
      </c>
      <c r="V17" s="933">
        <f t="shared" si="12"/>
        <v>0.80972222222222234</v>
      </c>
      <c r="W17" s="933">
        <f t="shared" si="13"/>
        <v>0.8583333333333335</v>
      </c>
      <c r="X17" s="933">
        <f t="shared" ref="X17" si="19">X16+$D17</f>
        <v>0.90694444444444444</v>
      </c>
      <c r="Z17" s="1391" t="s">
        <v>1621</v>
      </c>
      <c r="AA17" s="1001"/>
      <c r="AB17" s="1001"/>
      <c r="AC17" s="1001">
        <f>AB10*AC16</f>
        <v>36.4</v>
      </c>
      <c r="AD17" s="1392"/>
    </row>
    <row r="18" spans="1:30" ht="16.5">
      <c r="A18" s="924" t="s">
        <v>69</v>
      </c>
      <c r="B18" s="934" t="s">
        <v>68</v>
      </c>
      <c r="C18" s="710" t="s">
        <v>4</v>
      </c>
      <c r="D18" s="935">
        <v>6.9444444444444198E-4</v>
      </c>
      <c r="E18" s="936">
        <v>0.41</v>
      </c>
      <c r="F18" s="920">
        <f t="shared" si="15"/>
        <v>3.38</v>
      </c>
      <c r="G18" s="967" t="s">
        <v>1681</v>
      </c>
      <c r="H18" s="584" t="s">
        <v>653</v>
      </c>
      <c r="I18" s="584" t="s">
        <v>604</v>
      </c>
      <c r="J18" s="924"/>
      <c r="K18" s="933">
        <f t="shared" si="1"/>
        <v>0.25138888888888899</v>
      </c>
      <c r="L18" s="933">
        <f t="shared" si="2"/>
        <v>0.3000000000000001</v>
      </c>
      <c r="M18" s="933">
        <f t="shared" si="3"/>
        <v>0.35555555555555568</v>
      </c>
      <c r="N18" s="933">
        <f t="shared" si="4"/>
        <v>0.40416666666666673</v>
      </c>
      <c r="O18" s="933">
        <f t="shared" si="5"/>
        <v>0.45277777777777783</v>
      </c>
      <c r="P18" s="933">
        <f t="shared" si="6"/>
        <v>0.51180555555555562</v>
      </c>
      <c r="Q18" s="933">
        <f t="shared" si="7"/>
        <v>0.56041666666666679</v>
      </c>
      <c r="R18" s="933">
        <f t="shared" si="8"/>
        <v>0.60902777777777772</v>
      </c>
      <c r="S18" s="933">
        <f t="shared" si="9"/>
        <v>0.65763888888888888</v>
      </c>
      <c r="T18" s="933">
        <f t="shared" si="10"/>
        <v>0.70625000000000004</v>
      </c>
      <c r="U18" s="933">
        <f t="shared" si="11"/>
        <v>0.76180555555555562</v>
      </c>
      <c r="V18" s="933">
        <f t="shared" si="12"/>
        <v>0.81041666666666679</v>
      </c>
      <c r="W18" s="933">
        <f t="shared" si="13"/>
        <v>0.85902777777777795</v>
      </c>
      <c r="X18" s="933">
        <f t="shared" ref="X18" si="20">X17+$D18</f>
        <v>0.90763888888888888</v>
      </c>
      <c r="Z18" s="1391" t="s">
        <v>1620</v>
      </c>
      <c r="AA18" s="1001"/>
      <c r="AB18" s="1001"/>
      <c r="AC18" s="1001">
        <f>AB9-AC16</f>
        <v>17.689999999999998</v>
      </c>
      <c r="AD18" s="1392"/>
    </row>
    <row r="19" spans="1:30" ht="17.25" thickBot="1">
      <c r="A19" s="924" t="s">
        <v>71</v>
      </c>
      <c r="B19" s="934" t="s">
        <v>70</v>
      </c>
      <c r="C19" s="710" t="s">
        <v>5</v>
      </c>
      <c r="D19" s="935">
        <v>1.388888888888884E-3</v>
      </c>
      <c r="E19" s="936">
        <v>0.52</v>
      </c>
      <c r="F19" s="920">
        <f>F18+E19</f>
        <v>3.9</v>
      </c>
      <c r="G19" s="967" t="s">
        <v>1681</v>
      </c>
      <c r="H19" s="584" t="s">
        <v>672</v>
      </c>
      <c r="I19" s="584" t="s">
        <v>673</v>
      </c>
      <c r="J19" s="924"/>
      <c r="K19" s="933">
        <f t="shared" si="1"/>
        <v>0.25277777777777788</v>
      </c>
      <c r="L19" s="933">
        <f t="shared" si="2"/>
        <v>0.30138888888888898</v>
      </c>
      <c r="M19" s="933">
        <f t="shared" si="3"/>
        <v>0.35694444444444456</v>
      </c>
      <c r="N19" s="933">
        <f t="shared" si="4"/>
        <v>0.40555555555555561</v>
      </c>
      <c r="O19" s="933">
        <f t="shared" si="5"/>
        <v>0.45416666666666672</v>
      </c>
      <c r="P19" s="933">
        <f t="shared" si="6"/>
        <v>0.51319444444444451</v>
      </c>
      <c r="Q19" s="933">
        <f t="shared" si="7"/>
        <v>0.56180555555555567</v>
      </c>
      <c r="R19" s="933">
        <f t="shared" si="8"/>
        <v>0.61041666666666661</v>
      </c>
      <c r="S19" s="933">
        <f t="shared" si="9"/>
        <v>0.65902777777777777</v>
      </c>
      <c r="T19" s="933">
        <f t="shared" si="10"/>
        <v>0.70763888888888893</v>
      </c>
      <c r="U19" s="933">
        <f t="shared" si="11"/>
        <v>0.76319444444444451</v>
      </c>
      <c r="V19" s="933">
        <f t="shared" si="12"/>
        <v>0.81180555555555567</v>
      </c>
      <c r="W19" s="933">
        <f t="shared" si="13"/>
        <v>0.86041666666666683</v>
      </c>
      <c r="X19" s="933">
        <f t="shared" ref="X19" si="21">X18+$D19</f>
        <v>0.90902777777777777</v>
      </c>
      <c r="Z19" s="1393" t="s">
        <v>1631</v>
      </c>
      <c r="AA19" s="1394"/>
      <c r="AB19" s="1394"/>
      <c r="AC19" s="1394">
        <f>AC18*AB10</f>
        <v>247.65999999999997</v>
      </c>
      <c r="AD19" s="1395"/>
    </row>
    <row r="20" spans="1:30" ht="17.25" thickBot="1">
      <c r="A20" s="924" t="s">
        <v>73</v>
      </c>
      <c r="B20" s="944" t="s">
        <v>72</v>
      </c>
      <c r="C20" s="946" t="s">
        <v>4</v>
      </c>
      <c r="D20" s="945">
        <v>1.3888888888888889E-3</v>
      </c>
      <c r="E20" s="937">
        <v>0.2</v>
      </c>
      <c r="F20" s="947">
        <f t="shared" ref="F20:F21" si="22">F19+E20</f>
        <v>4.0999999999999996</v>
      </c>
      <c r="G20" s="967" t="s">
        <v>1684</v>
      </c>
      <c r="H20" s="584" t="s">
        <v>674</v>
      </c>
      <c r="I20" s="584" t="s">
        <v>675</v>
      </c>
      <c r="J20" s="924"/>
      <c r="K20" s="933">
        <f t="shared" si="1"/>
        <v>0.25416666666666676</v>
      </c>
      <c r="L20" s="933">
        <f t="shared" si="2"/>
        <v>0.30277777777777787</v>
      </c>
      <c r="M20" s="933">
        <f t="shared" si="3"/>
        <v>0.35833333333333345</v>
      </c>
      <c r="N20" s="933">
        <f t="shared" si="4"/>
        <v>0.4069444444444445</v>
      </c>
      <c r="O20" s="933">
        <f t="shared" si="5"/>
        <v>0.4555555555555556</v>
      </c>
      <c r="P20" s="933">
        <f t="shared" si="6"/>
        <v>0.51458333333333339</v>
      </c>
      <c r="Q20" s="933">
        <f t="shared" si="7"/>
        <v>0.56319444444444455</v>
      </c>
      <c r="R20" s="933">
        <f t="shared" si="8"/>
        <v>0.61180555555555549</v>
      </c>
      <c r="S20" s="933">
        <f t="shared" si="9"/>
        <v>0.66041666666666665</v>
      </c>
      <c r="T20" s="933">
        <f t="shared" si="10"/>
        <v>0.70902777777777781</v>
      </c>
      <c r="U20" s="933">
        <f t="shared" si="11"/>
        <v>0.76458333333333339</v>
      </c>
      <c r="V20" s="933">
        <f t="shared" si="12"/>
        <v>0.81319444444444455</v>
      </c>
      <c r="W20" s="933">
        <f t="shared" si="13"/>
        <v>0.86180555555555571</v>
      </c>
      <c r="X20" s="933">
        <f t="shared" ref="X20" si="23">X19+$D20</f>
        <v>0.91041666666666665</v>
      </c>
    </row>
    <row r="21" spans="1:30" ht="17.25" thickBot="1">
      <c r="A21" s="924" t="s">
        <v>75</v>
      </c>
      <c r="B21" s="948" t="s">
        <v>74</v>
      </c>
      <c r="C21" s="949" t="s">
        <v>5</v>
      </c>
      <c r="D21" s="935">
        <v>6.9444444444444447E-4</v>
      </c>
      <c r="E21" s="936">
        <v>0.55000000000000004</v>
      </c>
      <c r="F21" s="920">
        <f t="shared" si="22"/>
        <v>4.6499999999999995</v>
      </c>
      <c r="G21" s="1581" t="s">
        <v>1681</v>
      </c>
      <c r="H21" s="584" t="s">
        <v>680</v>
      </c>
      <c r="I21" s="584" t="s">
        <v>681</v>
      </c>
      <c r="J21" s="924"/>
      <c r="K21" s="933">
        <f t="shared" si="1"/>
        <v>0.2548611111111112</v>
      </c>
      <c r="L21" s="933">
        <f t="shared" si="2"/>
        <v>0.30347222222222231</v>
      </c>
      <c r="M21" s="933">
        <f t="shared" si="3"/>
        <v>0.35902777777777789</v>
      </c>
      <c r="N21" s="933">
        <f t="shared" si="4"/>
        <v>0.40763888888888894</v>
      </c>
      <c r="O21" s="933">
        <f t="shared" si="5"/>
        <v>0.45625000000000004</v>
      </c>
      <c r="P21" s="933">
        <f t="shared" si="6"/>
        <v>0.51527777777777783</v>
      </c>
      <c r="Q21" s="933">
        <f t="shared" si="7"/>
        <v>0.56388888888888899</v>
      </c>
      <c r="R21" s="933">
        <f t="shared" si="8"/>
        <v>0.61249999999999993</v>
      </c>
      <c r="S21" s="933">
        <f t="shared" si="9"/>
        <v>0.66111111111111109</v>
      </c>
      <c r="T21" s="933">
        <f t="shared" si="10"/>
        <v>0.70972222222222225</v>
      </c>
      <c r="U21" s="933">
        <f t="shared" si="11"/>
        <v>0.76527777777777783</v>
      </c>
      <c r="V21" s="933">
        <f t="shared" si="12"/>
        <v>0.81388888888888899</v>
      </c>
      <c r="W21" s="933">
        <f t="shared" si="13"/>
        <v>0.86250000000000016</v>
      </c>
      <c r="X21" s="933">
        <f t="shared" ref="X21" si="24">X20+$D21</f>
        <v>0.91111111111111109</v>
      </c>
      <c r="Z21" s="1396" t="s">
        <v>1622</v>
      </c>
      <c r="AA21" s="1397"/>
      <c r="AB21" s="1397"/>
      <c r="AC21" s="1398">
        <f>AC17*111</f>
        <v>4040.3999999999996</v>
      </c>
    </row>
    <row r="22" spans="1:30" ht="17.25" thickBot="1">
      <c r="A22" s="924" t="s">
        <v>77</v>
      </c>
      <c r="B22" s="948" t="s">
        <v>76</v>
      </c>
      <c r="C22" s="949" t="s">
        <v>5</v>
      </c>
      <c r="D22" s="935">
        <v>1.3888888888888889E-3</v>
      </c>
      <c r="E22" s="936">
        <v>0.34</v>
      </c>
      <c r="F22" s="920">
        <f>F21+E22</f>
        <v>4.9899999999999993</v>
      </c>
      <c r="G22" s="1581" t="s">
        <v>1681</v>
      </c>
      <c r="H22" s="584" t="s">
        <v>802</v>
      </c>
      <c r="I22" s="584" t="s">
        <v>803</v>
      </c>
      <c r="J22" s="924"/>
      <c r="K22" s="933">
        <f t="shared" si="1"/>
        <v>0.25625000000000009</v>
      </c>
      <c r="L22" s="933">
        <f t="shared" si="2"/>
        <v>0.30486111111111119</v>
      </c>
      <c r="M22" s="933">
        <f t="shared" si="3"/>
        <v>0.36041666666666677</v>
      </c>
      <c r="N22" s="933">
        <f t="shared" si="4"/>
        <v>0.40902777777777782</v>
      </c>
      <c r="O22" s="933">
        <f t="shared" si="5"/>
        <v>0.45763888888888893</v>
      </c>
      <c r="P22" s="933">
        <f t="shared" si="6"/>
        <v>0.51666666666666672</v>
      </c>
      <c r="Q22" s="933">
        <f t="shared" si="7"/>
        <v>0.56527777777777788</v>
      </c>
      <c r="R22" s="933">
        <f t="shared" si="8"/>
        <v>0.61388888888888882</v>
      </c>
      <c r="S22" s="933">
        <f t="shared" si="9"/>
        <v>0.66249999999999998</v>
      </c>
      <c r="T22" s="933">
        <f t="shared" si="10"/>
        <v>0.71111111111111114</v>
      </c>
      <c r="U22" s="933">
        <f t="shared" si="11"/>
        <v>0.76666666666666672</v>
      </c>
      <c r="V22" s="933">
        <f t="shared" si="12"/>
        <v>0.81527777777777788</v>
      </c>
      <c r="W22" s="933">
        <f t="shared" si="13"/>
        <v>0.86388888888888904</v>
      </c>
      <c r="X22" s="933">
        <f t="shared" ref="X22" si="25">X21+$D22</f>
        <v>0.91249999999999998</v>
      </c>
    </row>
    <row r="23" spans="1:30" ht="17.25" thickBot="1">
      <c r="A23" s="924" t="s">
        <v>79</v>
      </c>
      <c r="B23" s="934" t="s">
        <v>78</v>
      </c>
      <c r="C23" s="710" t="s">
        <v>5</v>
      </c>
      <c r="D23" s="935">
        <v>1.388888888888884E-3</v>
      </c>
      <c r="E23" s="936">
        <v>0.57999999999999996</v>
      </c>
      <c r="F23" s="920">
        <f>F22+E23</f>
        <v>5.5699999999999994</v>
      </c>
      <c r="G23" s="967" t="s">
        <v>1683</v>
      </c>
      <c r="H23" s="584" t="s">
        <v>624</v>
      </c>
      <c r="I23" s="584" t="s">
        <v>625</v>
      </c>
      <c r="J23" s="924"/>
      <c r="K23" s="933">
        <f t="shared" si="1"/>
        <v>0.25763888888888897</v>
      </c>
      <c r="L23" s="933">
        <f t="shared" si="2"/>
        <v>0.30625000000000008</v>
      </c>
      <c r="M23" s="933">
        <f t="shared" si="3"/>
        <v>0.36180555555555566</v>
      </c>
      <c r="N23" s="933">
        <f t="shared" si="4"/>
        <v>0.41041666666666671</v>
      </c>
      <c r="O23" s="933">
        <f t="shared" si="5"/>
        <v>0.45902777777777781</v>
      </c>
      <c r="P23" s="933">
        <f t="shared" si="6"/>
        <v>0.5180555555555556</v>
      </c>
      <c r="Q23" s="933">
        <f t="shared" si="7"/>
        <v>0.56666666666666676</v>
      </c>
      <c r="R23" s="933">
        <f t="shared" si="8"/>
        <v>0.6152777777777777</v>
      </c>
      <c r="S23" s="933">
        <f t="shared" si="9"/>
        <v>0.66388888888888886</v>
      </c>
      <c r="T23" s="933">
        <f t="shared" si="10"/>
        <v>0.71250000000000002</v>
      </c>
      <c r="U23" s="933">
        <f t="shared" si="11"/>
        <v>0.7680555555555556</v>
      </c>
      <c r="V23" s="933">
        <f t="shared" si="12"/>
        <v>0.81666666666666676</v>
      </c>
      <c r="W23" s="933">
        <f t="shared" si="13"/>
        <v>0.86527777777777792</v>
      </c>
      <c r="X23" s="933">
        <f t="shared" ref="X23" si="26">X22+$D23</f>
        <v>0.91388888888888886</v>
      </c>
      <c r="Z23" s="1396" t="s">
        <v>1623</v>
      </c>
      <c r="AA23" s="1397"/>
      <c r="AB23" s="1397"/>
      <c r="AC23" s="1398">
        <f>AC19*111</f>
        <v>27490.259999999995</v>
      </c>
    </row>
    <row r="24" spans="1:30" ht="16.5">
      <c r="A24" s="924" t="s">
        <v>81</v>
      </c>
      <c r="B24" s="934" t="s">
        <v>80</v>
      </c>
      <c r="C24" s="710" t="s">
        <v>5</v>
      </c>
      <c r="D24" s="935">
        <v>6.9444444444444447E-4</v>
      </c>
      <c r="E24" s="936">
        <v>0.38</v>
      </c>
      <c r="F24" s="920">
        <f t="shared" si="15"/>
        <v>5.9499999999999993</v>
      </c>
      <c r="G24" s="967" t="s">
        <v>1683</v>
      </c>
      <c r="H24" s="584" t="s">
        <v>622</v>
      </c>
      <c r="I24" s="584" t="s">
        <v>623</v>
      </c>
      <c r="J24" s="924"/>
      <c r="K24" s="933">
        <f t="shared" si="1"/>
        <v>0.25833333333333341</v>
      </c>
      <c r="L24" s="933">
        <f t="shared" si="2"/>
        <v>0.30694444444444452</v>
      </c>
      <c r="M24" s="933">
        <f t="shared" si="3"/>
        <v>0.3625000000000001</v>
      </c>
      <c r="N24" s="933">
        <f t="shared" si="4"/>
        <v>0.41111111111111115</v>
      </c>
      <c r="O24" s="933">
        <f t="shared" si="5"/>
        <v>0.45972222222222225</v>
      </c>
      <c r="P24" s="933">
        <f t="shared" si="6"/>
        <v>0.51875000000000004</v>
      </c>
      <c r="Q24" s="933">
        <f t="shared" si="7"/>
        <v>0.5673611111111112</v>
      </c>
      <c r="R24" s="933">
        <f t="shared" si="8"/>
        <v>0.61597222222222214</v>
      </c>
      <c r="S24" s="933">
        <f t="shared" si="9"/>
        <v>0.6645833333333333</v>
      </c>
      <c r="T24" s="933">
        <f t="shared" si="10"/>
        <v>0.71319444444444446</v>
      </c>
      <c r="U24" s="933">
        <f t="shared" si="11"/>
        <v>0.76875000000000004</v>
      </c>
      <c r="V24" s="933">
        <f t="shared" si="12"/>
        <v>0.8173611111111112</v>
      </c>
      <c r="W24" s="933">
        <f t="shared" si="13"/>
        <v>0.86597222222222237</v>
      </c>
      <c r="X24" s="933">
        <f t="shared" ref="X24" si="27">X23+$D24</f>
        <v>0.9145833333333333</v>
      </c>
    </row>
    <row r="25" spans="1:30" ht="16.5">
      <c r="A25" s="924" t="s">
        <v>83</v>
      </c>
      <c r="B25" s="950" t="s">
        <v>82</v>
      </c>
      <c r="C25" s="940" t="s">
        <v>5</v>
      </c>
      <c r="D25" s="951">
        <v>1.388888888888884E-3</v>
      </c>
      <c r="E25" s="952">
        <v>0.45</v>
      </c>
      <c r="F25" s="942">
        <f t="shared" si="15"/>
        <v>6.3999999999999995</v>
      </c>
      <c r="G25" s="1582" t="s">
        <v>1681</v>
      </c>
      <c r="H25" s="941" t="s">
        <v>632</v>
      </c>
      <c r="I25" s="941" t="s">
        <v>633</v>
      </c>
      <c r="J25" s="923"/>
      <c r="K25" s="943">
        <f t="shared" si="1"/>
        <v>0.2597222222222223</v>
      </c>
      <c r="L25" s="943">
        <f t="shared" si="2"/>
        <v>0.3083333333333334</v>
      </c>
      <c r="M25" s="943">
        <f t="shared" si="3"/>
        <v>0.36388888888888898</v>
      </c>
      <c r="N25" s="943">
        <f t="shared" si="4"/>
        <v>0.41250000000000003</v>
      </c>
      <c r="O25" s="943">
        <f t="shared" si="5"/>
        <v>0.46111111111111114</v>
      </c>
      <c r="P25" s="943">
        <f t="shared" si="6"/>
        <v>0.52013888888888893</v>
      </c>
      <c r="Q25" s="943">
        <f t="shared" si="7"/>
        <v>0.56875000000000009</v>
      </c>
      <c r="R25" s="943">
        <f t="shared" si="8"/>
        <v>0.61736111111111103</v>
      </c>
      <c r="S25" s="943">
        <f t="shared" si="9"/>
        <v>0.66597222222222219</v>
      </c>
      <c r="T25" s="943">
        <f t="shared" si="10"/>
        <v>0.71458333333333335</v>
      </c>
      <c r="U25" s="943">
        <f t="shared" si="11"/>
        <v>0.77013888888888893</v>
      </c>
      <c r="V25" s="943">
        <f t="shared" si="12"/>
        <v>0.81875000000000009</v>
      </c>
      <c r="W25" s="943">
        <f t="shared" si="13"/>
        <v>0.86736111111111125</v>
      </c>
      <c r="X25" s="943">
        <f t="shared" ref="X25" si="28">X24+$D25</f>
        <v>0.91597222222222219</v>
      </c>
    </row>
    <row r="26" spans="1:30" ht="16.5">
      <c r="A26" s="924" t="s">
        <v>85</v>
      </c>
      <c r="B26" s="948" t="s">
        <v>84</v>
      </c>
      <c r="C26" s="955" t="s">
        <v>5</v>
      </c>
      <c r="D26" s="954">
        <v>2.0833333333333333E-3</v>
      </c>
      <c r="E26" s="299">
        <v>0.32</v>
      </c>
      <c r="F26" s="924">
        <f t="shared" si="15"/>
        <v>6.72</v>
      </c>
      <c r="G26" s="955" t="s">
        <v>1681</v>
      </c>
      <c r="H26" s="584" t="s">
        <v>626</v>
      </c>
      <c r="I26" s="584" t="s">
        <v>627</v>
      </c>
      <c r="J26" s="923"/>
      <c r="K26" s="933">
        <f t="shared" si="1"/>
        <v>0.26180555555555562</v>
      </c>
      <c r="L26" s="933">
        <f t="shared" si="2"/>
        <v>0.31041666666666673</v>
      </c>
      <c r="M26" s="933">
        <f t="shared" si="3"/>
        <v>0.36597222222222231</v>
      </c>
      <c r="N26" s="933">
        <f t="shared" si="4"/>
        <v>0.41458333333333336</v>
      </c>
      <c r="O26" s="933">
        <f t="shared" si="5"/>
        <v>0.46319444444444446</v>
      </c>
      <c r="P26" s="933">
        <f t="shared" si="6"/>
        <v>0.52222222222222225</v>
      </c>
      <c r="Q26" s="933">
        <f t="shared" si="7"/>
        <v>0.57083333333333341</v>
      </c>
      <c r="R26" s="933">
        <f t="shared" si="8"/>
        <v>0.61944444444444435</v>
      </c>
      <c r="S26" s="933">
        <f t="shared" si="9"/>
        <v>0.66805555555555551</v>
      </c>
      <c r="T26" s="933">
        <f t="shared" si="10"/>
        <v>0.71666666666666667</v>
      </c>
      <c r="U26" s="933">
        <f t="shared" si="11"/>
        <v>0.77222222222222225</v>
      </c>
      <c r="V26" s="933">
        <f t="shared" si="12"/>
        <v>0.82083333333333341</v>
      </c>
      <c r="W26" s="933">
        <f t="shared" si="13"/>
        <v>0.86944444444444458</v>
      </c>
      <c r="X26" s="933">
        <f t="shared" ref="X26" si="29">X25+$D26</f>
        <v>0.91805555555555551</v>
      </c>
      <c r="AC26">
        <f>SUM(AC21:AC25)</f>
        <v>31530.659999999996</v>
      </c>
    </row>
    <row r="27" spans="1:30" ht="16.5">
      <c r="A27" s="924" t="s">
        <v>87</v>
      </c>
      <c r="B27" s="948" t="s">
        <v>86</v>
      </c>
      <c r="C27" s="955" t="s">
        <v>5</v>
      </c>
      <c r="D27" s="954">
        <v>6.9444444444444447E-4</v>
      </c>
      <c r="E27" s="299">
        <v>0.24</v>
      </c>
      <c r="F27" s="924">
        <f t="shared" si="15"/>
        <v>6.96</v>
      </c>
      <c r="G27" s="955" t="s">
        <v>1681</v>
      </c>
      <c r="H27" s="584" t="s">
        <v>628</v>
      </c>
      <c r="I27" s="584" t="s">
        <v>629</v>
      </c>
      <c r="J27" s="923"/>
      <c r="K27" s="933">
        <f t="shared" si="1"/>
        <v>0.26250000000000007</v>
      </c>
      <c r="L27" s="933">
        <f t="shared" si="2"/>
        <v>0.31111111111111117</v>
      </c>
      <c r="M27" s="933">
        <f t="shared" si="3"/>
        <v>0.36666666666666675</v>
      </c>
      <c r="N27" s="933">
        <f t="shared" si="4"/>
        <v>0.4152777777777778</v>
      </c>
      <c r="O27" s="933">
        <f t="shared" si="5"/>
        <v>0.46388888888888891</v>
      </c>
      <c r="P27" s="933">
        <f t="shared" si="6"/>
        <v>0.5229166666666667</v>
      </c>
      <c r="Q27" s="933">
        <f t="shared" si="7"/>
        <v>0.57152777777777786</v>
      </c>
      <c r="R27" s="933">
        <f t="shared" si="8"/>
        <v>0.6201388888888888</v>
      </c>
      <c r="S27" s="933">
        <f t="shared" si="9"/>
        <v>0.66874999999999996</v>
      </c>
      <c r="T27" s="933">
        <f t="shared" si="10"/>
        <v>0.71736111111111112</v>
      </c>
      <c r="U27" s="933">
        <f t="shared" si="11"/>
        <v>0.7729166666666667</v>
      </c>
      <c r="V27" s="933">
        <f t="shared" si="12"/>
        <v>0.82152777777777786</v>
      </c>
      <c r="W27" s="933">
        <f t="shared" si="13"/>
        <v>0.87013888888888902</v>
      </c>
      <c r="X27" s="933">
        <f t="shared" ref="X27" si="30">X26+$D27</f>
        <v>0.91874999999999996</v>
      </c>
    </row>
    <row r="28" spans="1:30" ht="16.5">
      <c r="A28" s="924" t="s">
        <v>89</v>
      </c>
      <c r="B28" s="948" t="s">
        <v>88</v>
      </c>
      <c r="C28" s="955" t="s">
        <v>5</v>
      </c>
      <c r="D28" s="954">
        <v>6.9444444444444447E-4</v>
      </c>
      <c r="E28" s="299">
        <v>0.35</v>
      </c>
      <c r="F28" s="924">
        <f t="shared" si="15"/>
        <v>7.31</v>
      </c>
      <c r="G28" s="955" t="s">
        <v>1681</v>
      </c>
      <c r="H28" s="584" t="s">
        <v>630</v>
      </c>
      <c r="I28" s="584" t="s">
        <v>631</v>
      </c>
      <c r="J28" s="923"/>
      <c r="K28" s="933">
        <f t="shared" si="1"/>
        <v>0.26319444444444451</v>
      </c>
      <c r="L28" s="933">
        <f t="shared" si="2"/>
        <v>0.31180555555555561</v>
      </c>
      <c r="M28" s="933">
        <f t="shared" si="3"/>
        <v>0.36736111111111119</v>
      </c>
      <c r="N28" s="933">
        <f t="shared" si="4"/>
        <v>0.41597222222222224</v>
      </c>
      <c r="O28" s="933">
        <f t="shared" si="5"/>
        <v>0.46458333333333335</v>
      </c>
      <c r="P28" s="933">
        <f t="shared" si="6"/>
        <v>0.52361111111111114</v>
      </c>
      <c r="Q28" s="933">
        <f t="shared" si="7"/>
        <v>0.5722222222222223</v>
      </c>
      <c r="R28" s="933">
        <f t="shared" si="8"/>
        <v>0.62083333333333324</v>
      </c>
      <c r="S28" s="933">
        <f t="shared" si="9"/>
        <v>0.6694444444444444</v>
      </c>
      <c r="T28" s="933">
        <f t="shared" si="10"/>
        <v>0.71805555555555556</v>
      </c>
      <c r="U28" s="933">
        <f t="shared" si="11"/>
        <v>0.77361111111111114</v>
      </c>
      <c r="V28" s="933">
        <f t="shared" si="12"/>
        <v>0.8222222222222223</v>
      </c>
      <c r="W28" s="933">
        <f t="shared" si="13"/>
        <v>0.87083333333333346</v>
      </c>
      <c r="X28" s="933">
        <f t="shared" ref="X28" si="31">X27+$D28</f>
        <v>0.9194444444444444</v>
      </c>
    </row>
    <row r="29" spans="1:30" ht="16.5">
      <c r="A29" s="924" t="s">
        <v>91</v>
      </c>
      <c r="B29" s="948" t="s">
        <v>90</v>
      </c>
      <c r="C29" s="955" t="s">
        <v>4</v>
      </c>
      <c r="D29" s="954">
        <v>6.9444444444444447E-4</v>
      </c>
      <c r="E29" s="299">
        <v>0.35</v>
      </c>
      <c r="F29" s="924">
        <f t="shared" si="15"/>
        <v>7.6599999999999993</v>
      </c>
      <c r="G29" s="955" t="s">
        <v>1681</v>
      </c>
      <c r="H29" s="584" t="s">
        <v>618</v>
      </c>
      <c r="I29" s="584" t="s">
        <v>619</v>
      </c>
      <c r="J29" s="923"/>
      <c r="K29" s="933">
        <f t="shared" si="1"/>
        <v>0.26388888888888895</v>
      </c>
      <c r="L29" s="933">
        <f t="shared" si="2"/>
        <v>0.31250000000000006</v>
      </c>
      <c r="M29" s="933">
        <f t="shared" si="3"/>
        <v>0.36805555555555564</v>
      </c>
      <c r="N29" s="933">
        <f t="shared" si="4"/>
        <v>0.41666666666666669</v>
      </c>
      <c r="O29" s="933">
        <f t="shared" si="5"/>
        <v>0.46527777777777779</v>
      </c>
      <c r="P29" s="933">
        <f t="shared" si="6"/>
        <v>0.52430555555555558</v>
      </c>
      <c r="Q29" s="933">
        <f t="shared" si="7"/>
        <v>0.57291666666666674</v>
      </c>
      <c r="R29" s="933">
        <f t="shared" si="8"/>
        <v>0.62152777777777768</v>
      </c>
      <c r="S29" s="933">
        <f t="shared" si="9"/>
        <v>0.67013888888888884</v>
      </c>
      <c r="T29" s="933">
        <f t="shared" si="10"/>
        <v>0.71875</v>
      </c>
      <c r="U29" s="933">
        <f t="shared" si="11"/>
        <v>0.77430555555555558</v>
      </c>
      <c r="V29" s="933">
        <f t="shared" si="12"/>
        <v>0.82291666666666674</v>
      </c>
      <c r="W29" s="933">
        <f t="shared" si="13"/>
        <v>0.8715277777777779</v>
      </c>
      <c r="X29" s="933">
        <f t="shared" ref="X29" si="32">X28+$D29</f>
        <v>0.92013888888888884</v>
      </c>
    </row>
    <row r="30" spans="1:30" ht="16.5">
      <c r="A30" s="924" t="s">
        <v>93</v>
      </c>
      <c r="B30" s="948" t="s">
        <v>92</v>
      </c>
      <c r="C30" s="955" t="s">
        <v>4</v>
      </c>
      <c r="D30" s="954">
        <v>6.9444444444444447E-4</v>
      </c>
      <c r="E30" s="299">
        <v>0.35</v>
      </c>
      <c r="F30" s="924">
        <f t="shared" si="15"/>
        <v>8.01</v>
      </c>
      <c r="G30" s="955" t="s">
        <v>1681</v>
      </c>
      <c r="H30" s="584" t="s">
        <v>620</v>
      </c>
      <c r="I30" s="584" t="s">
        <v>621</v>
      </c>
      <c r="J30" s="923"/>
      <c r="K30" s="933">
        <f t="shared" si="1"/>
        <v>0.26458333333333339</v>
      </c>
      <c r="L30" s="933">
        <f t="shared" si="2"/>
        <v>0.3131944444444445</v>
      </c>
      <c r="M30" s="933">
        <f t="shared" si="3"/>
        <v>0.36875000000000008</v>
      </c>
      <c r="N30" s="933">
        <f t="shared" si="4"/>
        <v>0.41736111111111113</v>
      </c>
      <c r="O30" s="933">
        <f t="shared" si="5"/>
        <v>0.46597222222222223</v>
      </c>
      <c r="P30" s="933">
        <f t="shared" si="6"/>
        <v>0.52500000000000002</v>
      </c>
      <c r="Q30" s="933">
        <f t="shared" si="7"/>
        <v>0.57361111111111118</v>
      </c>
      <c r="R30" s="933">
        <f t="shared" si="8"/>
        <v>0.62222222222222212</v>
      </c>
      <c r="S30" s="933">
        <f t="shared" si="9"/>
        <v>0.67083333333333328</v>
      </c>
      <c r="T30" s="933">
        <f t="shared" si="10"/>
        <v>0.71944444444444444</v>
      </c>
      <c r="U30" s="933">
        <f t="shared" si="11"/>
        <v>0.77500000000000002</v>
      </c>
      <c r="V30" s="933">
        <f t="shared" si="12"/>
        <v>0.82361111111111118</v>
      </c>
      <c r="W30" s="933">
        <f t="shared" si="13"/>
        <v>0.87222222222222234</v>
      </c>
      <c r="X30" s="933">
        <f t="shared" ref="X30" si="33">X29+$D30</f>
        <v>0.92083333333333328</v>
      </c>
    </row>
    <row r="31" spans="1:30" ht="16.5">
      <c r="A31" s="924" t="s">
        <v>95</v>
      </c>
      <c r="B31" s="948" t="s">
        <v>94</v>
      </c>
      <c r="C31" s="955" t="s">
        <v>4</v>
      </c>
      <c r="D31" s="954">
        <v>6.9444444444444447E-4</v>
      </c>
      <c r="E31" s="299">
        <v>0.25</v>
      </c>
      <c r="F31" s="924">
        <f t="shared" si="15"/>
        <v>8.26</v>
      </c>
      <c r="G31" s="955" t="s">
        <v>1681</v>
      </c>
      <c r="H31" s="584" t="s">
        <v>616</v>
      </c>
      <c r="I31" s="584" t="s">
        <v>617</v>
      </c>
      <c r="J31" s="923"/>
      <c r="K31" s="933">
        <f t="shared" si="1"/>
        <v>0.26527777777777783</v>
      </c>
      <c r="L31" s="933">
        <f t="shared" si="2"/>
        <v>0.31388888888888894</v>
      </c>
      <c r="M31" s="933">
        <f t="shared" si="3"/>
        <v>0.36944444444444452</v>
      </c>
      <c r="N31" s="933">
        <f t="shared" si="4"/>
        <v>0.41805555555555557</v>
      </c>
      <c r="O31" s="933">
        <f t="shared" si="5"/>
        <v>0.46666666666666667</v>
      </c>
      <c r="P31" s="933">
        <f t="shared" si="6"/>
        <v>0.52569444444444446</v>
      </c>
      <c r="Q31" s="933">
        <f t="shared" si="7"/>
        <v>0.57430555555555562</v>
      </c>
      <c r="R31" s="933">
        <f t="shared" si="8"/>
        <v>0.62291666666666656</v>
      </c>
      <c r="S31" s="933">
        <f t="shared" si="9"/>
        <v>0.67152777777777772</v>
      </c>
      <c r="T31" s="933">
        <f t="shared" si="10"/>
        <v>0.72013888888888888</v>
      </c>
      <c r="U31" s="933">
        <f t="shared" si="11"/>
        <v>0.77569444444444446</v>
      </c>
      <c r="V31" s="933">
        <f t="shared" si="12"/>
        <v>0.82430555555555562</v>
      </c>
      <c r="W31" s="933">
        <f t="shared" si="13"/>
        <v>0.87291666666666679</v>
      </c>
      <c r="X31" s="933">
        <f t="shared" ref="X31" si="34">X30+$D31</f>
        <v>0.92152777777777772</v>
      </c>
    </row>
    <row r="32" spans="1:30" ht="16.5">
      <c r="A32" s="924" t="s">
        <v>97</v>
      </c>
      <c r="B32" s="948" t="s">
        <v>96</v>
      </c>
      <c r="C32" s="955" t="s">
        <v>5</v>
      </c>
      <c r="D32" s="954">
        <v>2.0833333333333333E-3</v>
      </c>
      <c r="E32" s="299">
        <v>1.64</v>
      </c>
      <c r="F32" s="924">
        <f t="shared" si="15"/>
        <v>9.9</v>
      </c>
      <c r="G32" s="955" t="s">
        <v>1683</v>
      </c>
      <c r="H32" s="584" t="s">
        <v>616</v>
      </c>
      <c r="I32" s="584" t="s">
        <v>617</v>
      </c>
      <c r="J32" s="923"/>
      <c r="K32" s="933">
        <f t="shared" si="1"/>
        <v>0.26736111111111116</v>
      </c>
      <c r="L32" s="933">
        <f t="shared" si="2"/>
        <v>0.31597222222222227</v>
      </c>
      <c r="M32" s="933">
        <f t="shared" si="3"/>
        <v>0.37152777777777785</v>
      </c>
      <c r="N32" s="933">
        <f t="shared" si="4"/>
        <v>0.4201388888888889</v>
      </c>
      <c r="O32" s="933">
        <f t="shared" si="5"/>
        <v>0.46875</v>
      </c>
      <c r="P32" s="933">
        <f t="shared" si="6"/>
        <v>0.52777777777777779</v>
      </c>
      <c r="Q32" s="933">
        <f t="shared" si="7"/>
        <v>0.57638888888888895</v>
      </c>
      <c r="R32" s="933">
        <f t="shared" si="8"/>
        <v>0.62499999999999989</v>
      </c>
      <c r="S32" s="933">
        <f t="shared" si="9"/>
        <v>0.67361111111111105</v>
      </c>
      <c r="T32" s="933">
        <f t="shared" si="10"/>
        <v>0.72222222222222221</v>
      </c>
      <c r="U32" s="933">
        <f t="shared" si="11"/>
        <v>0.77777777777777779</v>
      </c>
      <c r="V32" s="933">
        <f t="shared" si="12"/>
        <v>0.82638888888888895</v>
      </c>
      <c r="W32" s="933">
        <f t="shared" si="13"/>
        <v>0.87500000000000011</v>
      </c>
      <c r="X32" s="933">
        <f t="shared" ref="X32" si="35">X31+$D32</f>
        <v>0.92361111111111105</v>
      </c>
    </row>
    <row r="33" spans="1:24" ht="16.5">
      <c r="A33" s="924" t="s">
        <v>98</v>
      </c>
      <c r="B33" s="948" t="s">
        <v>396</v>
      </c>
      <c r="C33" s="955" t="s">
        <v>5</v>
      </c>
      <c r="D33" s="954">
        <v>6.9444444444444447E-4</v>
      </c>
      <c r="E33" s="299">
        <v>0.38</v>
      </c>
      <c r="F33" s="924">
        <f t="shared" si="15"/>
        <v>10.280000000000001</v>
      </c>
      <c r="G33" s="955" t="s">
        <v>1683</v>
      </c>
      <c r="H33" s="584" t="s">
        <v>614</v>
      </c>
      <c r="I33" s="584" t="s">
        <v>615</v>
      </c>
      <c r="J33" s="923"/>
      <c r="K33" s="933">
        <f t="shared" si="1"/>
        <v>0.2680555555555556</v>
      </c>
      <c r="L33" s="933">
        <f t="shared" si="2"/>
        <v>0.31666666666666671</v>
      </c>
      <c r="M33" s="933">
        <f t="shared" si="3"/>
        <v>0.37222222222222229</v>
      </c>
      <c r="N33" s="933">
        <f t="shared" si="4"/>
        <v>0.42083333333333334</v>
      </c>
      <c r="O33" s="933">
        <f t="shared" si="5"/>
        <v>0.46944444444444444</v>
      </c>
      <c r="P33" s="933">
        <f t="shared" si="6"/>
        <v>0.52847222222222223</v>
      </c>
      <c r="Q33" s="933">
        <f t="shared" si="7"/>
        <v>0.57708333333333339</v>
      </c>
      <c r="R33" s="933">
        <f t="shared" si="8"/>
        <v>0.62569444444444433</v>
      </c>
      <c r="S33" s="933">
        <f t="shared" si="9"/>
        <v>0.67430555555555549</v>
      </c>
      <c r="T33" s="933">
        <f t="shared" si="10"/>
        <v>0.72291666666666665</v>
      </c>
      <c r="U33" s="933">
        <f t="shared" si="11"/>
        <v>0.77847222222222223</v>
      </c>
      <c r="V33" s="933">
        <f t="shared" si="12"/>
        <v>0.82708333333333339</v>
      </c>
      <c r="W33" s="933">
        <f t="shared" si="13"/>
        <v>0.87569444444444455</v>
      </c>
      <c r="X33" s="933">
        <f t="shared" ref="X33" si="36">X32+$D33</f>
        <v>0.92430555555555549</v>
      </c>
    </row>
    <row r="34" spans="1:24" ht="16.5">
      <c r="A34" s="924" t="s">
        <v>100</v>
      </c>
      <c r="B34" s="948" t="s">
        <v>99</v>
      </c>
      <c r="C34" s="955" t="s">
        <v>5</v>
      </c>
      <c r="D34" s="954">
        <v>6.9444444444444447E-4</v>
      </c>
      <c r="E34" s="299">
        <v>0.34</v>
      </c>
      <c r="F34" s="924">
        <f t="shared" si="15"/>
        <v>10.620000000000001</v>
      </c>
      <c r="G34" s="955" t="s">
        <v>1683</v>
      </c>
      <c r="H34" s="584" t="s">
        <v>612</v>
      </c>
      <c r="I34" s="584" t="s">
        <v>613</v>
      </c>
      <c r="J34" s="923"/>
      <c r="K34" s="933">
        <f t="shared" si="1"/>
        <v>0.26875000000000004</v>
      </c>
      <c r="L34" s="933">
        <f t="shared" si="2"/>
        <v>0.31736111111111115</v>
      </c>
      <c r="M34" s="933">
        <f t="shared" si="3"/>
        <v>0.37291666666666673</v>
      </c>
      <c r="N34" s="933">
        <f t="shared" si="4"/>
        <v>0.42152777777777778</v>
      </c>
      <c r="O34" s="933">
        <f t="shared" si="5"/>
        <v>0.47013888888888888</v>
      </c>
      <c r="P34" s="933">
        <f t="shared" si="6"/>
        <v>0.52916666666666667</v>
      </c>
      <c r="Q34" s="933">
        <f t="shared" si="7"/>
        <v>0.57777777777777783</v>
      </c>
      <c r="R34" s="933">
        <f t="shared" si="8"/>
        <v>0.62638888888888877</v>
      </c>
      <c r="S34" s="933">
        <f t="shared" si="9"/>
        <v>0.67499999999999993</v>
      </c>
      <c r="T34" s="933">
        <f t="shared" si="10"/>
        <v>0.72361111111111109</v>
      </c>
      <c r="U34" s="933">
        <f t="shared" si="11"/>
        <v>0.77916666666666667</v>
      </c>
      <c r="V34" s="933">
        <f t="shared" si="12"/>
        <v>0.82777777777777783</v>
      </c>
      <c r="W34" s="933">
        <f t="shared" si="13"/>
        <v>0.87638888888888899</v>
      </c>
      <c r="X34" s="933">
        <f t="shared" ref="X34" si="37">X33+$D34</f>
        <v>0.92499999999999993</v>
      </c>
    </row>
    <row r="35" spans="1:24" ht="16.5">
      <c r="A35" s="924" t="s">
        <v>103</v>
      </c>
      <c r="B35" s="950" t="s">
        <v>101</v>
      </c>
      <c r="C35" s="959" t="s">
        <v>102</v>
      </c>
      <c r="D35" s="963">
        <v>1.3888888888888889E-3</v>
      </c>
      <c r="E35" s="964">
        <v>0.66</v>
      </c>
      <c r="F35" s="965">
        <f t="shared" si="15"/>
        <v>11.280000000000001</v>
      </c>
      <c r="G35" s="955" t="s">
        <v>1684</v>
      </c>
      <c r="H35" s="584" t="s">
        <v>640</v>
      </c>
      <c r="I35" s="584" t="s">
        <v>641</v>
      </c>
      <c r="J35" s="923"/>
      <c r="K35" s="943">
        <f t="shared" si="1"/>
        <v>0.27013888888888893</v>
      </c>
      <c r="L35" s="943">
        <f t="shared" si="2"/>
        <v>0.31875000000000003</v>
      </c>
      <c r="M35" s="943">
        <f t="shared" si="3"/>
        <v>0.37430555555555561</v>
      </c>
      <c r="N35" s="943">
        <f t="shared" si="4"/>
        <v>0.42291666666666666</v>
      </c>
      <c r="O35" s="943">
        <f t="shared" si="5"/>
        <v>0.47152777777777777</v>
      </c>
      <c r="P35" s="943">
        <f t="shared" si="6"/>
        <v>0.53055555555555556</v>
      </c>
      <c r="Q35" s="943">
        <f t="shared" si="7"/>
        <v>0.57916666666666672</v>
      </c>
      <c r="R35" s="943">
        <f t="shared" si="8"/>
        <v>0.62777777777777766</v>
      </c>
      <c r="S35" s="943">
        <f t="shared" si="9"/>
        <v>0.67638888888888882</v>
      </c>
      <c r="T35" s="943">
        <f t="shared" si="10"/>
        <v>0.72499999999999998</v>
      </c>
      <c r="U35" s="943">
        <f t="shared" si="11"/>
        <v>0.78055555555555556</v>
      </c>
      <c r="V35" s="943">
        <f t="shared" si="12"/>
        <v>0.82916666666666672</v>
      </c>
      <c r="W35" s="943">
        <f t="shared" si="13"/>
        <v>0.87777777777777788</v>
      </c>
      <c r="X35" s="943">
        <f t="shared" ref="X35" si="38">X34+$D35</f>
        <v>0.92638888888888882</v>
      </c>
    </row>
    <row r="36" spans="1:24" ht="16.5">
      <c r="A36" s="924" t="s">
        <v>104</v>
      </c>
      <c r="B36" s="948" t="s">
        <v>94</v>
      </c>
      <c r="C36" s="955" t="s">
        <v>5</v>
      </c>
      <c r="D36" s="954">
        <v>1.3888888888888889E-3</v>
      </c>
      <c r="E36" s="937">
        <v>1.5</v>
      </c>
      <c r="F36" s="924">
        <f>F35+E36</f>
        <v>12.780000000000001</v>
      </c>
      <c r="G36" s="955" t="s">
        <v>1681</v>
      </c>
      <c r="H36" s="584" t="s">
        <v>642</v>
      </c>
      <c r="I36" s="584" t="s">
        <v>643</v>
      </c>
      <c r="J36" s="923"/>
      <c r="K36" s="933">
        <f t="shared" si="1"/>
        <v>0.27152777777777781</v>
      </c>
      <c r="L36" s="933">
        <f t="shared" si="2"/>
        <v>0.32013888888888892</v>
      </c>
      <c r="M36" s="933">
        <f t="shared" si="3"/>
        <v>0.3756944444444445</v>
      </c>
      <c r="N36" s="933">
        <f t="shared" si="4"/>
        <v>0.42430555555555555</v>
      </c>
      <c r="O36" s="933">
        <f t="shared" si="5"/>
        <v>0.47291666666666665</v>
      </c>
      <c r="P36" s="933">
        <f t="shared" si="6"/>
        <v>0.53194444444444444</v>
      </c>
      <c r="Q36" s="933">
        <f t="shared" si="7"/>
        <v>0.5805555555555556</v>
      </c>
      <c r="R36" s="933">
        <f t="shared" si="8"/>
        <v>0.62916666666666654</v>
      </c>
      <c r="S36" s="933">
        <f t="shared" si="9"/>
        <v>0.6777777777777777</v>
      </c>
      <c r="T36" s="933">
        <f t="shared" si="10"/>
        <v>0.72638888888888886</v>
      </c>
      <c r="U36" s="933">
        <f t="shared" si="11"/>
        <v>0.78194444444444444</v>
      </c>
      <c r="V36" s="933">
        <f t="shared" si="12"/>
        <v>0.8305555555555556</v>
      </c>
      <c r="W36" s="933">
        <f t="shared" si="13"/>
        <v>0.87916666666666676</v>
      </c>
      <c r="X36" s="933">
        <f t="shared" ref="X36" si="39">X35+$D36</f>
        <v>0.9277777777777777</v>
      </c>
    </row>
    <row r="37" spans="1:24" ht="16.5">
      <c r="A37" s="924" t="s">
        <v>106</v>
      </c>
      <c r="B37" s="948" t="s">
        <v>105</v>
      </c>
      <c r="C37" s="955" t="s">
        <v>5</v>
      </c>
      <c r="D37" s="954">
        <v>6.9444444444444447E-4</v>
      </c>
      <c r="E37" s="299">
        <v>0.25</v>
      </c>
      <c r="F37" s="924">
        <f>F36+E37</f>
        <v>13.030000000000001</v>
      </c>
      <c r="G37" s="955" t="s">
        <v>1681</v>
      </c>
      <c r="H37" s="584" t="s">
        <v>644</v>
      </c>
      <c r="I37" s="584" t="s">
        <v>645</v>
      </c>
      <c r="J37" s="923"/>
      <c r="K37" s="933">
        <f t="shared" si="1"/>
        <v>0.27222222222222225</v>
      </c>
      <c r="L37" s="933">
        <f t="shared" si="2"/>
        <v>0.32083333333333336</v>
      </c>
      <c r="M37" s="933">
        <f t="shared" si="3"/>
        <v>0.37638888888888894</v>
      </c>
      <c r="N37" s="933">
        <f t="shared" si="4"/>
        <v>0.42499999999999999</v>
      </c>
      <c r="O37" s="933">
        <f t="shared" si="5"/>
        <v>0.47361111111111109</v>
      </c>
      <c r="P37" s="933">
        <f t="shared" si="6"/>
        <v>0.53263888888888888</v>
      </c>
      <c r="Q37" s="933">
        <f t="shared" si="7"/>
        <v>0.58125000000000004</v>
      </c>
      <c r="R37" s="933">
        <f t="shared" si="8"/>
        <v>0.62986111111111098</v>
      </c>
      <c r="S37" s="933">
        <f t="shared" si="9"/>
        <v>0.67847222222222214</v>
      </c>
      <c r="T37" s="933">
        <f t="shared" si="10"/>
        <v>0.7270833333333333</v>
      </c>
      <c r="U37" s="933">
        <f t="shared" si="11"/>
        <v>0.78263888888888888</v>
      </c>
      <c r="V37" s="933">
        <f t="shared" si="12"/>
        <v>0.83125000000000004</v>
      </c>
      <c r="W37" s="933">
        <f t="shared" si="13"/>
        <v>0.8798611111111112</v>
      </c>
      <c r="X37" s="933">
        <f t="shared" ref="X37" si="40">X36+$D37</f>
        <v>0.92847222222222214</v>
      </c>
    </row>
    <row r="38" spans="1:24" ht="16.5">
      <c r="A38" s="924" t="s">
        <v>108</v>
      </c>
      <c r="B38" s="948" t="s">
        <v>107</v>
      </c>
      <c r="C38" s="955" t="s">
        <v>5</v>
      </c>
      <c r="D38" s="954">
        <v>6.9444444444444447E-4</v>
      </c>
      <c r="E38" s="299">
        <v>0.34</v>
      </c>
      <c r="F38" s="924">
        <f t="shared" ref="F38:F54" si="41">F37+E38</f>
        <v>13.370000000000001</v>
      </c>
      <c r="G38" s="955" t="s">
        <v>1681</v>
      </c>
      <c r="H38" s="584" t="s">
        <v>646</v>
      </c>
      <c r="I38" s="584" t="s">
        <v>647</v>
      </c>
      <c r="J38" s="923"/>
      <c r="K38" s="933">
        <f t="shared" si="1"/>
        <v>0.2729166666666667</v>
      </c>
      <c r="L38" s="933">
        <f t="shared" si="2"/>
        <v>0.3215277777777778</v>
      </c>
      <c r="M38" s="933">
        <f t="shared" si="3"/>
        <v>0.37708333333333338</v>
      </c>
      <c r="N38" s="933">
        <f t="shared" si="4"/>
        <v>0.42569444444444443</v>
      </c>
      <c r="O38" s="933">
        <f t="shared" si="5"/>
        <v>0.47430555555555554</v>
      </c>
      <c r="P38" s="933">
        <f t="shared" si="6"/>
        <v>0.53333333333333333</v>
      </c>
      <c r="Q38" s="933">
        <f t="shared" si="7"/>
        <v>0.58194444444444449</v>
      </c>
      <c r="R38" s="933">
        <f t="shared" si="8"/>
        <v>0.63055555555555542</v>
      </c>
      <c r="S38" s="933">
        <f t="shared" si="9"/>
        <v>0.67916666666666659</v>
      </c>
      <c r="T38" s="933">
        <f t="shared" si="10"/>
        <v>0.72777777777777775</v>
      </c>
      <c r="U38" s="933">
        <f t="shared" si="11"/>
        <v>0.78333333333333333</v>
      </c>
      <c r="V38" s="933">
        <f t="shared" si="12"/>
        <v>0.83194444444444449</v>
      </c>
      <c r="W38" s="933">
        <f t="shared" si="13"/>
        <v>0.88055555555555565</v>
      </c>
      <c r="X38" s="933">
        <f t="shared" ref="X38" si="42">X37+$D38</f>
        <v>0.92916666666666659</v>
      </c>
    </row>
    <row r="39" spans="1:24" ht="16.5">
      <c r="A39" s="924" t="s">
        <v>109</v>
      </c>
      <c r="B39" s="948" t="s">
        <v>88</v>
      </c>
      <c r="C39" s="955" t="s">
        <v>4</v>
      </c>
      <c r="D39" s="954">
        <v>6.9444444444444447E-4</v>
      </c>
      <c r="E39" s="299">
        <v>0.34</v>
      </c>
      <c r="F39" s="924">
        <f t="shared" si="41"/>
        <v>13.71</v>
      </c>
      <c r="G39" s="955" t="s">
        <v>1681</v>
      </c>
      <c r="H39" s="584" t="s">
        <v>648</v>
      </c>
      <c r="I39" s="584" t="s">
        <v>649</v>
      </c>
      <c r="J39" s="923"/>
      <c r="K39" s="933">
        <f t="shared" si="1"/>
        <v>0.27361111111111114</v>
      </c>
      <c r="L39" s="933">
        <f t="shared" si="2"/>
        <v>0.32222222222222224</v>
      </c>
      <c r="M39" s="933">
        <f t="shared" si="3"/>
        <v>0.37777777777777782</v>
      </c>
      <c r="N39" s="933">
        <f t="shared" si="4"/>
        <v>0.42638888888888887</v>
      </c>
      <c r="O39" s="933">
        <f t="shared" si="5"/>
        <v>0.47499999999999998</v>
      </c>
      <c r="P39" s="933">
        <f t="shared" si="6"/>
        <v>0.53402777777777777</v>
      </c>
      <c r="Q39" s="933">
        <f t="shared" si="7"/>
        <v>0.58263888888888893</v>
      </c>
      <c r="R39" s="933">
        <f t="shared" si="8"/>
        <v>0.63124999999999987</v>
      </c>
      <c r="S39" s="933">
        <f t="shared" si="9"/>
        <v>0.67986111111111103</v>
      </c>
      <c r="T39" s="933">
        <f t="shared" si="10"/>
        <v>0.72847222222222219</v>
      </c>
      <c r="U39" s="933">
        <f t="shared" si="11"/>
        <v>0.78402777777777777</v>
      </c>
      <c r="V39" s="933">
        <f t="shared" si="12"/>
        <v>0.83263888888888893</v>
      </c>
      <c r="W39" s="933">
        <f t="shared" si="13"/>
        <v>0.88125000000000009</v>
      </c>
      <c r="X39" s="933">
        <f t="shared" ref="X39" si="43">X38+$D39</f>
        <v>0.92986111111111103</v>
      </c>
    </row>
    <row r="40" spans="1:24" ht="16.5">
      <c r="A40" s="924" t="s">
        <v>110</v>
      </c>
      <c r="B40" s="948" t="s">
        <v>86</v>
      </c>
      <c r="C40" s="955" t="s">
        <v>4</v>
      </c>
      <c r="D40" s="954">
        <v>6.9444444444444447E-4</v>
      </c>
      <c r="E40" s="299">
        <v>0.35</v>
      </c>
      <c r="F40" s="924">
        <f t="shared" si="41"/>
        <v>14.06</v>
      </c>
      <c r="G40" s="955" t="s">
        <v>1681</v>
      </c>
      <c r="H40" s="584" t="s">
        <v>603</v>
      </c>
      <c r="I40" s="584" t="s">
        <v>650</v>
      </c>
      <c r="J40" s="923"/>
      <c r="K40" s="933">
        <f t="shared" si="1"/>
        <v>0.27430555555555558</v>
      </c>
      <c r="L40" s="933">
        <f t="shared" si="2"/>
        <v>0.32291666666666669</v>
      </c>
      <c r="M40" s="933">
        <f t="shared" si="3"/>
        <v>0.37847222222222227</v>
      </c>
      <c r="N40" s="933">
        <f t="shared" si="4"/>
        <v>0.42708333333333331</v>
      </c>
      <c r="O40" s="933">
        <f t="shared" si="5"/>
        <v>0.47569444444444442</v>
      </c>
      <c r="P40" s="933">
        <f t="shared" si="6"/>
        <v>0.53472222222222221</v>
      </c>
      <c r="Q40" s="933">
        <f t="shared" si="7"/>
        <v>0.58333333333333337</v>
      </c>
      <c r="R40" s="933">
        <f t="shared" si="8"/>
        <v>0.63194444444444431</v>
      </c>
      <c r="S40" s="933">
        <f t="shared" si="9"/>
        <v>0.68055555555555547</v>
      </c>
      <c r="T40" s="933">
        <f t="shared" si="10"/>
        <v>0.72916666666666663</v>
      </c>
      <c r="U40" s="933">
        <f t="shared" si="11"/>
        <v>0.78472222222222221</v>
      </c>
      <c r="V40" s="933">
        <f t="shared" si="12"/>
        <v>0.83333333333333337</v>
      </c>
      <c r="W40" s="933">
        <f t="shared" si="13"/>
        <v>0.88194444444444453</v>
      </c>
      <c r="X40" s="933">
        <f t="shared" ref="X40" si="44">X39+$D40</f>
        <v>0.93055555555555547</v>
      </c>
    </row>
    <row r="41" spans="1:24" ht="16.5">
      <c r="A41" s="924" t="s">
        <v>111</v>
      </c>
      <c r="B41" s="948" t="s">
        <v>84</v>
      </c>
      <c r="C41" s="955" t="s">
        <v>4</v>
      </c>
      <c r="D41" s="954">
        <v>6.9444444444444447E-4</v>
      </c>
      <c r="E41" s="299">
        <v>0.23</v>
      </c>
      <c r="F41" s="924">
        <f t="shared" si="41"/>
        <v>14.290000000000001</v>
      </c>
      <c r="G41" s="955" t="s">
        <v>1681</v>
      </c>
      <c r="H41" s="584" t="s">
        <v>651</v>
      </c>
      <c r="I41" s="584" t="s">
        <v>652</v>
      </c>
      <c r="J41" s="923"/>
      <c r="K41" s="933">
        <f t="shared" si="1"/>
        <v>0.27500000000000002</v>
      </c>
      <c r="L41" s="933">
        <f t="shared" si="2"/>
        <v>0.32361111111111113</v>
      </c>
      <c r="M41" s="933">
        <f t="shared" si="3"/>
        <v>0.37916666666666671</v>
      </c>
      <c r="N41" s="933">
        <f t="shared" si="4"/>
        <v>0.42777777777777776</v>
      </c>
      <c r="O41" s="933">
        <f t="shared" si="5"/>
        <v>0.47638888888888886</v>
      </c>
      <c r="P41" s="933">
        <f t="shared" si="6"/>
        <v>0.53541666666666665</v>
      </c>
      <c r="Q41" s="933">
        <f t="shared" si="7"/>
        <v>0.58402777777777781</v>
      </c>
      <c r="R41" s="933">
        <f t="shared" si="8"/>
        <v>0.63263888888888875</v>
      </c>
      <c r="S41" s="933">
        <f t="shared" si="9"/>
        <v>0.68124999999999991</v>
      </c>
      <c r="T41" s="933">
        <f t="shared" si="10"/>
        <v>0.72986111111111107</v>
      </c>
      <c r="U41" s="933">
        <f t="shared" si="11"/>
        <v>0.78541666666666665</v>
      </c>
      <c r="V41" s="933">
        <f t="shared" si="12"/>
        <v>0.83402777777777781</v>
      </c>
      <c r="W41" s="933">
        <f t="shared" si="13"/>
        <v>0.88263888888888897</v>
      </c>
      <c r="X41" s="933">
        <f t="shared" ref="X41" si="45">X40+$D41</f>
        <v>0.93124999999999991</v>
      </c>
    </row>
    <row r="42" spans="1:24" ht="16.5">
      <c r="A42" s="924" t="s">
        <v>112</v>
      </c>
      <c r="B42" s="950" t="s">
        <v>82</v>
      </c>
      <c r="C42" s="966" t="s">
        <v>4</v>
      </c>
      <c r="D42" s="963">
        <v>6.9444444444444447E-4</v>
      </c>
      <c r="E42" s="964">
        <v>0.34</v>
      </c>
      <c r="F42" s="965">
        <f t="shared" si="41"/>
        <v>14.63</v>
      </c>
      <c r="G42" s="1582" t="s">
        <v>1681</v>
      </c>
      <c r="H42" s="941" t="s">
        <v>634</v>
      </c>
      <c r="I42" s="941" t="s">
        <v>635</v>
      </c>
      <c r="J42" s="924"/>
      <c r="K42" s="943">
        <f t="shared" si="1"/>
        <v>0.27569444444444446</v>
      </c>
      <c r="L42" s="943">
        <f t="shared" si="2"/>
        <v>0.32430555555555557</v>
      </c>
      <c r="M42" s="943">
        <f t="shared" si="3"/>
        <v>0.37986111111111115</v>
      </c>
      <c r="N42" s="943">
        <f t="shared" si="4"/>
        <v>0.4284722222222222</v>
      </c>
      <c r="O42" s="943">
        <f t="shared" si="5"/>
        <v>0.4770833333333333</v>
      </c>
      <c r="P42" s="943">
        <f t="shared" si="6"/>
        <v>0.53611111111111109</v>
      </c>
      <c r="Q42" s="943">
        <f t="shared" si="7"/>
        <v>0.58472222222222225</v>
      </c>
      <c r="R42" s="943">
        <f t="shared" si="8"/>
        <v>0.63333333333333319</v>
      </c>
      <c r="S42" s="943">
        <f t="shared" si="9"/>
        <v>0.68194444444444435</v>
      </c>
      <c r="T42" s="943">
        <f t="shared" si="10"/>
        <v>0.73055555555555551</v>
      </c>
      <c r="U42" s="943">
        <f t="shared" si="11"/>
        <v>0.78611111111111109</v>
      </c>
      <c r="V42" s="943">
        <f t="shared" si="12"/>
        <v>0.83472222222222225</v>
      </c>
      <c r="W42" s="943">
        <f t="shared" si="13"/>
        <v>0.88333333333333341</v>
      </c>
      <c r="X42" s="943">
        <f t="shared" ref="X42" si="46">X41+$D42</f>
        <v>0.93194444444444435</v>
      </c>
    </row>
    <row r="43" spans="1:24" ht="16.5">
      <c r="A43" s="924" t="s">
        <v>114</v>
      </c>
      <c r="B43" s="948" t="s">
        <v>113</v>
      </c>
      <c r="C43" s="967" t="s">
        <v>4</v>
      </c>
      <c r="D43" s="954">
        <v>6.9444444444444447E-4</v>
      </c>
      <c r="E43" s="299">
        <v>0.5</v>
      </c>
      <c r="F43" s="924">
        <f>F42+E43</f>
        <v>15.13</v>
      </c>
      <c r="G43" s="967" t="s">
        <v>1683</v>
      </c>
      <c r="H43" s="584" t="s">
        <v>636</v>
      </c>
      <c r="I43" s="584" t="s">
        <v>637</v>
      </c>
      <c r="J43" s="924"/>
      <c r="K43" s="933">
        <f t="shared" si="1"/>
        <v>0.27638888888888891</v>
      </c>
      <c r="L43" s="933">
        <f t="shared" si="2"/>
        <v>0.32500000000000001</v>
      </c>
      <c r="M43" s="933">
        <f t="shared" si="3"/>
        <v>0.38055555555555559</v>
      </c>
      <c r="N43" s="933">
        <f t="shared" si="4"/>
        <v>0.42916666666666664</v>
      </c>
      <c r="O43" s="933">
        <f t="shared" si="5"/>
        <v>0.47777777777777775</v>
      </c>
      <c r="P43" s="933">
        <f t="shared" si="6"/>
        <v>0.53680555555555554</v>
      </c>
      <c r="Q43" s="933">
        <f t="shared" si="7"/>
        <v>0.5854166666666667</v>
      </c>
      <c r="R43" s="933">
        <f t="shared" si="8"/>
        <v>0.63402777777777763</v>
      </c>
      <c r="S43" s="933">
        <f t="shared" si="9"/>
        <v>0.6826388888888888</v>
      </c>
      <c r="T43" s="933">
        <f t="shared" si="10"/>
        <v>0.73124999999999996</v>
      </c>
      <c r="U43" s="933">
        <f t="shared" si="11"/>
        <v>0.78680555555555554</v>
      </c>
      <c r="V43" s="933">
        <f t="shared" si="12"/>
        <v>0.8354166666666667</v>
      </c>
      <c r="W43" s="933">
        <f t="shared" si="13"/>
        <v>0.88402777777777786</v>
      </c>
      <c r="X43" s="933">
        <f t="shared" ref="X43" si="47">X42+$D43</f>
        <v>0.9326388888888888</v>
      </c>
    </row>
    <row r="44" spans="1:24" ht="16.5">
      <c r="A44" s="924" t="s">
        <v>116</v>
      </c>
      <c r="B44" s="948" t="s">
        <v>115</v>
      </c>
      <c r="C44" s="967" t="s">
        <v>4</v>
      </c>
      <c r="D44" s="954">
        <v>6.9444444444444447E-4</v>
      </c>
      <c r="E44" s="299">
        <v>0.3</v>
      </c>
      <c r="F44" s="924">
        <f t="shared" ref="F44:F45" si="48">F43+E44</f>
        <v>15.430000000000001</v>
      </c>
      <c r="G44" s="967" t="s">
        <v>1683</v>
      </c>
      <c r="H44" s="584" t="s">
        <v>638</v>
      </c>
      <c r="I44" s="584" t="s">
        <v>639</v>
      </c>
      <c r="J44" s="924"/>
      <c r="K44" s="933">
        <f t="shared" si="1"/>
        <v>0.27708333333333335</v>
      </c>
      <c r="L44" s="933">
        <f t="shared" si="2"/>
        <v>0.32569444444444445</v>
      </c>
      <c r="M44" s="933">
        <f t="shared" si="3"/>
        <v>0.38125000000000003</v>
      </c>
      <c r="N44" s="933">
        <f t="shared" si="4"/>
        <v>0.42986111111111108</v>
      </c>
      <c r="O44" s="933">
        <f t="shared" si="5"/>
        <v>0.47847222222222219</v>
      </c>
      <c r="P44" s="933">
        <f t="shared" si="6"/>
        <v>0.53749999999999998</v>
      </c>
      <c r="Q44" s="933">
        <f t="shared" si="7"/>
        <v>0.58611111111111114</v>
      </c>
      <c r="R44" s="933">
        <f t="shared" si="8"/>
        <v>0.63472222222222208</v>
      </c>
      <c r="S44" s="933">
        <f t="shared" si="9"/>
        <v>0.68333333333333324</v>
      </c>
      <c r="T44" s="933">
        <f t="shared" si="10"/>
        <v>0.7319444444444444</v>
      </c>
      <c r="U44" s="933">
        <f t="shared" si="11"/>
        <v>0.78749999999999998</v>
      </c>
      <c r="V44" s="933">
        <f t="shared" si="12"/>
        <v>0.83611111111111114</v>
      </c>
      <c r="W44" s="933">
        <f t="shared" si="13"/>
        <v>0.8847222222222223</v>
      </c>
      <c r="X44" s="933">
        <f t="shared" ref="X44" si="49">X43+$D44</f>
        <v>0.93333333333333324</v>
      </c>
    </row>
    <row r="45" spans="1:24" ht="16.5">
      <c r="A45" s="924" t="s">
        <v>117</v>
      </c>
      <c r="B45" s="948" t="s">
        <v>76</v>
      </c>
      <c r="C45" s="967" t="s">
        <v>4</v>
      </c>
      <c r="D45" s="954">
        <v>6.9444444444444447E-4</v>
      </c>
      <c r="E45" s="299">
        <v>0.68</v>
      </c>
      <c r="F45" s="924">
        <f t="shared" si="48"/>
        <v>16.110000000000003</v>
      </c>
      <c r="G45" s="967" t="s">
        <v>1681</v>
      </c>
      <c r="H45" s="584" t="s">
        <v>656</v>
      </c>
      <c r="I45" s="584" t="s">
        <v>657</v>
      </c>
      <c r="J45" s="924"/>
      <c r="K45" s="933">
        <f t="shared" si="1"/>
        <v>0.27777777777777779</v>
      </c>
      <c r="L45" s="933">
        <f t="shared" si="2"/>
        <v>0.3263888888888889</v>
      </c>
      <c r="M45" s="933">
        <f t="shared" si="3"/>
        <v>0.38194444444444448</v>
      </c>
      <c r="N45" s="933">
        <f t="shared" si="4"/>
        <v>0.43055555555555552</v>
      </c>
      <c r="O45" s="933">
        <f t="shared" si="5"/>
        <v>0.47916666666666663</v>
      </c>
      <c r="P45" s="933">
        <f t="shared" si="6"/>
        <v>0.53819444444444442</v>
      </c>
      <c r="Q45" s="933">
        <f t="shared" si="7"/>
        <v>0.58680555555555558</v>
      </c>
      <c r="R45" s="933">
        <f t="shared" si="8"/>
        <v>0.63541666666666652</v>
      </c>
      <c r="S45" s="933">
        <f t="shared" si="9"/>
        <v>0.68402777777777768</v>
      </c>
      <c r="T45" s="933">
        <f t="shared" si="10"/>
        <v>0.73263888888888884</v>
      </c>
      <c r="U45" s="933">
        <f t="shared" si="11"/>
        <v>0.78819444444444442</v>
      </c>
      <c r="V45" s="933">
        <f t="shared" si="12"/>
        <v>0.83680555555555558</v>
      </c>
      <c r="W45" s="933">
        <f t="shared" si="13"/>
        <v>0.88541666666666674</v>
      </c>
      <c r="X45" s="933">
        <f t="shared" ref="X45" si="50">X44+$D45</f>
        <v>0.93402777777777768</v>
      </c>
    </row>
    <row r="46" spans="1:24" ht="16.5">
      <c r="A46" s="924" t="s">
        <v>118</v>
      </c>
      <c r="B46" s="934" t="s">
        <v>74</v>
      </c>
      <c r="C46" s="710" t="s">
        <v>4</v>
      </c>
      <c r="D46" s="935">
        <v>6.9444444444438647E-4</v>
      </c>
      <c r="E46" s="936">
        <v>0.34</v>
      </c>
      <c r="F46" s="924">
        <f t="shared" si="41"/>
        <v>16.450000000000003</v>
      </c>
      <c r="G46" s="967" t="s">
        <v>1681</v>
      </c>
      <c r="H46" s="584" t="s">
        <v>658</v>
      </c>
      <c r="I46" s="584" t="s">
        <v>659</v>
      </c>
      <c r="J46" s="924"/>
      <c r="K46" s="933">
        <f t="shared" si="1"/>
        <v>0.27847222222222218</v>
      </c>
      <c r="L46" s="933">
        <f t="shared" si="2"/>
        <v>0.32708333333333328</v>
      </c>
      <c r="M46" s="933">
        <f t="shared" si="3"/>
        <v>0.38263888888888886</v>
      </c>
      <c r="N46" s="933">
        <f t="shared" si="4"/>
        <v>0.43124999999999991</v>
      </c>
      <c r="O46" s="933">
        <f t="shared" si="5"/>
        <v>0.47986111111111102</v>
      </c>
      <c r="P46" s="933">
        <f t="shared" si="6"/>
        <v>0.53888888888888875</v>
      </c>
      <c r="Q46" s="933">
        <f t="shared" si="7"/>
        <v>0.58749999999999991</v>
      </c>
      <c r="R46" s="933">
        <f t="shared" si="8"/>
        <v>0.63611111111111085</v>
      </c>
      <c r="S46" s="933">
        <f t="shared" si="9"/>
        <v>0.68472222222222201</v>
      </c>
      <c r="T46" s="933">
        <f t="shared" si="10"/>
        <v>0.73333333333333317</v>
      </c>
      <c r="U46" s="933">
        <f t="shared" si="11"/>
        <v>0.78888888888888875</v>
      </c>
      <c r="V46" s="933">
        <f t="shared" si="12"/>
        <v>0.83749999999999991</v>
      </c>
      <c r="W46" s="933">
        <f t="shared" si="13"/>
        <v>0.88611111111111107</v>
      </c>
      <c r="X46" s="933">
        <f t="shared" ref="X46" si="51">X45+$D46</f>
        <v>0.93472222222222201</v>
      </c>
    </row>
    <row r="47" spans="1:24" ht="16.5">
      <c r="A47" s="924" t="s">
        <v>120</v>
      </c>
      <c r="B47" s="934" t="s">
        <v>119</v>
      </c>
      <c r="C47" s="710" t="s">
        <v>5</v>
      </c>
      <c r="D47" s="935">
        <v>6.9444444444444447E-4</v>
      </c>
      <c r="E47" s="936">
        <v>0.44</v>
      </c>
      <c r="F47" s="924">
        <f t="shared" si="41"/>
        <v>16.890000000000004</v>
      </c>
      <c r="G47" s="967" t="s">
        <v>1684</v>
      </c>
      <c r="H47" s="584" t="s">
        <v>660</v>
      </c>
      <c r="I47" s="584" t="s">
        <v>661</v>
      </c>
      <c r="J47" s="924"/>
      <c r="K47" s="933">
        <f t="shared" si="1"/>
        <v>0.27916666666666662</v>
      </c>
      <c r="L47" s="933">
        <f t="shared" si="2"/>
        <v>0.32777777777777772</v>
      </c>
      <c r="M47" s="933">
        <f t="shared" si="3"/>
        <v>0.3833333333333333</v>
      </c>
      <c r="N47" s="933">
        <f t="shared" si="4"/>
        <v>0.43194444444444435</v>
      </c>
      <c r="O47" s="933">
        <f t="shared" si="5"/>
        <v>0.48055555555555546</v>
      </c>
      <c r="P47" s="933">
        <f t="shared" si="6"/>
        <v>0.53958333333333319</v>
      </c>
      <c r="Q47" s="933">
        <f t="shared" si="7"/>
        <v>0.58819444444444435</v>
      </c>
      <c r="R47" s="933">
        <f t="shared" si="8"/>
        <v>0.63680555555555529</v>
      </c>
      <c r="S47" s="933">
        <f t="shared" si="9"/>
        <v>0.68541666666666645</v>
      </c>
      <c r="T47" s="933">
        <f t="shared" si="10"/>
        <v>0.73402777777777761</v>
      </c>
      <c r="U47" s="933">
        <f t="shared" si="11"/>
        <v>0.78958333333333319</v>
      </c>
      <c r="V47" s="933">
        <f t="shared" si="12"/>
        <v>0.83819444444444435</v>
      </c>
      <c r="W47" s="933">
        <f t="shared" si="13"/>
        <v>0.88680555555555551</v>
      </c>
      <c r="X47" s="933">
        <f t="shared" ref="X47" si="52">X46+$D47</f>
        <v>0.93541666666666645</v>
      </c>
    </row>
    <row r="48" spans="1:24" ht="16.5">
      <c r="A48" s="924" t="s">
        <v>122</v>
      </c>
      <c r="B48" s="934" t="s">
        <v>121</v>
      </c>
      <c r="C48" s="710" t="s">
        <v>4</v>
      </c>
      <c r="D48" s="954">
        <v>2.0833333333333333E-3</v>
      </c>
      <c r="E48" s="936">
        <v>0.2</v>
      </c>
      <c r="F48" s="924">
        <f t="shared" si="41"/>
        <v>17.090000000000003</v>
      </c>
      <c r="G48" s="967" t="s">
        <v>1681</v>
      </c>
      <c r="H48" s="584" t="s">
        <v>662</v>
      </c>
      <c r="I48" s="584" t="s">
        <v>663</v>
      </c>
      <c r="J48" s="924"/>
      <c r="K48" s="933">
        <f t="shared" si="1"/>
        <v>0.28124999999999994</v>
      </c>
      <c r="L48" s="933">
        <f t="shared" si="2"/>
        <v>0.32986111111111105</v>
      </c>
      <c r="M48" s="933">
        <f t="shared" si="3"/>
        <v>0.38541666666666663</v>
      </c>
      <c r="N48" s="933">
        <f t="shared" si="4"/>
        <v>0.43402777777777768</v>
      </c>
      <c r="O48" s="933">
        <f t="shared" si="5"/>
        <v>0.48263888888888878</v>
      </c>
      <c r="P48" s="933">
        <f t="shared" si="6"/>
        <v>0.54166666666666652</v>
      </c>
      <c r="Q48" s="933">
        <f t="shared" si="7"/>
        <v>0.59027777777777768</v>
      </c>
      <c r="R48" s="933">
        <f t="shared" si="8"/>
        <v>0.63888888888888862</v>
      </c>
      <c r="S48" s="933">
        <f t="shared" si="9"/>
        <v>0.68749999999999978</v>
      </c>
      <c r="T48" s="933">
        <f t="shared" si="10"/>
        <v>0.73611111111111094</v>
      </c>
      <c r="U48" s="933">
        <f t="shared" si="11"/>
        <v>0.79166666666666652</v>
      </c>
      <c r="V48" s="933">
        <f t="shared" si="12"/>
        <v>0.84027777777777768</v>
      </c>
      <c r="W48" s="933">
        <f t="shared" si="13"/>
        <v>0.88888888888888884</v>
      </c>
      <c r="X48" s="933">
        <f t="shared" ref="X48" si="53">X47+$D48</f>
        <v>0.93749999999999978</v>
      </c>
    </row>
    <row r="49" spans="1:37" ht="16.5">
      <c r="A49" s="924" t="s">
        <v>123</v>
      </c>
      <c r="B49" s="950" t="s">
        <v>66</v>
      </c>
      <c r="C49" s="940" t="s">
        <v>4</v>
      </c>
      <c r="D49" s="963">
        <v>1.3888888888889395E-3</v>
      </c>
      <c r="E49" s="964">
        <v>0.65</v>
      </c>
      <c r="F49" s="965">
        <f t="shared" si="41"/>
        <v>17.740000000000002</v>
      </c>
      <c r="G49" s="962" t="s">
        <v>1681</v>
      </c>
      <c r="H49" s="941" t="s">
        <v>601</v>
      </c>
      <c r="I49" s="941" t="s">
        <v>602</v>
      </c>
      <c r="J49" s="924"/>
      <c r="K49" s="943">
        <f t="shared" si="1"/>
        <v>0.28263888888888888</v>
      </c>
      <c r="L49" s="943">
        <f t="shared" si="2"/>
        <v>0.33124999999999999</v>
      </c>
      <c r="M49" s="943">
        <f t="shared" si="3"/>
        <v>0.38680555555555557</v>
      </c>
      <c r="N49" s="943">
        <f t="shared" si="4"/>
        <v>0.43541666666666662</v>
      </c>
      <c r="O49" s="943">
        <f t="shared" si="5"/>
        <v>0.48402777777777772</v>
      </c>
      <c r="P49" s="943">
        <f t="shared" si="6"/>
        <v>0.5430555555555554</v>
      </c>
      <c r="Q49" s="943">
        <f t="shared" si="7"/>
        <v>0.59166666666666656</v>
      </c>
      <c r="R49" s="943">
        <f t="shared" si="8"/>
        <v>0.6402777777777775</v>
      </c>
      <c r="S49" s="943">
        <f t="shared" si="9"/>
        <v>0.68888888888888866</v>
      </c>
      <c r="T49" s="943">
        <f t="shared" si="10"/>
        <v>0.73749999999999982</v>
      </c>
      <c r="U49" s="943">
        <f t="shared" si="11"/>
        <v>0.7930555555555554</v>
      </c>
      <c r="V49" s="943">
        <f t="shared" si="12"/>
        <v>0.84166666666666656</v>
      </c>
      <c r="W49" s="943">
        <f t="shared" si="13"/>
        <v>0.89027777777777772</v>
      </c>
      <c r="X49" s="943">
        <f t="shared" ref="X49" si="54">X48+$D49</f>
        <v>0.93888888888888866</v>
      </c>
    </row>
    <row r="50" spans="1:37" ht="16.5">
      <c r="A50" s="924" t="s">
        <v>124</v>
      </c>
      <c r="B50" s="934" t="s">
        <v>68</v>
      </c>
      <c r="C50" s="710" t="s">
        <v>4</v>
      </c>
      <c r="D50" s="935">
        <v>6.9444444444433095E-4</v>
      </c>
      <c r="E50" s="936">
        <v>0.41</v>
      </c>
      <c r="F50" s="924">
        <f t="shared" si="41"/>
        <v>18.150000000000002</v>
      </c>
      <c r="G50" s="967" t="s">
        <v>1681</v>
      </c>
      <c r="H50" s="584" t="s">
        <v>653</v>
      </c>
      <c r="I50" s="584" t="s">
        <v>604</v>
      </c>
      <c r="J50" s="924"/>
      <c r="K50" s="933">
        <f t="shared" si="1"/>
        <v>0.28333333333333321</v>
      </c>
      <c r="L50" s="933">
        <f t="shared" si="2"/>
        <v>0.33194444444444432</v>
      </c>
      <c r="M50" s="933">
        <f t="shared" si="3"/>
        <v>0.3874999999999999</v>
      </c>
      <c r="N50" s="933">
        <f t="shared" si="4"/>
        <v>0.43611111111111095</v>
      </c>
      <c r="O50" s="933">
        <f t="shared" si="5"/>
        <v>0.48472222222222205</v>
      </c>
      <c r="P50" s="933">
        <f t="shared" si="6"/>
        <v>0.54374999999999973</v>
      </c>
      <c r="Q50" s="933">
        <f t="shared" si="7"/>
        <v>0.59236111111111089</v>
      </c>
      <c r="R50" s="933">
        <f t="shared" si="8"/>
        <v>0.64097222222222183</v>
      </c>
      <c r="S50" s="933">
        <f t="shared" si="9"/>
        <v>0.68958333333333299</v>
      </c>
      <c r="T50" s="933">
        <f t="shared" si="10"/>
        <v>0.73819444444444415</v>
      </c>
      <c r="U50" s="933">
        <f t="shared" si="11"/>
        <v>0.79374999999999973</v>
      </c>
      <c r="V50" s="933">
        <f t="shared" si="12"/>
        <v>0.84236111111111089</v>
      </c>
      <c r="W50" s="933">
        <f t="shared" si="13"/>
        <v>0.89097222222222205</v>
      </c>
      <c r="X50" s="933">
        <f t="shared" ref="X50" si="55">X49+$D50</f>
        <v>0.93958333333333299</v>
      </c>
    </row>
    <row r="51" spans="1:37" ht="16.5">
      <c r="A51" s="924" t="s">
        <v>126</v>
      </c>
      <c r="B51" s="934" t="s">
        <v>125</v>
      </c>
      <c r="C51" s="710" t="s">
        <v>4</v>
      </c>
      <c r="D51" s="935">
        <v>6.9444444444449749E-4</v>
      </c>
      <c r="E51" s="936">
        <v>0.3</v>
      </c>
      <c r="F51" s="924">
        <f t="shared" si="41"/>
        <v>18.450000000000003</v>
      </c>
      <c r="G51" s="967" t="s">
        <v>1681</v>
      </c>
      <c r="H51" s="584" t="s">
        <v>605</v>
      </c>
      <c r="I51" s="584" t="s">
        <v>606</v>
      </c>
      <c r="J51" s="924"/>
      <c r="K51" s="933">
        <f t="shared" si="1"/>
        <v>0.28402777777777771</v>
      </c>
      <c r="L51" s="933">
        <f t="shared" si="2"/>
        <v>0.33263888888888882</v>
      </c>
      <c r="M51" s="933">
        <f t="shared" si="3"/>
        <v>0.3881944444444444</v>
      </c>
      <c r="N51" s="933">
        <f t="shared" si="4"/>
        <v>0.43680555555555545</v>
      </c>
      <c r="O51" s="933">
        <f t="shared" si="5"/>
        <v>0.48541666666666655</v>
      </c>
      <c r="P51" s="933">
        <f t="shared" si="6"/>
        <v>0.54444444444444429</v>
      </c>
      <c r="Q51" s="933">
        <f t="shared" si="7"/>
        <v>0.59305555555555545</v>
      </c>
      <c r="R51" s="933">
        <f t="shared" si="8"/>
        <v>0.64166666666666639</v>
      </c>
      <c r="S51" s="933">
        <f t="shared" si="9"/>
        <v>0.69027777777777755</v>
      </c>
      <c r="T51" s="933">
        <f t="shared" si="10"/>
        <v>0.73888888888888871</v>
      </c>
      <c r="U51" s="933">
        <f t="shared" si="11"/>
        <v>0.79444444444444429</v>
      </c>
      <c r="V51" s="933">
        <f t="shared" si="12"/>
        <v>0.84305555555555545</v>
      </c>
      <c r="W51" s="933">
        <f t="shared" si="13"/>
        <v>0.89166666666666661</v>
      </c>
      <c r="X51" s="933">
        <f t="shared" ref="X51" si="56">X50+$D51</f>
        <v>0.94027777777777755</v>
      </c>
    </row>
    <row r="52" spans="1:37" ht="17.25" customHeight="1">
      <c r="A52" s="924" t="s">
        <v>128</v>
      </c>
      <c r="B52" s="934" t="s">
        <v>127</v>
      </c>
      <c r="C52" s="710" t="s">
        <v>5</v>
      </c>
      <c r="D52" s="935">
        <v>1.3888888888889395E-3</v>
      </c>
      <c r="E52" s="936">
        <v>0.45</v>
      </c>
      <c r="F52" s="924">
        <f t="shared" si="41"/>
        <v>18.900000000000002</v>
      </c>
      <c r="G52" s="967" t="s">
        <v>1681</v>
      </c>
      <c r="H52" s="584" t="s">
        <v>670</v>
      </c>
      <c r="I52" s="584" t="s">
        <v>671</v>
      </c>
      <c r="J52" s="924"/>
      <c r="K52" s="933">
        <f t="shared" si="1"/>
        <v>0.28541666666666665</v>
      </c>
      <c r="L52" s="933">
        <f t="shared" si="2"/>
        <v>0.33402777777777776</v>
      </c>
      <c r="M52" s="933">
        <f t="shared" si="3"/>
        <v>0.38958333333333334</v>
      </c>
      <c r="N52" s="933">
        <f t="shared" si="4"/>
        <v>0.43819444444444439</v>
      </c>
      <c r="O52" s="933">
        <f t="shared" si="5"/>
        <v>0.48680555555555549</v>
      </c>
      <c r="P52" s="933">
        <f t="shared" si="6"/>
        <v>0.54583333333333317</v>
      </c>
      <c r="Q52" s="933">
        <f t="shared" si="7"/>
        <v>0.59444444444444433</v>
      </c>
      <c r="R52" s="933">
        <f t="shared" si="8"/>
        <v>0.64305555555555527</v>
      </c>
      <c r="S52" s="933">
        <f t="shared" si="9"/>
        <v>0.69166666666666643</v>
      </c>
      <c r="T52" s="933">
        <f t="shared" si="10"/>
        <v>0.74027777777777759</v>
      </c>
      <c r="U52" s="933">
        <f t="shared" si="11"/>
        <v>0.79583333333333317</v>
      </c>
      <c r="V52" s="933">
        <f t="shared" si="12"/>
        <v>0.84444444444444433</v>
      </c>
      <c r="W52" s="933">
        <f t="shared" si="13"/>
        <v>0.89305555555555549</v>
      </c>
      <c r="X52" s="933">
        <f t="shared" ref="X52" si="57">X51+$D52</f>
        <v>0.94166666666666643</v>
      </c>
    </row>
    <row r="53" spans="1:37" ht="16.5">
      <c r="A53" s="924" t="s">
        <v>129</v>
      </c>
      <c r="B53" s="961" t="s">
        <v>58</v>
      </c>
      <c r="C53" s="962" t="s">
        <v>5</v>
      </c>
      <c r="D53" s="954">
        <v>6.9444444444433095E-4</v>
      </c>
      <c r="E53" s="299">
        <v>0.24</v>
      </c>
      <c r="F53" s="924">
        <f>F52+E53</f>
        <v>19.14</v>
      </c>
      <c r="G53" s="962" t="s">
        <v>1681</v>
      </c>
      <c r="H53" s="584" t="s">
        <v>668</v>
      </c>
      <c r="I53" s="584" t="s">
        <v>669</v>
      </c>
      <c r="J53" s="924"/>
      <c r="K53" s="933">
        <f t="shared" si="1"/>
        <v>0.28611111111111098</v>
      </c>
      <c r="L53" s="933">
        <f t="shared" si="2"/>
        <v>0.33472222222222209</v>
      </c>
      <c r="M53" s="933">
        <f t="shared" si="3"/>
        <v>0.39027777777777767</v>
      </c>
      <c r="N53" s="933">
        <f t="shared" si="4"/>
        <v>0.43888888888888872</v>
      </c>
      <c r="O53" s="933">
        <f t="shared" si="5"/>
        <v>0.48749999999999982</v>
      </c>
      <c r="P53" s="933">
        <f t="shared" si="6"/>
        <v>0.5465277777777775</v>
      </c>
      <c r="Q53" s="933">
        <f t="shared" si="7"/>
        <v>0.59513888888888866</v>
      </c>
      <c r="R53" s="933">
        <f t="shared" si="8"/>
        <v>0.6437499999999996</v>
      </c>
      <c r="S53" s="933">
        <f t="shared" si="9"/>
        <v>0.69236111111111076</v>
      </c>
      <c r="T53" s="933">
        <f t="shared" si="10"/>
        <v>0.74097222222222192</v>
      </c>
      <c r="U53" s="933">
        <f t="shared" si="11"/>
        <v>0.7965277777777775</v>
      </c>
      <c r="V53" s="933">
        <f t="shared" si="12"/>
        <v>0.84513888888888866</v>
      </c>
      <c r="W53" s="933">
        <f t="shared" si="13"/>
        <v>0.89374999999999982</v>
      </c>
      <c r="X53" s="933">
        <f t="shared" ref="X53" si="58">X52+$D53</f>
        <v>0.94236111111111076</v>
      </c>
    </row>
    <row r="54" spans="1:37" ht="16.5">
      <c r="A54" s="924" t="s">
        <v>131</v>
      </c>
      <c r="B54" s="934" t="s">
        <v>130</v>
      </c>
      <c r="C54" s="710" t="s">
        <v>4</v>
      </c>
      <c r="D54" s="935">
        <v>1.3888888888888284E-3</v>
      </c>
      <c r="E54" s="936">
        <v>0.61</v>
      </c>
      <c r="F54" s="924">
        <f t="shared" si="41"/>
        <v>19.75</v>
      </c>
      <c r="G54" s="967" t="s">
        <v>1681</v>
      </c>
      <c r="H54" s="584" t="s">
        <v>676</v>
      </c>
      <c r="I54" s="584" t="s">
        <v>677</v>
      </c>
      <c r="J54" s="924"/>
      <c r="K54" s="933">
        <f t="shared" si="1"/>
        <v>0.28749999999999981</v>
      </c>
      <c r="L54" s="933">
        <f t="shared" si="2"/>
        <v>0.33611111111111092</v>
      </c>
      <c r="M54" s="933">
        <f t="shared" si="3"/>
        <v>0.3916666666666665</v>
      </c>
      <c r="N54" s="933">
        <f t="shared" si="4"/>
        <v>0.44027777777777755</v>
      </c>
      <c r="O54" s="933">
        <f t="shared" si="5"/>
        <v>0.48888888888888865</v>
      </c>
      <c r="P54" s="933">
        <f t="shared" si="6"/>
        <v>0.54791666666666639</v>
      </c>
      <c r="Q54" s="933">
        <f t="shared" si="7"/>
        <v>0.59652777777777755</v>
      </c>
      <c r="R54" s="933">
        <f t="shared" si="8"/>
        <v>0.64513888888888848</v>
      </c>
      <c r="S54" s="933">
        <f t="shared" si="9"/>
        <v>0.69374999999999964</v>
      </c>
      <c r="T54" s="933">
        <f t="shared" si="10"/>
        <v>0.74236111111111081</v>
      </c>
      <c r="U54" s="933">
        <f t="shared" si="11"/>
        <v>0.79791666666666639</v>
      </c>
      <c r="V54" s="933">
        <f t="shared" si="12"/>
        <v>0.84652777777777755</v>
      </c>
      <c r="W54" s="933">
        <f t="shared" si="13"/>
        <v>0.89513888888888871</v>
      </c>
      <c r="X54" s="933">
        <f t="shared" ref="X54" si="59">X53+$D54</f>
        <v>0.94374999999999964</v>
      </c>
    </row>
    <row r="55" spans="1:37" ht="16.5">
      <c r="A55" s="924" t="s">
        <v>1270</v>
      </c>
      <c r="B55" s="950" t="s">
        <v>55</v>
      </c>
      <c r="C55" s="940" t="s">
        <v>4</v>
      </c>
      <c r="D55" s="963">
        <v>1.3888888888888889E-3</v>
      </c>
      <c r="E55" s="964">
        <v>0.54</v>
      </c>
      <c r="F55" s="965">
        <f>F54+E55</f>
        <v>20.29</v>
      </c>
      <c r="G55" s="962" t="s">
        <v>1681</v>
      </c>
      <c r="H55" s="584" t="s">
        <v>654</v>
      </c>
      <c r="I55" s="584" t="s">
        <v>655</v>
      </c>
      <c r="J55" s="923"/>
      <c r="K55" s="933">
        <f t="shared" si="1"/>
        <v>0.2888888888888887</v>
      </c>
      <c r="L55" s="933">
        <f t="shared" si="2"/>
        <v>0.3374999999999998</v>
      </c>
      <c r="M55" s="933">
        <f t="shared" si="3"/>
        <v>0.39305555555555538</v>
      </c>
      <c r="N55" s="933">
        <f t="shared" si="4"/>
        <v>0.44166666666666643</v>
      </c>
      <c r="O55" s="933">
        <f t="shared" si="5"/>
        <v>0.49027777777777753</v>
      </c>
      <c r="P55" s="933">
        <f t="shared" si="6"/>
        <v>0.54930555555555527</v>
      </c>
      <c r="Q55" s="933">
        <f t="shared" si="7"/>
        <v>0.59791666666666643</v>
      </c>
      <c r="R55" s="933">
        <f t="shared" si="8"/>
        <v>0.64652777777777737</v>
      </c>
      <c r="S55" s="933">
        <f t="shared" si="9"/>
        <v>0.69513888888888853</v>
      </c>
      <c r="T55" s="933">
        <f t="shared" si="10"/>
        <v>0.74374999999999969</v>
      </c>
      <c r="U55" s="933">
        <f t="shared" si="11"/>
        <v>0.79930555555555527</v>
      </c>
      <c r="V55" s="933">
        <f t="shared" si="12"/>
        <v>0.84791666666666643</v>
      </c>
      <c r="W55" s="933">
        <f t="shared" si="13"/>
        <v>0.89652777777777759</v>
      </c>
      <c r="X55" s="933">
        <f t="shared" ref="X55" si="60">X54+$D55</f>
        <v>0.94513888888888853</v>
      </c>
      <c r="Y55" s="50"/>
      <c r="Z55" s="52"/>
      <c r="AA55" s="53"/>
      <c r="AB55" s="52"/>
      <c r="AC55" s="53"/>
      <c r="AD55" s="53"/>
      <c r="AE55" s="52"/>
      <c r="AF55" s="53"/>
      <c r="AG55" s="54"/>
      <c r="AH55" s="52"/>
      <c r="AI55" s="51"/>
      <c r="AJ55" s="51"/>
      <c r="AK55" s="46"/>
    </row>
    <row r="56" spans="1:37">
      <c r="B56" s="43"/>
      <c r="C56" s="43"/>
      <c r="D56" s="43"/>
      <c r="E56" s="43"/>
      <c r="F56" s="43"/>
      <c r="G56" s="50"/>
      <c r="H56" s="50"/>
      <c r="I56" s="50"/>
      <c r="J56" s="50"/>
      <c r="K56" s="50"/>
      <c r="L56" s="51"/>
      <c r="M56" s="50"/>
      <c r="N56" s="52"/>
      <c r="O56" s="50"/>
      <c r="P56" s="50"/>
      <c r="Q56" s="50"/>
      <c r="R56" s="52"/>
      <c r="S56" s="50"/>
      <c r="T56" s="50"/>
      <c r="U56" s="52"/>
      <c r="V56" s="52"/>
      <c r="W56" s="50"/>
      <c r="X56" s="51"/>
      <c r="Y56" s="52"/>
      <c r="Z56" s="57"/>
      <c r="AA56" s="52"/>
      <c r="AB56" s="57"/>
      <c r="AC56" s="57"/>
      <c r="AD56" s="52"/>
      <c r="AE56" s="57"/>
      <c r="AF56" s="51"/>
      <c r="AG56" s="52"/>
      <c r="AH56" s="51"/>
      <c r="AI56" s="51"/>
      <c r="AJ56" s="46"/>
    </row>
    <row r="57" spans="1:37" ht="16.5">
      <c r="B57" s="56"/>
      <c r="C57" s="55"/>
      <c r="D57" s="55"/>
      <c r="E57" s="55"/>
      <c r="F57" s="55"/>
      <c r="G57" s="51"/>
      <c r="H57" s="51"/>
      <c r="I57" s="51"/>
      <c r="J57" s="51"/>
      <c r="K57" s="51"/>
      <c r="L57" s="51"/>
      <c r="M57" s="51"/>
      <c r="N57" s="52"/>
      <c r="O57" s="51"/>
      <c r="P57" s="51"/>
      <c r="Q57" s="51"/>
      <c r="R57" s="52"/>
      <c r="S57" s="51"/>
      <c r="T57" s="51"/>
      <c r="U57" s="52"/>
      <c r="V57" s="52"/>
      <c r="W57" s="51"/>
      <c r="X57" s="59"/>
      <c r="Y57" s="61"/>
      <c r="Z57" s="59"/>
      <c r="AA57" s="59"/>
      <c r="AB57" s="59"/>
      <c r="AC57" s="59"/>
      <c r="AD57" s="62"/>
      <c r="AE57" s="15"/>
      <c r="AF57" s="15"/>
      <c r="AG57" s="63"/>
      <c r="AH57" s="15"/>
      <c r="AI57" s="15"/>
      <c r="AJ57" s="46"/>
    </row>
    <row r="58" spans="1:37" ht="23.25">
      <c r="B58" s="73"/>
      <c r="C58" s="58"/>
      <c r="D58" s="58"/>
      <c r="E58" s="58"/>
      <c r="F58" s="58"/>
      <c r="G58" s="59"/>
      <c r="H58" s="60"/>
      <c r="I58" s="59"/>
      <c r="J58" s="59"/>
      <c r="K58" s="59"/>
      <c r="L58" s="59"/>
      <c r="M58" s="59"/>
      <c r="N58" s="59"/>
      <c r="O58" s="59"/>
      <c r="P58" s="59"/>
      <c r="Q58" s="59"/>
      <c r="R58" s="61"/>
      <c r="S58" s="61"/>
      <c r="T58" s="61"/>
      <c r="U58" s="74"/>
      <c r="V58" s="61"/>
      <c r="W58" s="61"/>
      <c r="X58" s="64"/>
      <c r="Y58" s="69"/>
      <c r="Z58" s="70"/>
      <c r="AA58" s="70"/>
      <c r="AB58" s="70"/>
      <c r="AC58" s="365"/>
      <c r="AD58" s="366"/>
      <c r="AE58" s="365"/>
      <c r="AF58" s="367"/>
      <c r="AG58" s="367"/>
      <c r="AH58" s="367"/>
      <c r="AI58" s="367"/>
      <c r="AJ58" s="46"/>
      <c r="AK58" s="368"/>
    </row>
    <row r="59" spans="1:37" ht="16.5">
      <c r="B59" s="48"/>
      <c r="C59" s="48"/>
      <c r="D59" s="48"/>
      <c r="E59" s="48"/>
      <c r="F59" s="48"/>
      <c r="G59" s="64"/>
      <c r="H59" s="65"/>
      <c r="I59" s="66"/>
      <c r="J59" s="66"/>
      <c r="K59" s="67"/>
      <c r="L59" s="68"/>
      <c r="M59" s="68"/>
      <c r="N59" s="68"/>
      <c r="O59" s="68"/>
      <c r="P59" s="68"/>
      <c r="Q59" s="68"/>
      <c r="R59" s="68"/>
      <c r="S59" s="2055"/>
      <c r="T59" s="1892"/>
      <c r="U59" s="1892"/>
      <c r="V59" s="64"/>
      <c r="W59" s="64"/>
      <c r="X59" s="48"/>
      <c r="Y59" s="71"/>
      <c r="AB59" s="45"/>
      <c r="AC59" s="368"/>
      <c r="AD59" s="368"/>
      <c r="AE59" s="368"/>
      <c r="AF59" s="368"/>
      <c r="AG59" s="368"/>
      <c r="AH59" s="368"/>
      <c r="AI59" s="368"/>
      <c r="AJ59" s="46"/>
      <c r="AK59" s="368"/>
    </row>
    <row r="60" spans="1:37">
      <c r="B60" s="48"/>
      <c r="C60" s="48"/>
      <c r="D60" s="48"/>
      <c r="E60" s="48"/>
      <c r="F60" s="48"/>
      <c r="G60" s="48"/>
      <c r="H60" s="64"/>
      <c r="I60" s="64"/>
      <c r="J60" s="64"/>
      <c r="K60" s="64"/>
      <c r="L60" s="64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AC60" s="368"/>
      <c r="AD60" s="368"/>
      <c r="AE60" s="368"/>
      <c r="AF60" s="368"/>
      <c r="AG60" s="368"/>
      <c r="AH60" s="368"/>
      <c r="AI60" s="368"/>
      <c r="AJ60" s="46"/>
      <c r="AK60" s="368"/>
    </row>
    <row r="61" spans="1:37">
      <c r="AC61" s="368"/>
      <c r="AD61" s="368"/>
      <c r="AE61" s="368"/>
      <c r="AF61" s="368"/>
      <c r="AG61" s="368"/>
      <c r="AH61" s="368"/>
      <c r="AI61" s="368"/>
      <c r="AJ61" s="46"/>
      <c r="AK61" s="368"/>
    </row>
    <row r="62" spans="1:37" ht="15" customHeight="1">
      <c r="AC62" s="368"/>
      <c r="AD62" s="368"/>
      <c r="AE62" s="368"/>
      <c r="AF62" s="368"/>
      <c r="AG62" s="368"/>
      <c r="AH62" s="368"/>
      <c r="AI62" s="368"/>
      <c r="AJ62" s="46"/>
      <c r="AK62" s="368"/>
    </row>
    <row r="63" spans="1:37" ht="15" customHeight="1">
      <c r="AC63" s="368"/>
      <c r="AD63" s="368"/>
      <c r="AE63" s="368"/>
      <c r="AF63" s="368"/>
      <c r="AG63" s="368"/>
      <c r="AH63" s="368"/>
      <c r="AI63" s="368"/>
      <c r="AJ63" s="46"/>
      <c r="AK63" s="368"/>
    </row>
    <row r="64" spans="1:37" ht="28.5" customHeight="1">
      <c r="AC64" s="368"/>
      <c r="AD64" s="368"/>
      <c r="AE64" s="368"/>
      <c r="AF64" s="368"/>
      <c r="AG64" s="368"/>
      <c r="AH64" s="368"/>
      <c r="AI64" s="368"/>
      <c r="AJ64" s="46"/>
      <c r="AK64" s="368"/>
    </row>
    <row r="65" spans="22:38" ht="15" customHeight="1">
      <c r="AC65" s="368"/>
      <c r="AD65" s="368"/>
      <c r="AE65" s="368"/>
      <c r="AF65" s="368"/>
      <c r="AG65" s="368"/>
      <c r="AH65" s="368"/>
      <c r="AI65" s="368"/>
      <c r="AJ65" s="46"/>
      <c r="AK65" s="368"/>
    </row>
    <row r="66" spans="22:38" ht="15" customHeight="1">
      <c r="X66" s="49"/>
      <c r="Y66" s="49"/>
      <c r="Z66" s="49"/>
      <c r="AA66" s="49"/>
      <c r="AB66" s="49"/>
      <c r="AC66" s="367"/>
      <c r="AD66" s="367"/>
      <c r="AE66" s="367"/>
      <c r="AF66" s="367"/>
      <c r="AG66" s="367"/>
      <c r="AH66" s="367"/>
      <c r="AI66" s="367"/>
      <c r="AJ66" s="47"/>
      <c r="AK66" s="367"/>
      <c r="AL66" s="49"/>
    </row>
    <row r="67" spans="22:38" ht="15" customHeight="1">
      <c r="V67" s="49"/>
      <c r="W67" s="49"/>
      <c r="X67" s="49"/>
      <c r="Y67" s="49"/>
      <c r="Z67" s="49"/>
      <c r="AA67" s="49"/>
      <c r="AB67" s="49"/>
      <c r="AC67" s="367"/>
      <c r="AD67" s="367"/>
      <c r="AE67" s="367"/>
      <c r="AF67" s="367"/>
      <c r="AG67" s="367"/>
      <c r="AH67" s="367"/>
      <c r="AI67" s="367"/>
      <c r="AJ67" s="47"/>
      <c r="AK67" s="367"/>
      <c r="AL67" s="49"/>
    </row>
    <row r="68" spans="22:38">
      <c r="V68" s="49"/>
      <c r="W68" s="49"/>
      <c r="X68" s="49"/>
      <c r="Y68" s="49"/>
      <c r="Z68" s="49"/>
      <c r="AA68" s="49"/>
      <c r="AB68" s="49"/>
      <c r="AC68" s="367"/>
      <c r="AD68" s="367"/>
      <c r="AE68" s="367"/>
      <c r="AF68" s="367"/>
      <c r="AG68" s="367"/>
      <c r="AH68" s="367"/>
      <c r="AI68" s="367"/>
      <c r="AJ68" s="47"/>
      <c r="AK68" s="367"/>
      <c r="AL68" s="49"/>
    </row>
    <row r="69" spans="22:38">
      <c r="V69" s="49"/>
      <c r="W69" s="49"/>
      <c r="X69" s="49"/>
      <c r="Y69" s="49"/>
      <c r="Z69" s="49"/>
      <c r="AA69" s="49"/>
      <c r="AB69" s="49"/>
      <c r="AC69" s="367"/>
      <c r="AD69" s="367"/>
      <c r="AE69" s="367"/>
      <c r="AF69" s="367"/>
      <c r="AG69" s="367"/>
      <c r="AH69" s="367"/>
      <c r="AI69" s="367"/>
      <c r="AJ69" s="47"/>
      <c r="AK69" s="367"/>
      <c r="AL69" s="49"/>
    </row>
    <row r="70" spans="22:38" ht="1.5" customHeight="1">
      <c r="V70" s="49"/>
      <c r="W70" s="49"/>
      <c r="X70" s="49"/>
      <c r="Y70" s="49"/>
      <c r="Z70" s="49"/>
      <c r="AA70" s="49"/>
      <c r="AB70" s="49"/>
      <c r="AC70" s="367"/>
      <c r="AD70" s="367"/>
      <c r="AE70" s="367"/>
      <c r="AF70" s="367"/>
      <c r="AG70" s="367"/>
      <c r="AH70" s="367"/>
      <c r="AI70" s="367"/>
      <c r="AJ70" s="47"/>
      <c r="AK70" s="367"/>
      <c r="AL70" s="49"/>
    </row>
    <row r="71" spans="22:38" hidden="1">
      <c r="V71" s="49"/>
      <c r="W71" s="49"/>
      <c r="X71" s="49"/>
      <c r="Y71" s="49"/>
      <c r="Z71" s="49"/>
      <c r="AA71" s="49"/>
      <c r="AB71" s="49"/>
      <c r="AC71" s="367"/>
      <c r="AD71" s="367"/>
      <c r="AE71" s="367"/>
      <c r="AF71" s="367"/>
      <c r="AG71" s="367"/>
      <c r="AH71" s="367"/>
      <c r="AI71" s="367"/>
      <c r="AJ71" s="47"/>
      <c r="AK71" s="367"/>
      <c r="AL71" s="49"/>
    </row>
    <row r="72" spans="22:38">
      <c r="V72" s="49"/>
      <c r="W72" s="49"/>
      <c r="X72" s="49"/>
      <c r="Y72" s="49"/>
      <c r="Z72" s="49"/>
      <c r="AA72" s="49"/>
      <c r="AB72" s="49"/>
      <c r="AC72" s="367"/>
      <c r="AD72" s="367"/>
      <c r="AE72" s="367"/>
      <c r="AF72" s="367"/>
      <c r="AG72" s="367"/>
      <c r="AH72" s="367"/>
      <c r="AI72" s="367"/>
      <c r="AJ72" s="47"/>
      <c r="AK72" s="367"/>
      <c r="AL72" s="49"/>
    </row>
    <row r="73" spans="22:38">
      <c r="V73" s="49"/>
      <c r="W73" s="49"/>
      <c r="X73" s="49"/>
      <c r="Y73" s="49"/>
      <c r="Z73" s="49"/>
      <c r="AA73" s="49"/>
      <c r="AB73" s="49"/>
      <c r="AC73" s="367"/>
      <c r="AD73" s="367"/>
      <c r="AE73" s="367"/>
      <c r="AF73" s="367"/>
      <c r="AG73" s="367"/>
      <c r="AH73" s="367"/>
      <c r="AI73" s="367"/>
      <c r="AJ73" s="47"/>
      <c r="AK73" s="367"/>
      <c r="AL73" s="49"/>
    </row>
    <row r="74" spans="22:38">
      <c r="V74" s="49"/>
      <c r="W74" s="49"/>
      <c r="X74" s="49"/>
      <c r="Y74" s="49"/>
      <c r="Z74" s="49"/>
      <c r="AA74" s="49"/>
      <c r="AB74" s="49"/>
      <c r="AC74" s="367"/>
      <c r="AD74" s="367"/>
      <c r="AE74" s="367"/>
      <c r="AF74" s="367"/>
      <c r="AG74" s="367"/>
      <c r="AH74" s="367"/>
      <c r="AI74" s="367"/>
      <c r="AJ74" s="47"/>
      <c r="AK74" s="367"/>
      <c r="AL74" s="49"/>
    </row>
    <row r="75" spans="22:38">
      <c r="V75" s="49"/>
      <c r="W75" s="49"/>
      <c r="X75" s="49"/>
      <c r="Y75" s="49"/>
      <c r="Z75" s="49"/>
      <c r="AA75" s="49"/>
      <c r="AB75" s="49"/>
      <c r="AC75" s="367"/>
      <c r="AD75" s="367"/>
      <c r="AE75" s="367"/>
      <c r="AF75" s="367"/>
      <c r="AG75" s="367"/>
      <c r="AH75" s="367"/>
      <c r="AI75" s="367"/>
      <c r="AJ75" s="47"/>
      <c r="AK75" s="367"/>
      <c r="AL75" s="49"/>
    </row>
    <row r="76" spans="22:38">
      <c r="V76" s="49"/>
      <c r="W76" s="49"/>
      <c r="X76" s="49"/>
      <c r="Y76" s="49"/>
      <c r="Z76" s="49"/>
      <c r="AA76" s="49"/>
      <c r="AB76" s="49"/>
      <c r="AC76" s="367"/>
      <c r="AD76" s="367"/>
      <c r="AE76" s="367"/>
      <c r="AF76" s="367"/>
      <c r="AG76" s="367"/>
      <c r="AH76" s="367"/>
      <c r="AI76" s="367"/>
      <c r="AJ76" s="47"/>
      <c r="AK76" s="367"/>
      <c r="AL76" s="49"/>
    </row>
    <row r="77" spans="22:38">
      <c r="V77" s="49"/>
      <c r="W77" s="49"/>
      <c r="X77" s="49"/>
      <c r="Y77" s="49"/>
      <c r="Z77" s="49"/>
      <c r="AA77" s="49"/>
      <c r="AB77" s="49"/>
      <c r="AC77" s="367"/>
      <c r="AD77" s="367"/>
      <c r="AE77" s="367"/>
      <c r="AF77" s="367"/>
      <c r="AG77" s="367"/>
      <c r="AH77" s="367"/>
      <c r="AI77" s="367"/>
      <c r="AJ77" s="47"/>
      <c r="AK77" s="367"/>
      <c r="AL77" s="49"/>
    </row>
    <row r="78" spans="22:38">
      <c r="V78" s="49"/>
      <c r="W78" s="49"/>
      <c r="X78" s="49"/>
      <c r="Y78" s="49"/>
      <c r="Z78" s="49"/>
      <c r="AA78" s="49"/>
      <c r="AB78" s="49"/>
      <c r="AC78" s="367"/>
      <c r="AD78" s="367"/>
      <c r="AE78" s="369"/>
      <c r="AF78" s="369"/>
      <c r="AG78" s="369"/>
      <c r="AH78" s="369"/>
      <c r="AI78" s="369"/>
      <c r="AJ78" s="47"/>
      <c r="AK78" s="367"/>
      <c r="AL78" s="49"/>
    </row>
    <row r="79" spans="22:38">
      <c r="V79" s="49"/>
      <c r="W79" s="49"/>
      <c r="X79" s="49"/>
      <c r="Y79" s="49"/>
      <c r="Z79" s="49"/>
      <c r="AA79" s="49"/>
      <c r="AB79" s="49"/>
      <c r="AC79" s="367"/>
      <c r="AD79" s="367"/>
      <c r="AE79" s="369"/>
      <c r="AF79" s="369"/>
      <c r="AG79" s="369"/>
      <c r="AH79" s="369"/>
      <c r="AI79" s="369"/>
      <c r="AJ79" s="47"/>
      <c r="AK79" s="367"/>
      <c r="AL79" s="49"/>
    </row>
    <row r="80" spans="22:38">
      <c r="V80" s="49"/>
      <c r="W80" s="49"/>
      <c r="X80" s="49"/>
      <c r="Y80" s="49"/>
      <c r="Z80" s="49"/>
      <c r="AA80" s="49"/>
      <c r="AB80" s="49"/>
      <c r="AC80" s="49"/>
      <c r="AD80" s="49"/>
      <c r="AE80" s="76"/>
      <c r="AF80" s="76"/>
      <c r="AG80" s="76"/>
      <c r="AH80" s="76"/>
      <c r="AI80" s="76"/>
      <c r="AJ80" s="370"/>
      <c r="AK80" s="49"/>
      <c r="AL80" s="49"/>
    </row>
    <row r="81" spans="22:38">
      <c r="V81" s="49"/>
      <c r="W81" s="49"/>
      <c r="X81" s="49"/>
      <c r="Y81" s="49"/>
      <c r="Z81" s="49"/>
      <c r="AA81" s="49"/>
      <c r="AB81" s="49"/>
      <c r="AC81" s="49"/>
      <c r="AD81" s="49"/>
      <c r="AE81" s="76"/>
      <c r="AF81" s="76"/>
      <c r="AG81" s="76"/>
      <c r="AH81" s="76"/>
      <c r="AI81" s="76"/>
      <c r="AJ81" s="371"/>
      <c r="AK81" s="49"/>
      <c r="AL81" s="49"/>
    </row>
    <row r="82" spans="22:38">
      <c r="V82" s="49"/>
      <c r="W82" s="49"/>
      <c r="X82" s="49"/>
      <c r="Y82" s="49"/>
      <c r="Z82" s="49"/>
      <c r="AA82" s="49"/>
      <c r="AB82" s="49"/>
      <c r="AC82" s="49"/>
      <c r="AD82" s="49"/>
      <c r="AE82" s="76"/>
      <c r="AF82" s="76"/>
      <c r="AG82" s="76"/>
      <c r="AH82" s="76"/>
      <c r="AI82" s="76"/>
      <c r="AJ82" s="371"/>
      <c r="AK82" s="49"/>
      <c r="AL82" s="49"/>
    </row>
    <row r="83" spans="22:38">
      <c r="V83" s="49"/>
      <c r="W83" s="49"/>
      <c r="X83" s="49"/>
      <c r="Y83" s="49"/>
      <c r="Z83" s="49"/>
      <c r="AA83" s="49"/>
      <c r="AB83" s="49"/>
      <c r="AC83" s="49"/>
      <c r="AD83" s="49"/>
      <c r="AE83" s="76"/>
      <c r="AF83" s="76"/>
      <c r="AG83" s="76"/>
      <c r="AH83" s="76"/>
      <c r="AI83" s="76"/>
      <c r="AJ83" s="64"/>
      <c r="AK83" s="49"/>
      <c r="AL83" s="49"/>
    </row>
    <row r="84" spans="22:38">
      <c r="V84" s="49"/>
      <c r="W84" s="49"/>
      <c r="X84" s="49"/>
      <c r="Y84" s="49"/>
      <c r="Z84" s="49"/>
      <c r="AA84" s="49"/>
      <c r="AB84" s="49"/>
      <c r="AC84" s="49"/>
      <c r="AD84" s="49"/>
      <c r="AE84" s="76"/>
      <c r="AF84" s="76"/>
      <c r="AG84" s="76"/>
      <c r="AH84" s="76"/>
      <c r="AI84" s="76"/>
      <c r="AJ84" s="370"/>
      <c r="AK84" s="49"/>
      <c r="AL84" s="49"/>
    </row>
    <row r="85" spans="22:38">
      <c r="V85" s="49"/>
      <c r="W85" s="49"/>
      <c r="X85" s="49"/>
      <c r="Y85" s="49"/>
      <c r="Z85" s="49"/>
      <c r="AA85" s="49"/>
      <c r="AB85" s="49"/>
      <c r="AC85" s="49"/>
      <c r="AD85" s="49"/>
      <c r="AE85" s="76"/>
      <c r="AF85" s="76"/>
      <c r="AG85" s="76"/>
      <c r="AH85" s="76"/>
      <c r="AI85" s="76"/>
      <c r="AJ85" s="370"/>
      <c r="AK85" s="49"/>
      <c r="AL85" s="49"/>
    </row>
    <row r="86" spans="22:38"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</row>
    <row r="87" spans="22:38"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  <c r="AK87" s="49"/>
      <c r="AL87" s="49"/>
    </row>
    <row r="88" spans="22:38">
      <c r="V88" s="49"/>
      <c r="W88" s="49"/>
      <c r="X88" s="49"/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49"/>
      <c r="AJ88" s="49"/>
      <c r="AK88" s="49"/>
      <c r="AL88" s="49"/>
    </row>
    <row r="89" spans="22:38"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</row>
    <row r="90" spans="22:38">
      <c r="V90" s="49"/>
      <c r="W90" s="49"/>
      <c r="X90" s="49"/>
      <c r="Y90" s="49"/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9"/>
    </row>
    <row r="91" spans="22:38"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</row>
    <row r="92" spans="22:38">
      <c r="V92" s="49"/>
      <c r="W92" s="49"/>
      <c r="X92" s="49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/>
      <c r="AL92" s="49"/>
    </row>
    <row r="93" spans="22:38">
      <c r="V93" s="49"/>
      <c r="W93" s="49"/>
      <c r="X93" s="49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49"/>
      <c r="AJ93" s="49"/>
      <c r="AK93" s="49"/>
      <c r="AL93" s="49"/>
    </row>
    <row r="94" spans="22:38">
      <c r="V94" s="49"/>
      <c r="W94" s="49"/>
      <c r="X94" s="49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</row>
    <row r="95" spans="22:38"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  <c r="AL95" s="49"/>
    </row>
    <row r="96" spans="22:38"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</row>
    <row r="97" spans="22:38"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</row>
    <row r="98" spans="22:38"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</row>
    <row r="99" spans="22:38">
      <c r="V99" s="49"/>
      <c r="W99" s="49"/>
      <c r="X99" s="49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  <c r="AK99" s="49"/>
      <c r="AL99" s="49"/>
    </row>
    <row r="100" spans="22:38">
      <c r="V100" s="49"/>
      <c r="W100" s="49"/>
      <c r="X100" s="49"/>
      <c r="Y100" s="49"/>
      <c r="Z100" s="49"/>
      <c r="AA100" s="49"/>
      <c r="AB100" s="49"/>
      <c r="AC100" s="49"/>
      <c r="AD100" s="49"/>
      <c r="AE100" s="49"/>
      <c r="AF100" s="49"/>
      <c r="AG100" s="49"/>
      <c r="AH100" s="49"/>
      <c r="AI100" s="49"/>
      <c r="AJ100" s="49"/>
      <c r="AK100" s="49"/>
      <c r="AL100" s="49"/>
    </row>
    <row r="101" spans="22:38">
      <c r="V101" s="49"/>
      <c r="W101" s="49"/>
      <c r="X101" s="49"/>
      <c r="Y101" s="49"/>
      <c r="Z101" s="49"/>
      <c r="AA101" s="49"/>
      <c r="AB101" s="49"/>
      <c r="AC101" s="49"/>
      <c r="AD101" s="49"/>
      <c r="AE101" s="49"/>
      <c r="AF101" s="49"/>
      <c r="AG101" s="49"/>
      <c r="AH101" s="49"/>
      <c r="AI101" s="49"/>
      <c r="AJ101" s="49"/>
      <c r="AK101" s="49"/>
      <c r="AL101" s="49"/>
    </row>
    <row r="102" spans="22:38">
      <c r="V102" s="49"/>
      <c r="W102" s="49"/>
      <c r="X102" s="49"/>
      <c r="Y102" s="49"/>
      <c r="Z102" s="49"/>
      <c r="AA102" s="49"/>
      <c r="AB102" s="49"/>
      <c r="AC102" s="49"/>
      <c r="AD102" s="49"/>
      <c r="AE102" s="49"/>
      <c r="AF102" s="49"/>
      <c r="AG102" s="49"/>
      <c r="AH102" s="49"/>
      <c r="AI102" s="49"/>
      <c r="AJ102" s="49"/>
      <c r="AK102" s="49"/>
      <c r="AL102" s="49"/>
    </row>
    <row r="103" spans="22:38">
      <c r="V103" s="49"/>
      <c r="W103" s="49"/>
      <c r="X103" s="49"/>
      <c r="Y103" s="49"/>
      <c r="Z103" s="49"/>
      <c r="AA103" s="49"/>
      <c r="AB103" s="49"/>
      <c r="AC103" s="49"/>
      <c r="AD103" s="49"/>
      <c r="AE103" s="49"/>
      <c r="AF103" s="49"/>
      <c r="AG103" s="49"/>
      <c r="AH103" s="49"/>
      <c r="AI103" s="49"/>
      <c r="AJ103" s="49"/>
      <c r="AK103" s="49"/>
      <c r="AL103" s="49"/>
    </row>
    <row r="104" spans="22:38">
      <c r="V104" s="49"/>
      <c r="W104" s="49"/>
      <c r="X104" s="49"/>
      <c r="Y104" s="49"/>
      <c r="Z104" s="49"/>
      <c r="AA104" s="49"/>
      <c r="AB104" s="49"/>
      <c r="AC104" s="49"/>
      <c r="AD104" s="49"/>
      <c r="AE104" s="49"/>
      <c r="AF104" s="49"/>
      <c r="AG104" s="49"/>
      <c r="AH104" s="49"/>
      <c r="AI104" s="49"/>
      <c r="AJ104" s="49"/>
      <c r="AK104" s="49"/>
      <c r="AL104" s="49"/>
    </row>
    <row r="105" spans="22:38">
      <c r="V105" s="49"/>
      <c r="W105" s="49"/>
      <c r="X105" s="49"/>
      <c r="Y105" s="49"/>
      <c r="Z105" s="49"/>
      <c r="AA105" s="49"/>
      <c r="AB105" s="49"/>
      <c r="AC105" s="49"/>
      <c r="AD105" s="49"/>
      <c r="AE105" s="49"/>
      <c r="AF105" s="49"/>
      <c r="AG105" s="49"/>
      <c r="AH105" s="49"/>
      <c r="AI105" s="49"/>
      <c r="AJ105" s="49"/>
      <c r="AK105" s="49"/>
      <c r="AL105" s="49"/>
    </row>
    <row r="106" spans="22:38">
      <c r="V106" s="49"/>
      <c r="W106" s="49"/>
      <c r="X106" s="49"/>
      <c r="Y106" s="49"/>
      <c r="Z106" s="49"/>
      <c r="AA106" s="49"/>
      <c r="AB106" s="49"/>
      <c r="AC106" s="49"/>
      <c r="AD106" s="49"/>
      <c r="AE106" s="49"/>
      <c r="AF106" s="49"/>
      <c r="AG106" s="49"/>
      <c r="AH106" s="49"/>
      <c r="AI106" s="49"/>
      <c r="AJ106" s="49"/>
      <c r="AK106" s="49"/>
      <c r="AL106" s="49"/>
    </row>
    <row r="107" spans="22:38">
      <c r="V107" s="49"/>
      <c r="W107" s="49"/>
      <c r="X107" s="49"/>
      <c r="Y107" s="49"/>
      <c r="Z107" s="49"/>
      <c r="AA107" s="49"/>
      <c r="AB107" s="49"/>
      <c r="AC107" s="49"/>
      <c r="AD107" s="49"/>
      <c r="AE107" s="49"/>
      <c r="AF107" s="49"/>
      <c r="AG107" s="49"/>
      <c r="AH107" s="49"/>
      <c r="AI107" s="49"/>
      <c r="AJ107" s="49"/>
      <c r="AK107" s="49"/>
      <c r="AL107" s="49"/>
    </row>
    <row r="108" spans="22:38">
      <c r="V108" s="49"/>
      <c r="W108" s="49"/>
      <c r="X108" s="49"/>
      <c r="Y108" s="49"/>
      <c r="Z108" s="49"/>
      <c r="AA108" s="49"/>
      <c r="AB108" s="49"/>
      <c r="AC108" s="49"/>
      <c r="AD108" s="49"/>
      <c r="AE108" s="49"/>
      <c r="AF108" s="49"/>
      <c r="AG108" s="49"/>
      <c r="AH108" s="49"/>
      <c r="AI108" s="49"/>
      <c r="AJ108" s="49"/>
      <c r="AK108" s="49"/>
      <c r="AL108" s="49"/>
    </row>
    <row r="109" spans="22:38"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49"/>
      <c r="AJ109" s="49"/>
      <c r="AK109" s="49"/>
      <c r="AL109" s="49"/>
    </row>
    <row r="110" spans="22:38">
      <c r="V110" s="49"/>
      <c r="W110" s="49"/>
      <c r="X110" s="49"/>
      <c r="Y110" s="49"/>
      <c r="Z110" s="49"/>
      <c r="AA110" s="49"/>
      <c r="AB110" s="49"/>
      <c r="AC110" s="49"/>
      <c r="AD110" s="49"/>
      <c r="AE110" s="49"/>
      <c r="AF110" s="49"/>
      <c r="AG110" s="49"/>
      <c r="AH110" s="49"/>
      <c r="AI110" s="49"/>
      <c r="AJ110" s="49"/>
      <c r="AK110" s="49"/>
      <c r="AL110" s="49"/>
    </row>
    <row r="111" spans="22:38">
      <c r="V111" s="49"/>
      <c r="W111" s="49"/>
      <c r="X111" s="49"/>
      <c r="Y111" s="49"/>
      <c r="Z111" s="49"/>
      <c r="AA111" s="49"/>
      <c r="AB111" s="49"/>
      <c r="AC111" s="49"/>
      <c r="AD111" s="49"/>
      <c r="AE111" s="49"/>
      <c r="AF111" s="49"/>
      <c r="AG111" s="49"/>
      <c r="AH111" s="49"/>
      <c r="AI111" s="49"/>
      <c r="AJ111" s="49"/>
      <c r="AK111" s="49"/>
      <c r="AL111" s="49"/>
    </row>
    <row r="112" spans="22:38">
      <c r="V112" s="49"/>
      <c r="W112" s="49"/>
      <c r="X112" s="49"/>
      <c r="Y112" s="49"/>
      <c r="Z112" s="49"/>
      <c r="AA112" s="49"/>
      <c r="AB112" s="49"/>
      <c r="AC112" s="49"/>
      <c r="AD112" s="49"/>
      <c r="AE112" s="49"/>
      <c r="AF112" s="49"/>
      <c r="AG112" s="49"/>
      <c r="AH112" s="49"/>
      <c r="AI112" s="49"/>
      <c r="AJ112" s="49"/>
      <c r="AK112" s="49"/>
      <c r="AL112" s="49"/>
    </row>
    <row r="113" spans="22:38">
      <c r="V113" s="49"/>
      <c r="W113" s="49"/>
      <c r="X113" s="49"/>
      <c r="Y113" s="49"/>
      <c r="Z113" s="49"/>
      <c r="AA113" s="49"/>
      <c r="AB113" s="49"/>
      <c r="AC113" s="49"/>
      <c r="AD113" s="49"/>
      <c r="AE113" s="49"/>
      <c r="AF113" s="49"/>
      <c r="AG113" s="49"/>
      <c r="AH113" s="49"/>
      <c r="AI113" s="49"/>
      <c r="AJ113" s="49"/>
      <c r="AK113" s="49"/>
      <c r="AL113" s="49"/>
    </row>
    <row r="114" spans="22:38">
      <c r="V114" s="49"/>
      <c r="W114" s="49"/>
      <c r="X114" s="49"/>
      <c r="Y114" s="49"/>
      <c r="Z114" s="49"/>
      <c r="AA114" s="49"/>
      <c r="AB114" s="49"/>
      <c r="AC114" s="49"/>
      <c r="AD114" s="49"/>
      <c r="AE114" s="49"/>
      <c r="AF114" s="49"/>
      <c r="AG114" s="49"/>
      <c r="AH114" s="49"/>
      <c r="AI114" s="49"/>
      <c r="AJ114" s="49"/>
      <c r="AK114" s="49"/>
      <c r="AL114" s="49"/>
    </row>
    <row r="115" spans="22:38">
      <c r="V115" s="49"/>
      <c r="W115" s="49"/>
      <c r="X115" s="49"/>
      <c r="Y115" s="49"/>
      <c r="Z115" s="49"/>
      <c r="AA115" s="49"/>
      <c r="AB115" s="49"/>
      <c r="AC115" s="49"/>
      <c r="AD115" s="49"/>
      <c r="AE115" s="49"/>
      <c r="AF115" s="49"/>
      <c r="AG115" s="49"/>
      <c r="AH115" s="49"/>
      <c r="AI115" s="49"/>
      <c r="AJ115" s="49"/>
      <c r="AK115" s="49"/>
      <c r="AL115" s="49"/>
    </row>
    <row r="116" spans="22:38">
      <c r="V116" s="49"/>
      <c r="W116" s="49"/>
      <c r="X116" s="49"/>
      <c r="Y116" s="49"/>
      <c r="Z116" s="49"/>
      <c r="AA116" s="49"/>
      <c r="AB116" s="49"/>
      <c r="AC116" s="49"/>
      <c r="AD116" s="49"/>
      <c r="AE116" s="49"/>
      <c r="AF116" s="49"/>
      <c r="AG116" s="49"/>
      <c r="AH116" s="49"/>
      <c r="AI116" s="49"/>
      <c r="AJ116" s="76" t="s">
        <v>147</v>
      </c>
      <c r="AK116" s="76"/>
      <c r="AL116" s="49"/>
    </row>
    <row r="117" spans="22:38">
      <c r="V117" s="49"/>
      <c r="W117" s="49"/>
      <c r="X117" s="49"/>
      <c r="Y117" s="49"/>
      <c r="Z117" s="49"/>
      <c r="AA117" s="49"/>
      <c r="AB117" s="49"/>
      <c r="AC117" s="49"/>
      <c r="AD117" s="49"/>
      <c r="AE117" s="49"/>
      <c r="AF117" s="49"/>
      <c r="AG117" s="49"/>
      <c r="AH117" s="49"/>
      <c r="AI117" s="49"/>
      <c r="AJ117" s="76"/>
      <c r="AK117" s="76"/>
      <c r="AL117" s="49"/>
    </row>
    <row r="118" spans="22:38" ht="18.75">
      <c r="V118" s="49"/>
      <c r="W118" s="49"/>
      <c r="X118" s="49"/>
      <c r="Y118" s="49"/>
      <c r="Z118" s="49"/>
      <c r="AA118" s="49"/>
      <c r="AB118" s="49"/>
      <c r="AC118" s="49"/>
      <c r="AD118" s="49"/>
      <c r="AE118" s="49"/>
      <c r="AF118" s="49"/>
      <c r="AG118" s="49"/>
      <c r="AH118" s="49"/>
      <c r="AI118" s="49"/>
      <c r="AJ118" s="372">
        <f>(AF74+AF64)*4.5</f>
        <v>0</v>
      </c>
      <c r="AK118" s="76"/>
      <c r="AL118" s="49"/>
    </row>
    <row r="119" spans="22:38" ht="18.75">
      <c r="V119" s="49"/>
      <c r="W119" s="49"/>
      <c r="X119" s="49"/>
      <c r="Y119" s="49"/>
      <c r="Z119" s="49"/>
      <c r="AA119" s="49"/>
      <c r="AB119" s="49"/>
      <c r="AC119" s="49"/>
      <c r="AD119" s="49"/>
      <c r="AE119" s="49"/>
      <c r="AF119" s="49"/>
      <c r="AG119" s="49"/>
      <c r="AH119" s="49"/>
      <c r="AI119" s="49"/>
      <c r="AJ119" s="372">
        <f>(AF64+AF74)*1.5</f>
        <v>0</v>
      </c>
      <c r="AK119" s="76"/>
      <c r="AL119" s="49"/>
    </row>
    <row r="120" spans="22:38" ht="18.75">
      <c r="V120" s="49"/>
      <c r="W120" s="49"/>
      <c r="X120" s="49"/>
      <c r="Y120" s="49"/>
      <c r="Z120" s="49"/>
      <c r="AA120" s="49"/>
      <c r="AB120" s="49"/>
      <c r="AC120" s="49"/>
      <c r="AD120" s="49"/>
      <c r="AE120" s="49"/>
      <c r="AF120" s="49"/>
      <c r="AG120" s="49"/>
      <c r="AH120" s="49"/>
      <c r="AI120" s="49"/>
      <c r="AJ120" s="372">
        <f>(AF74+AF64)*2.5</f>
        <v>0</v>
      </c>
      <c r="AK120" s="76"/>
      <c r="AL120" s="49"/>
    </row>
    <row r="121" spans="22:38">
      <c r="V121" s="49"/>
      <c r="W121" s="49"/>
      <c r="X121" s="49"/>
      <c r="Y121" s="49"/>
      <c r="Z121" s="49"/>
      <c r="AA121" s="49"/>
      <c r="AB121" s="49"/>
      <c r="AC121" s="49"/>
      <c r="AD121" s="49"/>
      <c r="AE121" s="49"/>
      <c r="AF121" s="49"/>
      <c r="AG121" s="49"/>
      <c r="AH121" s="49"/>
      <c r="AI121" s="49"/>
      <c r="AJ121" s="76"/>
      <c r="AK121" s="76"/>
      <c r="AL121" s="49"/>
    </row>
    <row r="122" spans="22:38"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  <c r="AJ122" s="76"/>
      <c r="AK122" s="76"/>
      <c r="AL122" s="49"/>
    </row>
    <row r="123" spans="22:38"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76"/>
      <c r="AK123" s="76"/>
      <c r="AL123" s="49"/>
    </row>
    <row r="124" spans="22:38">
      <c r="V124" s="49"/>
      <c r="W124" s="49"/>
      <c r="X124" s="49"/>
      <c r="Y124" s="49"/>
      <c r="Z124" s="49"/>
      <c r="AA124" s="49"/>
      <c r="AB124" s="49"/>
      <c r="AC124" s="49"/>
      <c r="AD124" s="49"/>
      <c r="AE124" s="49"/>
      <c r="AF124" s="49"/>
      <c r="AG124" s="49"/>
      <c r="AH124" s="49"/>
      <c r="AI124" s="49"/>
      <c r="AJ124" s="49"/>
      <c r="AK124" s="49"/>
      <c r="AL124" s="49"/>
    </row>
    <row r="125" spans="22:38">
      <c r="V125" s="49"/>
      <c r="W125" s="49"/>
      <c r="X125" s="49"/>
      <c r="Y125" s="49"/>
      <c r="Z125" s="49"/>
      <c r="AA125" s="49"/>
      <c r="AB125" s="49"/>
      <c r="AC125" s="49"/>
      <c r="AD125" s="49"/>
      <c r="AE125" s="49"/>
      <c r="AF125" s="49"/>
      <c r="AG125" s="49"/>
      <c r="AH125" s="49"/>
      <c r="AI125" s="49"/>
      <c r="AJ125" s="49"/>
      <c r="AK125" s="49"/>
      <c r="AL125" s="49"/>
    </row>
    <row r="126" spans="22:38">
      <c r="V126" s="49"/>
      <c r="W126" s="49"/>
      <c r="X126" s="49"/>
      <c r="Y126" s="49"/>
      <c r="Z126" s="49"/>
      <c r="AA126" s="49"/>
      <c r="AB126" s="49"/>
      <c r="AC126" s="49"/>
      <c r="AD126" s="49"/>
      <c r="AE126" s="49"/>
      <c r="AF126" s="49"/>
      <c r="AG126" s="49"/>
      <c r="AH126" s="49"/>
      <c r="AI126" s="49"/>
      <c r="AJ126" s="49"/>
      <c r="AK126" s="49"/>
      <c r="AL126" s="49"/>
    </row>
    <row r="127" spans="22:38">
      <c r="V127" s="49"/>
      <c r="W127" s="49"/>
      <c r="X127" s="49"/>
      <c r="Y127" s="49"/>
      <c r="Z127" s="49"/>
      <c r="AA127" s="49"/>
      <c r="AB127" s="49"/>
      <c r="AC127" s="49"/>
      <c r="AD127" s="49"/>
      <c r="AE127" s="49"/>
      <c r="AF127" s="49"/>
      <c r="AG127" s="49"/>
      <c r="AH127" s="49"/>
      <c r="AI127" s="49"/>
      <c r="AJ127" s="49"/>
      <c r="AK127" s="49"/>
      <c r="AL127" s="49"/>
    </row>
    <row r="128" spans="22:38">
      <c r="V128" s="49"/>
      <c r="W128" s="49"/>
      <c r="X128" s="49"/>
      <c r="Y128" s="49"/>
      <c r="Z128" s="49"/>
      <c r="AA128" s="49"/>
      <c r="AB128" s="49"/>
      <c r="AC128" s="49"/>
      <c r="AD128" s="49"/>
      <c r="AE128" s="49"/>
      <c r="AF128" s="49"/>
      <c r="AG128" s="49"/>
      <c r="AH128" s="49"/>
      <c r="AI128" s="49"/>
      <c r="AJ128" s="49"/>
      <c r="AK128" s="49"/>
      <c r="AL128" s="49"/>
    </row>
    <row r="129" spans="22:38">
      <c r="V129" s="49"/>
      <c r="W129" s="49"/>
      <c r="X129" s="49"/>
      <c r="Y129" s="49"/>
      <c r="Z129" s="49"/>
      <c r="AA129" s="49"/>
      <c r="AB129" s="49"/>
      <c r="AC129" s="49"/>
      <c r="AD129" s="49"/>
      <c r="AE129" s="49"/>
      <c r="AF129" s="49"/>
      <c r="AG129" s="49"/>
      <c r="AH129" s="49"/>
      <c r="AI129" s="49"/>
      <c r="AJ129" s="49"/>
      <c r="AK129" s="49"/>
      <c r="AL129" s="49"/>
    </row>
    <row r="130" spans="22:38">
      <c r="V130" s="49"/>
      <c r="W130" s="49"/>
      <c r="X130" s="49"/>
      <c r="Y130" s="49"/>
      <c r="Z130" s="49"/>
      <c r="AA130" s="49"/>
      <c r="AB130" s="49"/>
      <c r="AC130" s="49"/>
      <c r="AD130" s="49"/>
      <c r="AE130" s="49"/>
      <c r="AF130" s="49"/>
      <c r="AG130" s="49"/>
      <c r="AH130" s="49"/>
      <c r="AI130" s="49"/>
      <c r="AJ130" s="49"/>
      <c r="AK130" s="49"/>
      <c r="AL130" s="49"/>
    </row>
    <row r="131" spans="22:38">
      <c r="V131" s="49"/>
      <c r="W131" s="49"/>
      <c r="X131" s="49"/>
      <c r="Y131" s="49"/>
      <c r="Z131" s="49"/>
      <c r="AA131" s="49"/>
      <c r="AB131" s="49"/>
      <c r="AC131" s="49"/>
      <c r="AD131" s="49"/>
      <c r="AE131" s="49"/>
      <c r="AF131" s="49"/>
      <c r="AG131" s="49"/>
      <c r="AH131" s="49"/>
      <c r="AI131" s="49"/>
      <c r="AJ131" s="49"/>
      <c r="AK131" s="49"/>
      <c r="AL131" s="49"/>
    </row>
    <row r="132" spans="22:38">
      <c r="V132" s="49"/>
      <c r="W132" s="49"/>
      <c r="X132" s="49"/>
      <c r="Y132" s="49"/>
      <c r="Z132" s="49"/>
      <c r="AA132" s="49"/>
      <c r="AB132" s="49"/>
      <c r="AC132" s="49"/>
      <c r="AD132" s="49"/>
      <c r="AE132" s="49"/>
      <c r="AF132" s="49"/>
      <c r="AG132" s="49"/>
      <c r="AH132" s="49"/>
      <c r="AI132" s="49"/>
      <c r="AJ132" s="49"/>
      <c r="AK132" s="49"/>
      <c r="AL132" s="49"/>
    </row>
    <row r="133" spans="22:38">
      <c r="V133" s="49"/>
      <c r="W133" s="49"/>
      <c r="X133" s="49"/>
      <c r="Y133" s="49"/>
      <c r="Z133" s="49"/>
      <c r="AA133" s="49"/>
      <c r="AB133" s="49"/>
      <c r="AC133" s="49"/>
      <c r="AD133" s="49"/>
      <c r="AE133" s="49"/>
      <c r="AF133" s="49"/>
      <c r="AG133" s="49"/>
      <c r="AH133" s="49"/>
      <c r="AI133" s="49"/>
      <c r="AJ133" s="49"/>
      <c r="AK133" s="49"/>
      <c r="AL133" s="49"/>
    </row>
    <row r="134" spans="22:38">
      <c r="V134" s="49"/>
      <c r="W134" s="49"/>
      <c r="X134" s="49"/>
      <c r="Y134" s="49"/>
      <c r="Z134" s="49"/>
      <c r="AA134" s="49"/>
      <c r="AB134" s="49"/>
      <c r="AC134" s="49"/>
      <c r="AD134" s="49"/>
      <c r="AE134" s="49"/>
      <c r="AF134" s="49"/>
      <c r="AG134" s="49"/>
      <c r="AH134" s="49"/>
      <c r="AI134" s="49"/>
      <c r="AJ134" s="49"/>
      <c r="AK134" s="49"/>
      <c r="AL134" s="49"/>
    </row>
    <row r="135" spans="22:38">
      <c r="V135" s="49"/>
      <c r="W135" s="49"/>
      <c r="X135" s="49"/>
      <c r="Y135" s="49"/>
      <c r="Z135" s="49"/>
      <c r="AA135" s="49"/>
      <c r="AB135" s="49"/>
      <c r="AC135" s="49"/>
      <c r="AD135" s="49"/>
      <c r="AE135" s="49"/>
      <c r="AF135" s="49"/>
      <c r="AG135" s="49"/>
      <c r="AH135" s="49"/>
      <c r="AI135" s="49"/>
      <c r="AJ135" s="49"/>
      <c r="AK135" s="49"/>
      <c r="AL135" s="49"/>
    </row>
    <row r="136" spans="22:38">
      <c r="V136" s="49"/>
      <c r="W136" s="49"/>
      <c r="X136" s="49"/>
      <c r="Y136" s="49"/>
      <c r="Z136" s="49"/>
      <c r="AA136" s="49"/>
      <c r="AB136" s="49"/>
      <c r="AC136" s="49"/>
      <c r="AD136" s="49"/>
      <c r="AE136" s="49"/>
      <c r="AF136" s="49"/>
      <c r="AG136" s="49"/>
      <c r="AH136" s="49"/>
      <c r="AI136" s="49"/>
      <c r="AJ136" s="49"/>
      <c r="AK136" s="49"/>
      <c r="AL136" s="49"/>
    </row>
    <row r="137" spans="22:38">
      <c r="V137" s="49"/>
      <c r="W137" s="49"/>
      <c r="X137" s="49"/>
      <c r="Y137" s="49"/>
      <c r="Z137" s="49"/>
      <c r="AA137" s="49"/>
      <c r="AB137" s="49"/>
      <c r="AC137" s="49"/>
      <c r="AD137" s="49"/>
      <c r="AE137" s="49"/>
      <c r="AF137" s="49"/>
      <c r="AG137" s="49"/>
      <c r="AH137" s="49"/>
      <c r="AI137" s="49"/>
      <c r="AJ137" s="49"/>
      <c r="AK137" s="49"/>
      <c r="AL137" s="49"/>
    </row>
    <row r="138" spans="22:38">
      <c r="V138" s="49"/>
      <c r="W138" s="49"/>
      <c r="X138" s="49"/>
      <c r="Y138" s="49"/>
      <c r="Z138" s="49"/>
      <c r="AA138" s="49"/>
      <c r="AB138" s="49"/>
      <c r="AC138" s="49"/>
      <c r="AD138" s="49"/>
      <c r="AE138" s="49"/>
      <c r="AF138" s="49"/>
      <c r="AG138" s="49"/>
      <c r="AH138" s="49"/>
      <c r="AI138" s="49"/>
      <c r="AJ138" s="49"/>
      <c r="AK138" s="49"/>
      <c r="AL138" s="49"/>
    </row>
    <row r="139" spans="22:38">
      <c r="V139" s="49"/>
      <c r="W139" s="49"/>
    </row>
    <row r="151" ht="22.5" customHeight="1"/>
  </sheetData>
  <mergeCells count="6">
    <mergeCell ref="A7:A8"/>
    <mergeCell ref="B1:B6"/>
    <mergeCell ref="S59:U59"/>
    <mergeCell ref="H8:I8"/>
    <mergeCell ref="K7:X7"/>
    <mergeCell ref="C7:I7"/>
  </mergeCells>
  <pageMargins left="0.70866141732283472" right="0.70866141732283472" top="0.74803149606299213" bottom="0.74803149606299213" header="0.31496062992125984" footer="0.31496062992125984"/>
  <pageSetup paperSize="9" scale="55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BB141"/>
  <sheetViews>
    <sheetView topLeftCell="A37" zoomScale="90" zoomScaleNormal="90" workbookViewId="0">
      <selection activeCell="H44" sqref="H44:I44"/>
    </sheetView>
  </sheetViews>
  <sheetFormatPr defaultRowHeight="16.5"/>
  <cols>
    <col min="1" max="1" width="6.140625" style="1" customWidth="1"/>
    <col min="2" max="2" width="40" style="12" bestFit="1" customWidth="1"/>
    <col min="3" max="3" width="5.28515625" style="13" customWidth="1"/>
    <col min="4" max="4" width="14.5703125" style="13" customWidth="1"/>
    <col min="5" max="5" width="7.42578125" style="11" customWidth="1"/>
    <col min="6" max="6" width="7.85546875" style="11" customWidth="1"/>
    <col min="7" max="8" width="12.85546875" style="11" customWidth="1"/>
    <col min="9" max="9" width="10.140625" style="11" customWidth="1"/>
    <col min="10" max="10" width="7.85546875" style="11" bestFit="1" customWidth="1"/>
    <col min="11" max="11" width="9.7109375" style="11" customWidth="1"/>
    <col min="12" max="12" width="7.85546875" style="11" customWidth="1"/>
    <col min="13" max="13" width="7.28515625" style="11" customWidth="1"/>
    <col min="14" max="14" width="7.7109375" style="11" customWidth="1"/>
    <col min="15" max="15" width="7.28515625" style="11" customWidth="1"/>
    <col min="16" max="22" width="7.42578125" style="11" customWidth="1"/>
    <col min="23" max="25" width="7.42578125" style="1" customWidth="1"/>
    <col min="26" max="26" width="8" style="1" customWidth="1"/>
    <col min="27" max="30" width="7.42578125" style="1" customWidth="1"/>
    <col min="31" max="31" width="10.140625" style="1" customWidth="1"/>
    <col min="32" max="32" width="11" style="1" customWidth="1"/>
    <col min="33" max="33" width="9.7109375" style="1" customWidth="1"/>
    <col min="34" max="34" width="11.28515625" style="1" customWidth="1"/>
    <col min="35" max="35" width="9.7109375" style="1" customWidth="1"/>
    <col min="36" max="36" width="7.42578125" style="1" customWidth="1"/>
    <col min="37" max="37" width="13.5703125" style="1" customWidth="1"/>
    <col min="38" max="47" width="7.42578125" style="1" customWidth="1"/>
    <col min="48" max="48" width="6.85546875" style="1" customWidth="1"/>
    <col min="49" max="49" width="9.140625" style="1"/>
    <col min="50" max="50" width="99" style="1" customWidth="1"/>
    <col min="51" max="16384" width="9.140625" style="1"/>
  </cols>
  <sheetData>
    <row r="1" spans="1:54" ht="36.75" customHeight="1">
      <c r="A1" s="15"/>
      <c r="B1" s="1952">
        <v>20</v>
      </c>
      <c r="C1" s="195"/>
      <c r="D1" s="38" t="s">
        <v>269</v>
      </c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</row>
    <row r="2" spans="1:54" ht="36.75" customHeight="1">
      <c r="A2" s="15"/>
      <c r="B2" s="1952"/>
      <c r="C2" s="195"/>
      <c r="D2" s="38" t="s">
        <v>275</v>
      </c>
      <c r="E2" s="197"/>
      <c r="F2" s="197"/>
      <c r="G2" s="197"/>
      <c r="H2" s="197"/>
      <c r="I2" s="197"/>
      <c r="J2" s="197"/>
      <c r="K2" s="197"/>
      <c r="L2" s="197"/>
      <c r="M2" s="197"/>
      <c r="N2" s="197"/>
      <c r="O2" s="197"/>
      <c r="P2" s="197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15"/>
    </row>
    <row r="3" spans="1:54" ht="25.5">
      <c r="A3" s="1998" t="s">
        <v>17</v>
      </c>
      <c r="B3" s="1998"/>
      <c r="C3" s="1998"/>
      <c r="D3" s="1959" t="s">
        <v>1690</v>
      </c>
      <c r="E3" s="1960"/>
      <c r="F3" s="1960"/>
      <c r="G3" s="1960"/>
      <c r="H3" s="1960"/>
      <c r="I3" s="1960"/>
      <c r="J3" s="1960"/>
      <c r="K3" s="1960"/>
      <c r="L3" s="1960"/>
      <c r="M3" s="1960"/>
      <c r="N3" s="1960"/>
      <c r="O3" s="1960"/>
      <c r="P3" s="1960"/>
      <c r="Q3" s="1960"/>
      <c r="R3" s="1960"/>
      <c r="S3" s="1960"/>
      <c r="T3" s="1960"/>
      <c r="U3" s="1960"/>
      <c r="V3" s="1960"/>
      <c r="W3" s="1960"/>
      <c r="X3" s="1960"/>
      <c r="Y3" s="1960"/>
      <c r="Z3" s="1961"/>
      <c r="AA3" s="15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15"/>
      <c r="AR3" s="15"/>
      <c r="AS3" s="15"/>
      <c r="AT3" s="15"/>
      <c r="AU3" s="15"/>
      <c r="AV3" s="15"/>
      <c r="AW3" s="15"/>
    </row>
    <row r="4" spans="1:54" ht="18" customHeight="1">
      <c r="A4" s="1954"/>
      <c r="B4" s="1953" t="s">
        <v>1</v>
      </c>
      <c r="C4" s="1955" t="s">
        <v>2</v>
      </c>
      <c r="D4" s="2017" t="s">
        <v>1682</v>
      </c>
      <c r="E4" s="1991" t="s">
        <v>16</v>
      </c>
      <c r="F4" s="1992"/>
      <c r="G4" s="1992"/>
      <c r="H4" s="1992"/>
      <c r="I4" s="1992"/>
      <c r="J4" s="1992"/>
      <c r="K4" s="1992"/>
      <c r="L4" s="1993"/>
      <c r="M4" s="817">
        <v>1</v>
      </c>
      <c r="N4" s="817">
        <v>2</v>
      </c>
      <c r="O4" s="817">
        <v>1</v>
      </c>
      <c r="P4" s="817">
        <v>2</v>
      </c>
      <c r="Q4" s="817">
        <v>1</v>
      </c>
      <c r="R4" s="817">
        <v>2</v>
      </c>
      <c r="S4" s="817">
        <v>1</v>
      </c>
      <c r="T4" s="817">
        <v>2</v>
      </c>
      <c r="U4" s="817">
        <v>1</v>
      </c>
      <c r="V4" s="817">
        <v>2</v>
      </c>
      <c r="W4" s="817">
        <v>1</v>
      </c>
      <c r="X4" s="817">
        <v>2</v>
      </c>
      <c r="Y4" s="817">
        <v>1</v>
      </c>
      <c r="Z4" s="817">
        <v>1</v>
      </c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790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</row>
    <row r="5" spans="1:54" ht="18" customHeight="1">
      <c r="A5" s="1954"/>
      <c r="B5" s="1953"/>
      <c r="C5" s="1955"/>
      <c r="D5" s="2018"/>
      <c r="E5" s="815" t="s">
        <v>0</v>
      </c>
      <c r="F5" s="14" t="s">
        <v>48</v>
      </c>
      <c r="G5" s="14"/>
      <c r="H5" s="1957" t="s">
        <v>552</v>
      </c>
      <c r="I5" s="1958"/>
      <c r="J5" s="14" t="s">
        <v>8</v>
      </c>
      <c r="K5" s="14" t="s">
        <v>9</v>
      </c>
      <c r="L5" s="14" t="s">
        <v>10</v>
      </c>
      <c r="M5" s="817">
        <v>1</v>
      </c>
      <c r="N5" s="817">
        <v>2</v>
      </c>
      <c r="O5" s="817">
        <v>3</v>
      </c>
      <c r="P5" s="817">
        <v>4</v>
      </c>
      <c r="Q5" s="817">
        <v>5</v>
      </c>
      <c r="R5" s="817">
        <v>6</v>
      </c>
      <c r="S5" s="817">
        <v>7</v>
      </c>
      <c r="T5" s="817">
        <v>8</v>
      </c>
      <c r="U5" s="817">
        <v>9</v>
      </c>
      <c r="V5" s="817">
        <v>10</v>
      </c>
      <c r="W5" s="817">
        <v>11</v>
      </c>
      <c r="X5" s="817">
        <v>12</v>
      </c>
      <c r="Y5" s="817">
        <v>13</v>
      </c>
      <c r="Z5" s="817">
        <v>14</v>
      </c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</row>
    <row r="6" spans="1:54" ht="15" customHeight="1">
      <c r="A6" s="1973" t="s">
        <v>295</v>
      </c>
      <c r="B6" s="26" t="s">
        <v>234</v>
      </c>
      <c r="C6" s="1426" t="s">
        <v>4</v>
      </c>
      <c r="D6" s="1426" t="s">
        <v>1683</v>
      </c>
      <c r="E6" s="3" t="s">
        <v>18</v>
      </c>
      <c r="F6" s="2"/>
      <c r="G6" s="2"/>
      <c r="H6" s="581" t="s">
        <v>966</v>
      </c>
      <c r="I6" s="581" t="s">
        <v>967</v>
      </c>
      <c r="J6" s="2"/>
      <c r="K6" s="2"/>
      <c r="L6" s="5">
        <v>0</v>
      </c>
      <c r="M6" s="172">
        <v>0.20486111111111113</v>
      </c>
      <c r="N6" s="1006">
        <v>0.24652777777777779</v>
      </c>
      <c r="O6" s="172">
        <v>0.29166666666666669</v>
      </c>
      <c r="P6" s="1006">
        <v>0.3298611111111111</v>
      </c>
      <c r="Q6" s="172">
        <v>0.37152777777777773</v>
      </c>
      <c r="R6" s="1006">
        <v>0.41319444444444442</v>
      </c>
      <c r="S6" s="172">
        <v>0.4548611111111111</v>
      </c>
      <c r="T6" s="1006">
        <v>0.49652777777777773</v>
      </c>
      <c r="U6" s="172">
        <v>0.53819444444444442</v>
      </c>
      <c r="V6" s="1006">
        <v>0.57986111111111105</v>
      </c>
      <c r="W6" s="172">
        <v>0.62152777777777779</v>
      </c>
      <c r="X6" s="1006">
        <v>0.66319444444444442</v>
      </c>
      <c r="Y6" s="172">
        <v>0.70486111111111116</v>
      </c>
      <c r="Z6" s="172">
        <v>0.79861111111111116</v>
      </c>
      <c r="AA6" s="15"/>
      <c r="AB6" s="15"/>
      <c r="AC6" s="341"/>
      <c r="AD6" s="343"/>
      <c r="AE6" s="63"/>
      <c r="AF6" s="63"/>
      <c r="AG6" s="63"/>
      <c r="AH6" s="63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</row>
    <row r="7" spans="1:54">
      <c r="A7" s="1997"/>
      <c r="B7" s="7" t="s">
        <v>233</v>
      </c>
      <c r="C7" s="1426" t="s">
        <v>4</v>
      </c>
      <c r="D7" s="1426" t="s">
        <v>1683</v>
      </c>
      <c r="E7" s="35" t="s">
        <v>19</v>
      </c>
      <c r="F7" s="602">
        <v>0.94</v>
      </c>
      <c r="G7" s="8">
        <f>F7</f>
        <v>0.94</v>
      </c>
      <c r="H7" s="581" t="s">
        <v>1053</v>
      </c>
      <c r="I7" s="581" t="s">
        <v>1324</v>
      </c>
      <c r="J7" s="817">
        <v>40</v>
      </c>
      <c r="K7" s="9">
        <f t="shared" ref="K7:K29" si="0">(F7/J7)/24</f>
        <v>9.791666666666666E-4</v>
      </c>
      <c r="L7" s="9">
        <f>L6+K7</f>
        <v>9.791666666666666E-4</v>
      </c>
      <c r="M7" s="10">
        <f t="shared" ref="M7:M29" si="1">M6+$K7</f>
        <v>0.2058402777777778</v>
      </c>
      <c r="N7" s="234">
        <f t="shared" ref="N7:N29" si="2">N6+$K7</f>
        <v>0.24750694444444446</v>
      </c>
      <c r="O7" s="10">
        <f t="shared" ref="O7:O29" si="3">O6+$K7</f>
        <v>0.29264583333333333</v>
      </c>
      <c r="P7" s="234">
        <f t="shared" ref="P7:P29" si="4">P6+$K7</f>
        <v>0.33084027777777775</v>
      </c>
      <c r="Q7" s="10">
        <f t="shared" ref="Q7:Q29" si="5">Q6+$K7</f>
        <v>0.37250694444444438</v>
      </c>
      <c r="R7" s="234">
        <f t="shared" ref="R7:R29" si="6">R6+$K7</f>
        <v>0.41417361111111106</v>
      </c>
      <c r="S7" s="10">
        <f t="shared" ref="S7:S29" si="7">S6+$K7</f>
        <v>0.45584027777777775</v>
      </c>
      <c r="T7" s="234">
        <f t="shared" ref="T7:T29" si="8">T6+$K7</f>
        <v>0.49750694444444438</v>
      </c>
      <c r="U7" s="10">
        <f t="shared" ref="U7:U29" si="9">U6+$K7</f>
        <v>0.53917361111111106</v>
      </c>
      <c r="V7" s="234">
        <f t="shared" ref="V7:V29" si="10">V6+$K7</f>
        <v>0.58084027777777769</v>
      </c>
      <c r="W7" s="10">
        <f t="shared" ref="W7:W29" si="11">W6+$K7</f>
        <v>0.62250694444444443</v>
      </c>
      <c r="X7" s="234">
        <f t="shared" ref="X7:X29" si="12">X6+$K7</f>
        <v>0.66417361111111106</v>
      </c>
      <c r="Y7" s="10">
        <f t="shared" ref="Y7:Y29" si="13">Y6+$K7</f>
        <v>0.7058402777777778</v>
      </c>
      <c r="Z7" s="10">
        <f t="shared" ref="Z7:Z29" si="14">Z6+$K7</f>
        <v>0.7995902777777778</v>
      </c>
      <c r="AA7" s="15"/>
      <c r="AB7" s="15"/>
      <c r="AC7" s="271"/>
      <c r="AD7" s="15"/>
      <c r="AE7" s="281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</row>
    <row r="8" spans="1:54">
      <c r="A8" s="1997"/>
      <c r="B8" s="7" t="s">
        <v>277</v>
      </c>
      <c r="C8" s="1426" t="s">
        <v>4</v>
      </c>
      <c r="D8" s="1426" t="s">
        <v>1683</v>
      </c>
      <c r="E8" s="35" t="s">
        <v>20</v>
      </c>
      <c r="F8" s="602">
        <v>0.69</v>
      </c>
      <c r="G8" s="8">
        <f>F7+F8</f>
        <v>1.63</v>
      </c>
      <c r="H8" s="581" t="s">
        <v>716</v>
      </c>
      <c r="I8" s="581" t="s">
        <v>717</v>
      </c>
      <c r="J8" s="817">
        <v>35</v>
      </c>
      <c r="K8" s="9">
        <f t="shared" si="0"/>
        <v>8.2142857142857137E-4</v>
      </c>
      <c r="L8" s="9">
        <f t="shared" ref="L8:L29" si="15">L7+K8</f>
        <v>1.8005952380952379E-3</v>
      </c>
      <c r="M8" s="10">
        <f t="shared" si="1"/>
        <v>0.20666170634920639</v>
      </c>
      <c r="N8" s="234">
        <f t="shared" si="2"/>
        <v>0.24832837301587304</v>
      </c>
      <c r="O8" s="10">
        <f t="shared" si="3"/>
        <v>0.29346726190476191</v>
      </c>
      <c r="P8" s="234">
        <f t="shared" si="4"/>
        <v>0.33166170634920633</v>
      </c>
      <c r="Q8" s="10">
        <f t="shared" si="5"/>
        <v>0.37332837301587296</v>
      </c>
      <c r="R8" s="234">
        <f t="shared" si="6"/>
        <v>0.41499503968253965</v>
      </c>
      <c r="S8" s="10">
        <f t="shared" si="7"/>
        <v>0.45666170634920633</v>
      </c>
      <c r="T8" s="234">
        <f t="shared" si="8"/>
        <v>0.49832837301587296</v>
      </c>
      <c r="U8" s="10">
        <f t="shared" si="9"/>
        <v>0.53999503968253959</v>
      </c>
      <c r="V8" s="234">
        <f t="shared" si="10"/>
        <v>0.58166170634920622</v>
      </c>
      <c r="W8" s="10">
        <f t="shared" si="11"/>
        <v>0.62332837301587296</v>
      </c>
      <c r="X8" s="234">
        <f t="shared" si="12"/>
        <v>0.66499503968253959</v>
      </c>
      <c r="Y8" s="10">
        <f t="shared" si="13"/>
        <v>0.70666170634920633</v>
      </c>
      <c r="Z8" s="10">
        <f t="shared" si="14"/>
        <v>0.80041170634920633</v>
      </c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</row>
    <row r="9" spans="1:54">
      <c r="A9" s="1997"/>
      <c r="B9" s="1007" t="s">
        <v>278</v>
      </c>
      <c r="C9" s="1426" t="s">
        <v>4</v>
      </c>
      <c r="D9" s="1426" t="s">
        <v>1683</v>
      </c>
      <c r="E9" s="35" t="s">
        <v>21</v>
      </c>
      <c r="F9" s="145">
        <v>1.91</v>
      </c>
      <c r="G9" s="28">
        <f>G8+F9</f>
        <v>3.54</v>
      </c>
      <c r="H9" s="607" t="s">
        <v>720</v>
      </c>
      <c r="I9" s="607" t="s">
        <v>960</v>
      </c>
      <c r="J9" s="568">
        <v>40</v>
      </c>
      <c r="K9" s="37">
        <f t="shared" si="0"/>
        <v>1.9895833333333332E-3</v>
      </c>
      <c r="L9" s="37">
        <f t="shared" si="15"/>
        <v>3.7901785714285711E-3</v>
      </c>
      <c r="M9" s="98">
        <f t="shared" si="1"/>
        <v>0.20865128968253971</v>
      </c>
      <c r="N9" s="234">
        <f t="shared" si="2"/>
        <v>0.25031795634920639</v>
      </c>
      <c r="O9" s="34">
        <f t="shared" si="3"/>
        <v>0.29545684523809523</v>
      </c>
      <c r="P9" s="234">
        <f t="shared" si="4"/>
        <v>0.33365128968253965</v>
      </c>
      <c r="Q9" s="34">
        <f t="shared" si="5"/>
        <v>0.37531795634920628</v>
      </c>
      <c r="R9" s="234">
        <f t="shared" si="6"/>
        <v>0.41698462301587297</v>
      </c>
      <c r="S9" s="34">
        <f t="shared" si="7"/>
        <v>0.45865128968253965</v>
      </c>
      <c r="T9" s="234">
        <f t="shared" si="8"/>
        <v>0.50031795634920628</v>
      </c>
      <c r="U9" s="34">
        <f t="shared" si="9"/>
        <v>0.54198462301587291</v>
      </c>
      <c r="V9" s="234">
        <f t="shared" si="10"/>
        <v>0.58365128968253954</v>
      </c>
      <c r="W9" s="34">
        <f t="shared" si="11"/>
        <v>0.62531795634920628</v>
      </c>
      <c r="X9" s="234">
        <f t="shared" si="12"/>
        <v>0.66698462301587291</v>
      </c>
      <c r="Y9" s="34">
        <f t="shared" si="13"/>
        <v>0.70865128968253965</v>
      </c>
      <c r="Z9" s="34">
        <f t="shared" si="14"/>
        <v>0.80240128968253965</v>
      </c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</row>
    <row r="10" spans="1:54">
      <c r="A10" s="1997"/>
      <c r="B10" s="872" t="s">
        <v>279</v>
      </c>
      <c r="C10" s="1426" t="s">
        <v>4</v>
      </c>
      <c r="D10" s="1426" t="s">
        <v>1683</v>
      </c>
      <c r="E10" s="35" t="s">
        <v>22</v>
      </c>
      <c r="F10" s="602">
        <v>0.87</v>
      </c>
      <c r="G10" s="28">
        <f t="shared" ref="G10:G29" si="16">G9+F10</f>
        <v>4.41</v>
      </c>
      <c r="H10" s="581" t="s">
        <v>718</v>
      </c>
      <c r="I10" s="581" t="s">
        <v>719</v>
      </c>
      <c r="J10" s="817">
        <v>35</v>
      </c>
      <c r="K10" s="9">
        <f t="shared" si="0"/>
        <v>1.0357142857142856E-3</v>
      </c>
      <c r="L10" s="9">
        <f t="shared" si="15"/>
        <v>4.8258928571428567E-3</v>
      </c>
      <c r="M10" s="10">
        <f t="shared" si="1"/>
        <v>0.20968700396825399</v>
      </c>
      <c r="N10" s="234">
        <f t="shared" si="2"/>
        <v>0.2513536706349207</v>
      </c>
      <c r="O10" s="10">
        <f t="shared" si="3"/>
        <v>0.29649255952380954</v>
      </c>
      <c r="P10" s="234">
        <f t="shared" si="4"/>
        <v>0.33468700396825396</v>
      </c>
      <c r="Q10" s="10">
        <f t="shared" si="5"/>
        <v>0.37635367063492059</v>
      </c>
      <c r="R10" s="234">
        <f t="shared" si="6"/>
        <v>0.41802033730158727</v>
      </c>
      <c r="S10" s="10">
        <f t="shared" si="7"/>
        <v>0.45968700396825396</v>
      </c>
      <c r="T10" s="234">
        <f t="shared" si="8"/>
        <v>0.50135367063492053</v>
      </c>
      <c r="U10" s="10">
        <f t="shared" si="9"/>
        <v>0.54302033730158716</v>
      </c>
      <c r="V10" s="234">
        <f t="shared" si="10"/>
        <v>0.58468700396825379</v>
      </c>
      <c r="W10" s="10">
        <f t="shared" si="11"/>
        <v>0.62635367063492053</v>
      </c>
      <c r="X10" s="234">
        <f t="shared" si="12"/>
        <v>0.66802033730158716</v>
      </c>
      <c r="Y10" s="10">
        <f t="shared" si="13"/>
        <v>0.7096870039682539</v>
      </c>
      <c r="Z10" s="10">
        <f t="shared" si="14"/>
        <v>0.8034370039682539</v>
      </c>
    </row>
    <row r="11" spans="1:54">
      <c r="A11" s="1997"/>
      <c r="B11" s="7" t="s">
        <v>280</v>
      </c>
      <c r="C11" s="1426" t="s">
        <v>4</v>
      </c>
      <c r="D11" s="1426" t="s">
        <v>1683</v>
      </c>
      <c r="E11" s="35" t="s">
        <v>23</v>
      </c>
      <c r="F11" s="602">
        <v>2.11</v>
      </c>
      <c r="G11" s="28">
        <f t="shared" si="16"/>
        <v>6.52</v>
      </c>
      <c r="H11" s="581" t="s">
        <v>708</v>
      </c>
      <c r="I11" s="581" t="s">
        <v>709</v>
      </c>
      <c r="J11" s="817">
        <v>35</v>
      </c>
      <c r="K11" s="9">
        <f t="shared" si="0"/>
        <v>2.5119047619047616E-3</v>
      </c>
      <c r="L11" s="9">
        <f t="shared" si="15"/>
        <v>7.3377976190476188E-3</v>
      </c>
      <c r="M11" s="10">
        <f t="shared" si="1"/>
        <v>0.21219890873015876</v>
      </c>
      <c r="N11" s="234">
        <f t="shared" si="2"/>
        <v>0.25386557539682547</v>
      </c>
      <c r="O11" s="10">
        <f t="shared" si="3"/>
        <v>0.29900446428571431</v>
      </c>
      <c r="P11" s="234">
        <f t="shared" si="4"/>
        <v>0.33719890873015873</v>
      </c>
      <c r="Q11" s="10">
        <f t="shared" si="5"/>
        <v>0.37886557539682536</v>
      </c>
      <c r="R11" s="234">
        <f t="shared" si="6"/>
        <v>0.42053224206349205</v>
      </c>
      <c r="S11" s="10">
        <f t="shared" si="7"/>
        <v>0.46219890873015873</v>
      </c>
      <c r="T11" s="234">
        <f t="shared" si="8"/>
        <v>0.5038655753968253</v>
      </c>
      <c r="U11" s="10">
        <f t="shared" si="9"/>
        <v>0.54553224206349193</v>
      </c>
      <c r="V11" s="234">
        <f t="shared" si="10"/>
        <v>0.58719890873015856</v>
      </c>
      <c r="W11" s="10">
        <f t="shared" si="11"/>
        <v>0.6288655753968253</v>
      </c>
      <c r="X11" s="234">
        <f t="shared" si="12"/>
        <v>0.67053224206349193</v>
      </c>
      <c r="Y11" s="10">
        <f t="shared" si="13"/>
        <v>0.71219890873015868</v>
      </c>
      <c r="Z11" s="10">
        <f t="shared" si="14"/>
        <v>0.80594890873015868</v>
      </c>
    </row>
    <row r="12" spans="1:54">
      <c r="A12" s="1997"/>
      <c r="B12" s="7" t="s">
        <v>281</v>
      </c>
      <c r="C12" s="1426" t="s">
        <v>4</v>
      </c>
      <c r="D12" s="1426" t="s">
        <v>1683</v>
      </c>
      <c r="E12" s="35" t="s">
        <v>24</v>
      </c>
      <c r="F12" s="602">
        <v>1.28</v>
      </c>
      <c r="G12" s="28">
        <f t="shared" si="16"/>
        <v>7.8</v>
      </c>
      <c r="H12" s="581" t="s">
        <v>714</v>
      </c>
      <c r="I12" s="581" t="s">
        <v>715</v>
      </c>
      <c r="J12" s="817">
        <v>35</v>
      </c>
      <c r="K12" s="9">
        <f t="shared" si="0"/>
        <v>1.5238095238095239E-3</v>
      </c>
      <c r="L12" s="9">
        <f t="shared" si="15"/>
        <v>8.8616071428571433E-3</v>
      </c>
      <c r="M12" s="10">
        <f t="shared" si="1"/>
        <v>0.21372271825396827</v>
      </c>
      <c r="N12" s="234">
        <f t="shared" si="2"/>
        <v>0.25538938492063501</v>
      </c>
      <c r="O12" s="10">
        <f t="shared" si="3"/>
        <v>0.30052827380952385</v>
      </c>
      <c r="P12" s="234">
        <f t="shared" si="4"/>
        <v>0.33872271825396827</v>
      </c>
      <c r="Q12" s="10">
        <f t="shared" si="5"/>
        <v>0.3803893849206349</v>
      </c>
      <c r="R12" s="234">
        <f t="shared" si="6"/>
        <v>0.42205605158730158</v>
      </c>
      <c r="S12" s="10">
        <f t="shared" si="7"/>
        <v>0.46372271825396827</v>
      </c>
      <c r="T12" s="234">
        <f t="shared" si="8"/>
        <v>0.50538938492063479</v>
      </c>
      <c r="U12" s="10">
        <f t="shared" si="9"/>
        <v>0.54705605158730142</v>
      </c>
      <c r="V12" s="234">
        <f t="shared" si="10"/>
        <v>0.58872271825396805</v>
      </c>
      <c r="W12" s="10">
        <f t="shared" si="11"/>
        <v>0.63038938492063479</v>
      </c>
      <c r="X12" s="234">
        <f t="shared" si="12"/>
        <v>0.67205605158730142</v>
      </c>
      <c r="Y12" s="10">
        <f t="shared" si="13"/>
        <v>0.71372271825396816</v>
      </c>
      <c r="Z12" s="10">
        <f t="shared" si="14"/>
        <v>0.80747271825396816</v>
      </c>
    </row>
    <row r="13" spans="1:54">
      <c r="A13" s="1997"/>
      <c r="B13" s="7" t="s">
        <v>418</v>
      </c>
      <c r="C13" s="1426" t="s">
        <v>4</v>
      </c>
      <c r="D13" s="1426" t="s">
        <v>1683</v>
      </c>
      <c r="E13" s="35" t="s">
        <v>25</v>
      </c>
      <c r="F13" s="602">
        <v>1.28</v>
      </c>
      <c r="G13" s="28">
        <f t="shared" si="16"/>
        <v>9.08</v>
      </c>
      <c r="H13" s="581" t="s">
        <v>702</v>
      </c>
      <c r="I13" s="581" t="s">
        <v>703</v>
      </c>
      <c r="J13" s="817">
        <v>35</v>
      </c>
      <c r="K13" s="9">
        <f t="shared" si="0"/>
        <v>1.5238095238095239E-3</v>
      </c>
      <c r="L13" s="9">
        <f t="shared" si="15"/>
        <v>1.0385416666666668E-2</v>
      </c>
      <c r="M13" s="10">
        <f t="shared" si="1"/>
        <v>0.21524652777777778</v>
      </c>
      <c r="N13" s="234">
        <f t="shared" si="2"/>
        <v>0.25691319444444455</v>
      </c>
      <c r="O13" s="10">
        <f t="shared" si="3"/>
        <v>0.30205208333333339</v>
      </c>
      <c r="P13" s="234">
        <f t="shared" si="4"/>
        <v>0.34024652777777781</v>
      </c>
      <c r="Q13" s="10">
        <f t="shared" si="5"/>
        <v>0.38191319444444444</v>
      </c>
      <c r="R13" s="234">
        <f t="shared" si="6"/>
        <v>0.42357986111111112</v>
      </c>
      <c r="S13" s="10">
        <f t="shared" si="7"/>
        <v>0.46524652777777781</v>
      </c>
      <c r="T13" s="234">
        <f t="shared" si="8"/>
        <v>0.50691319444444427</v>
      </c>
      <c r="U13" s="10">
        <f t="shared" si="9"/>
        <v>0.5485798611111109</v>
      </c>
      <c r="V13" s="234">
        <f t="shared" si="10"/>
        <v>0.59024652777777753</v>
      </c>
      <c r="W13" s="10">
        <f t="shared" si="11"/>
        <v>0.63191319444444427</v>
      </c>
      <c r="X13" s="234">
        <f t="shared" si="12"/>
        <v>0.6735798611111109</v>
      </c>
      <c r="Y13" s="10">
        <f t="shared" si="13"/>
        <v>0.71524652777777764</v>
      </c>
      <c r="Z13" s="10">
        <f t="shared" si="14"/>
        <v>0.80899652777777764</v>
      </c>
    </row>
    <row r="14" spans="1:54">
      <c r="A14" s="1997"/>
      <c r="B14" s="7" t="s">
        <v>282</v>
      </c>
      <c r="C14" s="1426" t="s">
        <v>4</v>
      </c>
      <c r="D14" s="1426" t="s">
        <v>1683</v>
      </c>
      <c r="E14" s="35" t="s">
        <v>26</v>
      </c>
      <c r="F14" s="602">
        <v>1</v>
      </c>
      <c r="G14" s="28">
        <f t="shared" si="16"/>
        <v>10.08</v>
      </c>
      <c r="H14" s="581" t="s">
        <v>949</v>
      </c>
      <c r="I14" s="581" t="s">
        <v>956</v>
      </c>
      <c r="J14" s="817">
        <v>35</v>
      </c>
      <c r="K14" s="9">
        <f t="shared" si="0"/>
        <v>1.1904761904761904E-3</v>
      </c>
      <c r="L14" s="9">
        <f t="shared" si="15"/>
        <v>1.1575892857142858E-2</v>
      </c>
      <c r="M14" s="10">
        <f t="shared" si="1"/>
        <v>0.21643700396825397</v>
      </c>
      <c r="N14" s="234">
        <f t="shared" si="2"/>
        <v>0.25810367063492073</v>
      </c>
      <c r="O14" s="10">
        <f t="shared" si="3"/>
        <v>0.30324255952380957</v>
      </c>
      <c r="P14" s="234">
        <f t="shared" si="4"/>
        <v>0.34143700396825399</v>
      </c>
      <c r="Q14" s="10">
        <f t="shared" si="5"/>
        <v>0.38310367063492062</v>
      </c>
      <c r="R14" s="234">
        <f t="shared" si="6"/>
        <v>0.42477033730158731</v>
      </c>
      <c r="S14" s="10">
        <f t="shared" si="7"/>
        <v>0.46643700396825399</v>
      </c>
      <c r="T14" s="234">
        <f t="shared" si="8"/>
        <v>0.50810367063492046</v>
      </c>
      <c r="U14" s="10">
        <f t="shared" si="9"/>
        <v>0.54977033730158709</v>
      </c>
      <c r="V14" s="234">
        <f t="shared" si="10"/>
        <v>0.59143700396825372</v>
      </c>
      <c r="W14" s="10">
        <f t="shared" si="11"/>
        <v>0.63310367063492046</v>
      </c>
      <c r="X14" s="234">
        <f t="shared" si="12"/>
        <v>0.67477033730158709</v>
      </c>
      <c r="Y14" s="10">
        <f t="shared" si="13"/>
        <v>0.71643700396825383</v>
      </c>
      <c r="Z14" s="10">
        <f t="shared" si="14"/>
        <v>0.81018700396825383</v>
      </c>
    </row>
    <row r="15" spans="1:54">
      <c r="A15" s="1997"/>
      <c r="B15" s="7" t="s">
        <v>283</v>
      </c>
      <c r="C15" s="1426" t="s">
        <v>4</v>
      </c>
      <c r="D15" s="1426" t="s">
        <v>1683</v>
      </c>
      <c r="E15" s="35" t="s">
        <v>27</v>
      </c>
      <c r="F15" s="145">
        <v>1.52</v>
      </c>
      <c r="G15" s="28">
        <f t="shared" si="16"/>
        <v>11.6</v>
      </c>
      <c r="H15" s="581" t="s">
        <v>950</v>
      </c>
      <c r="I15" s="581" t="s">
        <v>955</v>
      </c>
      <c r="J15" s="817">
        <v>30</v>
      </c>
      <c r="K15" s="9">
        <f t="shared" si="0"/>
        <v>2.1111111111111109E-3</v>
      </c>
      <c r="L15" s="9">
        <f t="shared" si="15"/>
        <v>1.3687003968253968E-2</v>
      </c>
      <c r="M15" s="10">
        <f t="shared" si="1"/>
        <v>0.21854811507936509</v>
      </c>
      <c r="N15" s="234">
        <f t="shared" si="2"/>
        <v>0.26021478174603185</v>
      </c>
      <c r="O15" s="10">
        <f t="shared" si="3"/>
        <v>0.30535367063492069</v>
      </c>
      <c r="P15" s="234">
        <f t="shared" si="4"/>
        <v>0.34354811507936511</v>
      </c>
      <c r="Q15" s="10">
        <f t="shared" si="5"/>
        <v>0.38521478174603174</v>
      </c>
      <c r="R15" s="234">
        <f t="shared" si="6"/>
        <v>0.42688144841269843</v>
      </c>
      <c r="S15" s="10">
        <f t="shared" si="7"/>
        <v>0.46854811507936511</v>
      </c>
      <c r="T15" s="234">
        <f t="shared" si="8"/>
        <v>0.51021478174603152</v>
      </c>
      <c r="U15" s="10">
        <f t="shared" si="9"/>
        <v>0.55188144841269815</v>
      </c>
      <c r="V15" s="234">
        <f t="shared" si="10"/>
        <v>0.59354811507936478</v>
      </c>
      <c r="W15" s="10">
        <f t="shared" si="11"/>
        <v>0.63521478174603152</v>
      </c>
      <c r="X15" s="234">
        <f t="shared" si="12"/>
        <v>0.67688144841269815</v>
      </c>
      <c r="Y15" s="10">
        <f t="shared" si="13"/>
        <v>0.71854811507936489</v>
      </c>
      <c r="Z15" s="10">
        <f t="shared" si="14"/>
        <v>0.81229811507936489</v>
      </c>
    </row>
    <row r="16" spans="1:54">
      <c r="A16" s="1997"/>
      <c r="B16" s="7" t="s">
        <v>284</v>
      </c>
      <c r="C16" s="1426" t="s">
        <v>4</v>
      </c>
      <c r="D16" s="1426" t="s">
        <v>1683</v>
      </c>
      <c r="E16" s="35" t="s">
        <v>28</v>
      </c>
      <c r="F16" s="602">
        <v>1.24</v>
      </c>
      <c r="G16" s="28">
        <f t="shared" si="16"/>
        <v>12.84</v>
      </c>
      <c r="H16" s="581" t="s">
        <v>618</v>
      </c>
      <c r="I16" s="581" t="s">
        <v>954</v>
      </c>
      <c r="J16" s="817">
        <v>30</v>
      </c>
      <c r="K16" s="9">
        <f>(F16/J16)/24</f>
        <v>1.7222222222222222E-3</v>
      </c>
      <c r="L16" s="9">
        <f>L15+K16</f>
        <v>1.540922619047619E-2</v>
      </c>
      <c r="M16" s="10">
        <f t="shared" si="1"/>
        <v>0.22027033730158729</v>
      </c>
      <c r="N16" s="234">
        <f t="shared" si="2"/>
        <v>0.26193700396825409</v>
      </c>
      <c r="O16" s="10">
        <f t="shared" si="3"/>
        <v>0.30707589285714293</v>
      </c>
      <c r="P16" s="234">
        <f t="shared" si="4"/>
        <v>0.34527033730158735</v>
      </c>
      <c r="Q16" s="10">
        <f t="shared" si="5"/>
        <v>0.38693700396825398</v>
      </c>
      <c r="R16" s="234">
        <f t="shared" si="6"/>
        <v>0.42860367063492066</v>
      </c>
      <c r="S16" s="10">
        <f t="shared" si="7"/>
        <v>0.47027033730158735</v>
      </c>
      <c r="T16" s="234">
        <f t="shared" si="8"/>
        <v>0.5119370039682537</v>
      </c>
      <c r="U16" s="10">
        <f t="shared" si="9"/>
        <v>0.55360367063492033</v>
      </c>
      <c r="V16" s="234">
        <f t="shared" si="10"/>
        <v>0.59527033730158696</v>
      </c>
      <c r="W16" s="10">
        <f t="shared" si="11"/>
        <v>0.6369370039682537</v>
      </c>
      <c r="X16" s="234">
        <f t="shared" si="12"/>
        <v>0.67860367063492033</v>
      </c>
      <c r="Y16" s="10">
        <f t="shared" si="13"/>
        <v>0.72027033730158707</v>
      </c>
      <c r="Z16" s="10">
        <f t="shared" si="14"/>
        <v>0.81402033730158707</v>
      </c>
    </row>
    <row r="17" spans="1:48">
      <c r="A17" s="1973" t="s">
        <v>296</v>
      </c>
      <c r="B17" s="872" t="s">
        <v>957</v>
      </c>
      <c r="C17" s="1421" t="s">
        <v>4</v>
      </c>
      <c r="D17" s="1421" t="s">
        <v>1683</v>
      </c>
      <c r="E17" s="31" t="s">
        <v>29</v>
      </c>
      <c r="F17" s="1008">
        <v>1.1599999999999999</v>
      </c>
      <c r="G17" s="28">
        <f t="shared" si="16"/>
        <v>14</v>
      </c>
      <c r="H17" s="609" t="s">
        <v>958</v>
      </c>
      <c r="I17" s="609" t="s">
        <v>959</v>
      </c>
      <c r="J17" s="817">
        <v>30</v>
      </c>
      <c r="K17" s="817">
        <f>(F17/J17)/24</f>
        <v>1.6111111111111109E-3</v>
      </c>
      <c r="L17" s="9">
        <f t="shared" ref="L17:L18" si="17">L16+K17</f>
        <v>1.70203373015873E-2</v>
      </c>
      <c r="M17" s="10">
        <f t="shared" si="1"/>
        <v>0.22188144841269841</v>
      </c>
      <c r="N17" s="234">
        <f t="shared" si="2"/>
        <v>0.26354811507936521</v>
      </c>
      <c r="O17" s="10">
        <f t="shared" si="3"/>
        <v>0.30868700396825405</v>
      </c>
      <c r="P17" s="234">
        <f t="shared" si="4"/>
        <v>0.34688144841269847</v>
      </c>
      <c r="Q17" s="10">
        <f t="shared" si="5"/>
        <v>0.3885481150793651</v>
      </c>
      <c r="R17" s="234">
        <f t="shared" si="6"/>
        <v>0.43021478174603178</v>
      </c>
      <c r="S17" s="10">
        <f t="shared" si="7"/>
        <v>0.47188144841269847</v>
      </c>
      <c r="T17" s="234">
        <f t="shared" si="8"/>
        <v>0.51354811507936482</v>
      </c>
      <c r="U17" s="10">
        <f t="shared" si="9"/>
        <v>0.55521478174603145</v>
      </c>
      <c r="V17" s="234">
        <f t="shared" si="10"/>
        <v>0.59688144841269808</v>
      </c>
      <c r="W17" s="10">
        <f t="shared" si="11"/>
        <v>0.63854811507936482</v>
      </c>
      <c r="X17" s="234">
        <f t="shared" si="12"/>
        <v>0.68021478174603145</v>
      </c>
      <c r="Y17" s="10">
        <f t="shared" si="13"/>
        <v>0.72188144841269819</v>
      </c>
      <c r="Z17" s="10">
        <f t="shared" si="14"/>
        <v>0.81563144841269819</v>
      </c>
    </row>
    <row r="18" spans="1:48">
      <c r="A18" s="1973"/>
      <c r="B18" s="7" t="s">
        <v>285</v>
      </c>
      <c r="C18" s="1426" t="s">
        <v>4</v>
      </c>
      <c r="D18" s="1426" t="s">
        <v>1683</v>
      </c>
      <c r="E18" s="35" t="s">
        <v>30</v>
      </c>
      <c r="F18" s="145">
        <v>1.1299999999999999</v>
      </c>
      <c r="G18" s="28">
        <f t="shared" si="16"/>
        <v>15.129999999999999</v>
      </c>
      <c r="H18" s="581" t="s">
        <v>951</v>
      </c>
      <c r="I18" s="581" t="s">
        <v>953</v>
      </c>
      <c r="J18" s="568">
        <v>35</v>
      </c>
      <c r="K18" s="9">
        <f t="shared" si="0"/>
        <v>1.3452380952380953E-3</v>
      </c>
      <c r="L18" s="9">
        <f t="shared" si="17"/>
        <v>1.8365575396825394E-2</v>
      </c>
      <c r="M18" s="10">
        <f t="shared" si="1"/>
        <v>0.22322668650793651</v>
      </c>
      <c r="N18" s="234">
        <f t="shared" si="2"/>
        <v>0.26489335317460333</v>
      </c>
      <c r="O18" s="10">
        <f t="shared" si="3"/>
        <v>0.31003224206349217</v>
      </c>
      <c r="P18" s="234">
        <f t="shared" si="4"/>
        <v>0.34822668650793659</v>
      </c>
      <c r="Q18" s="10">
        <f t="shared" si="5"/>
        <v>0.38989335317460322</v>
      </c>
      <c r="R18" s="234">
        <f t="shared" si="6"/>
        <v>0.4315600198412699</v>
      </c>
      <c r="S18" s="10">
        <f t="shared" si="7"/>
        <v>0.47322668650793659</v>
      </c>
      <c r="T18" s="234">
        <f t="shared" si="8"/>
        <v>0.51489335317460294</v>
      </c>
      <c r="U18" s="10">
        <f t="shared" si="9"/>
        <v>0.55656001984126957</v>
      </c>
      <c r="V18" s="234">
        <f t="shared" si="10"/>
        <v>0.5982266865079362</v>
      </c>
      <c r="W18" s="10">
        <f t="shared" si="11"/>
        <v>0.63989335317460294</v>
      </c>
      <c r="X18" s="234">
        <f t="shared" si="12"/>
        <v>0.68156001984126957</v>
      </c>
      <c r="Y18" s="10">
        <f t="shared" si="13"/>
        <v>0.72322668650793631</v>
      </c>
      <c r="Z18" s="10">
        <f t="shared" si="14"/>
        <v>0.81697668650793631</v>
      </c>
      <c r="AC18" s="63"/>
      <c r="AD18" s="63"/>
      <c r="AE18" s="63"/>
      <c r="AF18" s="63"/>
      <c r="AG18" s="63"/>
      <c r="AH18" s="63"/>
      <c r="AI18" s="63"/>
      <c r="AJ18" s="63"/>
    </row>
    <row r="19" spans="1:48" ht="18.75">
      <c r="A19" s="1973"/>
      <c r="B19" s="7" t="s">
        <v>286</v>
      </c>
      <c r="C19" s="1419" t="s">
        <v>4</v>
      </c>
      <c r="D19" s="1419" t="s">
        <v>1683</v>
      </c>
      <c r="E19" s="35" t="s">
        <v>31</v>
      </c>
      <c r="F19" s="602">
        <v>0.96</v>
      </c>
      <c r="G19" s="28">
        <f t="shared" si="16"/>
        <v>16.09</v>
      </c>
      <c r="H19" s="581" t="s">
        <v>961</v>
      </c>
      <c r="I19" s="581" t="s">
        <v>952</v>
      </c>
      <c r="J19" s="817">
        <v>30</v>
      </c>
      <c r="K19" s="9">
        <f t="shared" si="0"/>
        <v>1.3333333333333333E-3</v>
      </c>
      <c r="L19" s="9">
        <f t="shared" si="15"/>
        <v>1.9698908730158726E-2</v>
      </c>
      <c r="M19" s="10">
        <f t="shared" si="1"/>
        <v>0.22456001984126983</v>
      </c>
      <c r="N19" s="234">
        <f t="shared" si="2"/>
        <v>0.26622668650793668</v>
      </c>
      <c r="O19" s="10">
        <f t="shared" si="3"/>
        <v>0.31136557539682552</v>
      </c>
      <c r="P19" s="234">
        <f t="shared" si="4"/>
        <v>0.34956001984126994</v>
      </c>
      <c r="Q19" s="10">
        <f t="shared" si="5"/>
        <v>0.39122668650793657</v>
      </c>
      <c r="R19" s="234">
        <f t="shared" si="6"/>
        <v>0.43289335317460326</v>
      </c>
      <c r="S19" s="10">
        <f t="shared" si="7"/>
        <v>0.47456001984126994</v>
      </c>
      <c r="T19" s="234">
        <f t="shared" si="8"/>
        <v>0.51622668650793624</v>
      </c>
      <c r="U19" s="10">
        <f t="shared" si="9"/>
        <v>0.55789335317460287</v>
      </c>
      <c r="V19" s="234">
        <f t="shared" si="10"/>
        <v>0.5995600198412695</v>
      </c>
      <c r="W19" s="10">
        <f t="shared" si="11"/>
        <v>0.64122668650793624</v>
      </c>
      <c r="X19" s="234">
        <f t="shared" si="12"/>
        <v>0.68289335317460287</v>
      </c>
      <c r="Y19" s="10">
        <f t="shared" si="13"/>
        <v>0.72456001984126961</v>
      </c>
      <c r="Z19" s="10">
        <f t="shared" si="14"/>
        <v>0.81831001984126961</v>
      </c>
      <c r="AC19" s="2075"/>
      <c r="AD19" s="2076"/>
      <c r="AE19" s="2076"/>
      <c r="AF19" s="2076"/>
      <c r="AG19" s="2076"/>
      <c r="AH19" s="2076"/>
      <c r="AI19" s="2076"/>
      <c r="AJ19" s="2076"/>
    </row>
    <row r="20" spans="1:48">
      <c r="A20" s="1973"/>
      <c r="B20" s="7" t="s">
        <v>287</v>
      </c>
      <c r="C20" s="1419" t="s">
        <v>160</v>
      </c>
      <c r="D20" s="1419" t="s">
        <v>1684</v>
      </c>
      <c r="E20" s="35" t="s">
        <v>32</v>
      </c>
      <c r="F20" s="602">
        <v>1.22</v>
      </c>
      <c r="G20" s="28">
        <f t="shared" si="16"/>
        <v>17.309999999999999</v>
      </c>
      <c r="H20" s="581" t="s">
        <v>691</v>
      </c>
      <c r="I20" s="581" t="s">
        <v>692</v>
      </c>
      <c r="J20" s="817">
        <v>30</v>
      </c>
      <c r="K20" s="9">
        <f t="shared" si="0"/>
        <v>1.6944444444444444E-3</v>
      </c>
      <c r="L20" s="9">
        <f t="shared" si="15"/>
        <v>2.1393353174603169E-2</v>
      </c>
      <c r="M20" s="10">
        <f t="shared" si="1"/>
        <v>0.22625446428571427</v>
      </c>
      <c r="N20" s="234">
        <f t="shared" si="2"/>
        <v>0.26792113095238113</v>
      </c>
      <c r="O20" s="10">
        <f t="shared" si="3"/>
        <v>0.31306001984126997</v>
      </c>
      <c r="P20" s="234">
        <f t="shared" si="4"/>
        <v>0.35125446428571439</v>
      </c>
      <c r="Q20" s="10">
        <f t="shared" si="5"/>
        <v>0.39292113095238101</v>
      </c>
      <c r="R20" s="234">
        <f t="shared" si="6"/>
        <v>0.4345877976190477</v>
      </c>
      <c r="S20" s="10">
        <f t="shared" si="7"/>
        <v>0.47625446428571439</v>
      </c>
      <c r="T20" s="234">
        <f t="shared" si="8"/>
        <v>0.51792113095238068</v>
      </c>
      <c r="U20" s="10">
        <f t="shared" si="9"/>
        <v>0.55958779761904731</v>
      </c>
      <c r="V20" s="234">
        <f t="shared" si="10"/>
        <v>0.60125446428571394</v>
      </c>
      <c r="W20" s="10">
        <f t="shared" si="11"/>
        <v>0.64292113095238068</v>
      </c>
      <c r="X20" s="234">
        <f t="shared" si="12"/>
        <v>0.68458779761904731</v>
      </c>
      <c r="Y20" s="10">
        <f t="shared" si="13"/>
        <v>0.72625446428571405</v>
      </c>
      <c r="Z20" s="10">
        <f t="shared" si="14"/>
        <v>0.82000446428571405</v>
      </c>
      <c r="AC20" s="63"/>
      <c r="AD20" s="63"/>
      <c r="AE20" s="63"/>
      <c r="AF20" s="63"/>
      <c r="AG20" s="63"/>
      <c r="AH20" s="63"/>
      <c r="AI20" s="63"/>
      <c r="AJ20" s="63"/>
    </row>
    <row r="21" spans="1:48">
      <c r="A21" s="1973"/>
      <c r="B21" s="846" t="s">
        <v>288</v>
      </c>
      <c r="C21" s="1419" t="s">
        <v>183</v>
      </c>
      <c r="D21" s="1419" t="s">
        <v>1684</v>
      </c>
      <c r="E21" s="35" t="s">
        <v>148</v>
      </c>
      <c r="F21" s="602">
        <v>0.98</v>
      </c>
      <c r="G21" s="28">
        <f t="shared" si="16"/>
        <v>18.29</v>
      </c>
      <c r="H21" s="581" t="s">
        <v>688</v>
      </c>
      <c r="I21" s="581" t="s">
        <v>695</v>
      </c>
      <c r="J21" s="817">
        <v>30</v>
      </c>
      <c r="K21" s="9">
        <f t="shared" si="0"/>
        <v>1.3611111111111109E-3</v>
      </c>
      <c r="L21" s="9">
        <f t="shared" si="15"/>
        <v>2.2754464285714281E-2</v>
      </c>
      <c r="M21" s="10">
        <f t="shared" si="1"/>
        <v>0.22761557539682539</v>
      </c>
      <c r="N21" s="234">
        <f t="shared" si="2"/>
        <v>0.26928224206349222</v>
      </c>
      <c r="O21" s="10">
        <f t="shared" si="3"/>
        <v>0.31442113095238106</v>
      </c>
      <c r="P21" s="234">
        <f t="shared" si="4"/>
        <v>0.35261557539682548</v>
      </c>
      <c r="Q21" s="10">
        <f t="shared" si="5"/>
        <v>0.39428224206349211</v>
      </c>
      <c r="R21" s="234">
        <f t="shared" si="6"/>
        <v>0.43594890873015879</v>
      </c>
      <c r="S21" s="10">
        <f t="shared" si="7"/>
        <v>0.47761557539682548</v>
      </c>
      <c r="T21" s="234">
        <f t="shared" si="8"/>
        <v>0.51928224206349183</v>
      </c>
      <c r="U21" s="10">
        <f t="shared" si="9"/>
        <v>0.56094890873015846</v>
      </c>
      <c r="V21" s="234">
        <f t="shared" si="10"/>
        <v>0.60261557539682509</v>
      </c>
      <c r="W21" s="10">
        <f t="shared" si="11"/>
        <v>0.64428224206349183</v>
      </c>
      <c r="X21" s="234">
        <f t="shared" si="12"/>
        <v>0.68594890873015846</v>
      </c>
      <c r="Y21" s="10">
        <f t="shared" si="13"/>
        <v>0.7276155753968252</v>
      </c>
      <c r="Z21" s="10">
        <f t="shared" si="14"/>
        <v>0.8213655753968252</v>
      </c>
      <c r="AA21" s="15"/>
      <c r="AB21" s="15"/>
      <c r="AC21" s="63"/>
      <c r="AD21" s="63"/>
      <c r="AE21" s="63"/>
      <c r="AF21" s="63"/>
      <c r="AG21" s="1401"/>
      <c r="AH21" s="63"/>
      <c r="AI21" s="279"/>
      <c r="AJ21" s="63"/>
    </row>
    <row r="22" spans="1:48">
      <c r="A22" s="1973" t="s">
        <v>256</v>
      </c>
      <c r="B22" s="846" t="s">
        <v>289</v>
      </c>
      <c r="C22" s="1419" t="s">
        <v>4</v>
      </c>
      <c r="D22" s="1419" t="s">
        <v>1681</v>
      </c>
      <c r="E22" s="35" t="s">
        <v>149</v>
      </c>
      <c r="F22" s="8">
        <v>1.32</v>
      </c>
      <c r="G22" s="28">
        <f t="shared" si="16"/>
        <v>19.61</v>
      </c>
      <c r="H22" s="581" t="s">
        <v>686</v>
      </c>
      <c r="I22" s="581" t="s">
        <v>687</v>
      </c>
      <c r="J22" s="817">
        <v>30</v>
      </c>
      <c r="K22" s="9">
        <f t="shared" si="0"/>
        <v>1.8333333333333335E-3</v>
      </c>
      <c r="L22" s="9">
        <f t="shared" si="15"/>
        <v>2.4587797619047613E-2</v>
      </c>
      <c r="M22" s="10">
        <f t="shared" si="1"/>
        <v>0.22944890873015872</v>
      </c>
      <c r="N22" s="234">
        <f t="shared" si="2"/>
        <v>0.27111557539682557</v>
      </c>
      <c r="O22" s="10">
        <f t="shared" si="3"/>
        <v>0.31625446428571441</v>
      </c>
      <c r="P22" s="234">
        <f t="shared" si="4"/>
        <v>0.35444890873015883</v>
      </c>
      <c r="Q22" s="10">
        <f t="shared" si="5"/>
        <v>0.39611557539682546</v>
      </c>
      <c r="R22" s="234">
        <f t="shared" si="6"/>
        <v>0.43778224206349214</v>
      </c>
      <c r="S22" s="10">
        <f t="shared" si="7"/>
        <v>0.47944890873015883</v>
      </c>
      <c r="T22" s="234">
        <f t="shared" si="8"/>
        <v>0.52111557539682518</v>
      </c>
      <c r="U22" s="10">
        <f t="shared" si="9"/>
        <v>0.56278224206349181</v>
      </c>
      <c r="V22" s="234">
        <f t="shared" si="10"/>
        <v>0.60444890873015844</v>
      </c>
      <c r="W22" s="10">
        <f t="shared" si="11"/>
        <v>0.64611557539682518</v>
      </c>
      <c r="X22" s="234">
        <f t="shared" si="12"/>
        <v>0.68778224206349181</v>
      </c>
      <c r="Y22" s="10">
        <f t="shared" si="13"/>
        <v>0.72944890873015855</v>
      </c>
      <c r="Z22" s="10">
        <f t="shared" si="14"/>
        <v>0.82319890873015855</v>
      </c>
      <c r="AA22" s="15"/>
      <c r="AB22" s="15"/>
      <c r="AC22" s="63"/>
      <c r="AD22" s="63"/>
      <c r="AE22" s="63"/>
      <c r="AF22" s="63"/>
      <c r="AG22" s="63"/>
      <c r="AH22" s="63"/>
      <c r="AI22" s="63"/>
      <c r="AJ22" s="63"/>
    </row>
    <row r="23" spans="1:48">
      <c r="A23" s="1973"/>
      <c r="B23" s="7" t="s">
        <v>290</v>
      </c>
      <c r="C23" s="1420" t="s">
        <v>5</v>
      </c>
      <c r="D23" s="1420" t="s">
        <v>1684</v>
      </c>
      <c r="E23" s="1009" t="s">
        <v>150</v>
      </c>
      <c r="F23" s="698">
        <v>1.22</v>
      </c>
      <c r="G23" s="28">
        <f t="shared" si="16"/>
        <v>20.83</v>
      </c>
      <c r="H23" s="581" t="s">
        <v>700</v>
      </c>
      <c r="I23" s="581" t="s">
        <v>701</v>
      </c>
      <c r="J23" s="817">
        <v>20</v>
      </c>
      <c r="K23" s="9">
        <f t="shared" si="0"/>
        <v>2.5416666666666665E-3</v>
      </c>
      <c r="L23" s="9">
        <f t="shared" si="15"/>
        <v>2.7129464285714281E-2</v>
      </c>
      <c r="M23" s="10">
        <f t="shared" si="1"/>
        <v>0.23199057539682538</v>
      </c>
      <c r="N23" s="234">
        <f t="shared" si="2"/>
        <v>0.27365724206349223</v>
      </c>
      <c r="O23" s="10">
        <f t="shared" si="3"/>
        <v>0.31879613095238107</v>
      </c>
      <c r="P23" s="234">
        <f t="shared" si="4"/>
        <v>0.35699057539682549</v>
      </c>
      <c r="Q23" s="10">
        <f t="shared" si="5"/>
        <v>0.39865724206349212</v>
      </c>
      <c r="R23" s="234">
        <f t="shared" si="6"/>
        <v>0.44032390873015881</v>
      </c>
      <c r="S23" s="10">
        <f t="shared" si="7"/>
        <v>0.48199057539682549</v>
      </c>
      <c r="T23" s="234">
        <f t="shared" si="8"/>
        <v>0.52365724206349185</v>
      </c>
      <c r="U23" s="10">
        <f t="shared" si="9"/>
        <v>0.56532390873015848</v>
      </c>
      <c r="V23" s="234">
        <f t="shared" si="10"/>
        <v>0.6069905753968251</v>
      </c>
      <c r="W23" s="10">
        <f t="shared" si="11"/>
        <v>0.64865724206349185</v>
      </c>
      <c r="X23" s="234">
        <f t="shared" si="12"/>
        <v>0.69032390873015848</v>
      </c>
      <c r="Y23" s="10">
        <f t="shared" si="13"/>
        <v>0.73199057539682522</v>
      </c>
      <c r="Z23" s="10">
        <f t="shared" si="14"/>
        <v>0.82574057539682522</v>
      </c>
      <c r="AA23" s="20"/>
      <c r="AB23" s="20"/>
      <c r="AC23" s="63"/>
      <c r="AD23" s="63"/>
      <c r="AE23" s="63"/>
      <c r="AF23" s="63"/>
      <c r="AG23" s="1401"/>
      <c r="AH23" s="63"/>
      <c r="AI23" s="279"/>
      <c r="AJ23" s="63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</row>
    <row r="24" spans="1:48">
      <c r="A24" s="1973"/>
      <c r="B24" s="1010" t="s">
        <v>291</v>
      </c>
      <c r="C24" s="1421" t="s">
        <v>5</v>
      </c>
      <c r="D24" s="1421" t="s">
        <v>1684</v>
      </c>
      <c r="E24" s="35" t="s">
        <v>151</v>
      </c>
      <c r="F24" s="699">
        <v>0.73</v>
      </c>
      <c r="G24" s="28">
        <f t="shared" si="16"/>
        <v>21.56</v>
      </c>
      <c r="H24" s="585" t="s">
        <v>696</v>
      </c>
      <c r="I24" s="585" t="s">
        <v>697</v>
      </c>
      <c r="J24" s="32">
        <v>15</v>
      </c>
      <c r="K24" s="33">
        <f t="shared" si="0"/>
        <v>2.0277777777777777E-3</v>
      </c>
      <c r="L24" s="33">
        <f t="shared" si="15"/>
        <v>2.9157242063492059E-2</v>
      </c>
      <c r="M24" s="34">
        <f t="shared" si="1"/>
        <v>0.23401835317460315</v>
      </c>
      <c r="N24" s="234">
        <f t="shared" si="2"/>
        <v>0.27568501984127003</v>
      </c>
      <c r="O24" s="34">
        <f t="shared" si="3"/>
        <v>0.32082390873015887</v>
      </c>
      <c r="P24" s="234">
        <f t="shared" si="4"/>
        <v>0.35901835317460329</v>
      </c>
      <c r="Q24" s="34">
        <f t="shared" si="5"/>
        <v>0.40068501984126992</v>
      </c>
      <c r="R24" s="234">
        <f t="shared" si="6"/>
        <v>0.4423516865079366</v>
      </c>
      <c r="S24" s="34">
        <f t="shared" si="7"/>
        <v>0.48401835317460329</v>
      </c>
      <c r="T24" s="234">
        <f t="shared" si="8"/>
        <v>0.52568501984126959</v>
      </c>
      <c r="U24" s="34">
        <f t="shared" si="9"/>
        <v>0.56735168650793621</v>
      </c>
      <c r="V24" s="234">
        <f t="shared" si="10"/>
        <v>0.60901835317460284</v>
      </c>
      <c r="W24" s="34">
        <f t="shared" si="11"/>
        <v>0.65068501984126959</v>
      </c>
      <c r="X24" s="234">
        <f t="shared" si="12"/>
        <v>0.69235168650793621</v>
      </c>
      <c r="Y24" s="34">
        <f t="shared" si="13"/>
        <v>0.73401835317460296</v>
      </c>
      <c r="Z24" s="34">
        <f t="shared" si="14"/>
        <v>0.82776835317460296</v>
      </c>
      <c r="AA24" s="20"/>
      <c r="AB24" s="20"/>
      <c r="AC24" s="63"/>
      <c r="AD24" s="63"/>
      <c r="AE24" s="63"/>
      <c r="AF24" s="63"/>
      <c r="AG24" s="63"/>
      <c r="AH24" s="63"/>
      <c r="AI24" s="63"/>
      <c r="AJ24" s="63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</row>
    <row r="25" spans="1:48">
      <c r="A25" s="1973"/>
      <c r="B25" s="335" t="s">
        <v>292</v>
      </c>
      <c r="C25" s="1419" t="s">
        <v>5</v>
      </c>
      <c r="D25" s="1419" t="s">
        <v>1684</v>
      </c>
      <c r="E25" s="35" t="s">
        <v>152</v>
      </c>
      <c r="F25" s="8">
        <v>0.6</v>
      </c>
      <c r="G25" s="28">
        <f t="shared" si="16"/>
        <v>22.16</v>
      </c>
      <c r="H25" s="581" t="s">
        <v>565</v>
      </c>
      <c r="I25" s="581" t="s">
        <v>582</v>
      </c>
      <c r="J25" s="817">
        <v>25</v>
      </c>
      <c r="K25" s="9">
        <f t="shared" si="0"/>
        <v>1E-3</v>
      </c>
      <c r="L25" s="9">
        <f t="shared" si="15"/>
        <v>3.015724206349206E-2</v>
      </c>
      <c r="M25" s="10">
        <f t="shared" si="1"/>
        <v>0.23501835317460315</v>
      </c>
      <c r="N25" s="234">
        <f t="shared" si="2"/>
        <v>0.27668501984127003</v>
      </c>
      <c r="O25" s="10">
        <f t="shared" si="3"/>
        <v>0.32182390873015887</v>
      </c>
      <c r="P25" s="234">
        <f t="shared" si="4"/>
        <v>0.36001835317460329</v>
      </c>
      <c r="Q25" s="10">
        <f t="shared" si="5"/>
        <v>0.40168501984126992</v>
      </c>
      <c r="R25" s="234">
        <f t="shared" si="6"/>
        <v>0.4433516865079366</v>
      </c>
      <c r="S25" s="10">
        <f t="shared" si="7"/>
        <v>0.48501835317460329</v>
      </c>
      <c r="T25" s="234">
        <f t="shared" si="8"/>
        <v>0.52668501984126959</v>
      </c>
      <c r="U25" s="10">
        <f t="shared" si="9"/>
        <v>0.56835168650793622</v>
      </c>
      <c r="V25" s="234">
        <f t="shared" si="10"/>
        <v>0.61001835317460285</v>
      </c>
      <c r="W25" s="10">
        <f t="shared" si="11"/>
        <v>0.65168501984126959</v>
      </c>
      <c r="X25" s="234">
        <f t="shared" si="12"/>
        <v>0.69335168650793622</v>
      </c>
      <c r="Y25" s="10">
        <f t="shared" si="13"/>
        <v>0.73501835317460296</v>
      </c>
      <c r="Z25" s="10">
        <f t="shared" si="14"/>
        <v>0.82876835317460296</v>
      </c>
      <c r="AA25" s="20"/>
      <c r="AB25" s="20"/>
      <c r="AC25" s="63"/>
      <c r="AD25" s="63"/>
      <c r="AE25" s="63"/>
      <c r="AF25" s="63"/>
      <c r="AG25" s="63"/>
      <c r="AH25" s="63"/>
      <c r="AI25" s="63"/>
      <c r="AJ25" s="63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</row>
    <row r="26" spans="1:48" ht="18.75">
      <c r="A26" s="1973"/>
      <c r="B26" s="335" t="s">
        <v>293</v>
      </c>
      <c r="C26" s="1419" t="s">
        <v>5</v>
      </c>
      <c r="D26" s="1419" t="s">
        <v>1684</v>
      </c>
      <c r="E26" s="35" t="s">
        <v>153</v>
      </c>
      <c r="F26" s="8">
        <v>0.7</v>
      </c>
      <c r="G26" s="28">
        <f t="shared" si="16"/>
        <v>22.86</v>
      </c>
      <c r="H26" s="581" t="s">
        <v>610</v>
      </c>
      <c r="I26" s="581" t="s">
        <v>611</v>
      </c>
      <c r="J26" s="817">
        <v>30</v>
      </c>
      <c r="K26" s="9">
        <f t="shared" si="0"/>
        <v>9.7222222222222209E-4</v>
      </c>
      <c r="L26" s="9">
        <f t="shared" si="15"/>
        <v>3.1129464285714281E-2</v>
      </c>
      <c r="M26" s="10">
        <f t="shared" si="1"/>
        <v>0.23599057539682539</v>
      </c>
      <c r="N26" s="234">
        <f t="shared" si="2"/>
        <v>0.27765724206349224</v>
      </c>
      <c r="O26" s="10">
        <f t="shared" si="3"/>
        <v>0.32279613095238108</v>
      </c>
      <c r="P26" s="234">
        <f t="shared" si="4"/>
        <v>0.3609905753968255</v>
      </c>
      <c r="Q26" s="10">
        <f t="shared" si="5"/>
        <v>0.40265724206349213</v>
      </c>
      <c r="R26" s="234">
        <f t="shared" si="6"/>
        <v>0.44432390873015881</v>
      </c>
      <c r="S26" s="10">
        <f t="shared" si="7"/>
        <v>0.4859905753968255</v>
      </c>
      <c r="T26" s="234">
        <f t="shared" si="8"/>
        <v>0.52765724206349185</v>
      </c>
      <c r="U26" s="10">
        <f t="shared" si="9"/>
        <v>0.56932390873015848</v>
      </c>
      <c r="V26" s="234">
        <f t="shared" si="10"/>
        <v>0.61099057539682511</v>
      </c>
      <c r="W26" s="10">
        <f t="shared" si="11"/>
        <v>0.65265724206349185</v>
      </c>
      <c r="X26" s="234">
        <f t="shared" si="12"/>
        <v>0.69432390873015848</v>
      </c>
      <c r="Y26" s="10">
        <f t="shared" si="13"/>
        <v>0.73599057539682522</v>
      </c>
      <c r="Z26" s="10">
        <f t="shared" si="14"/>
        <v>0.82974057539682522</v>
      </c>
      <c r="AA26" s="20"/>
      <c r="AB26" s="20"/>
      <c r="AC26" s="1402"/>
      <c r="AD26" s="1402"/>
      <c r="AE26" s="1402"/>
      <c r="AF26" s="1402"/>
      <c r="AG26" s="1402"/>
      <c r="AH26" s="1402"/>
      <c r="AI26" s="1402"/>
      <c r="AJ26" s="1402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</row>
    <row r="27" spans="1:48">
      <c r="A27" s="1973"/>
      <c r="B27" s="846" t="s">
        <v>165</v>
      </c>
      <c r="C27" s="1419" t="s">
        <v>5</v>
      </c>
      <c r="D27" s="1419" t="s">
        <v>1683</v>
      </c>
      <c r="E27" s="35" t="s">
        <v>154</v>
      </c>
      <c r="F27" s="145">
        <v>0.23</v>
      </c>
      <c r="G27" s="28">
        <f t="shared" si="16"/>
        <v>23.09</v>
      </c>
      <c r="H27" s="581" t="s">
        <v>698</v>
      </c>
      <c r="I27" s="581" t="s">
        <v>699</v>
      </c>
      <c r="J27" s="817">
        <v>30</v>
      </c>
      <c r="K27" s="9">
        <f t="shared" si="0"/>
        <v>3.1944444444444446E-4</v>
      </c>
      <c r="L27" s="9">
        <f t="shared" si="15"/>
        <v>3.1448908730158723E-2</v>
      </c>
      <c r="M27" s="10">
        <f t="shared" si="1"/>
        <v>0.23631001984126984</v>
      </c>
      <c r="N27" s="234">
        <f t="shared" si="2"/>
        <v>0.27797668650793667</v>
      </c>
      <c r="O27" s="10">
        <f t="shared" si="3"/>
        <v>0.32311557539682551</v>
      </c>
      <c r="P27" s="234">
        <f t="shared" si="4"/>
        <v>0.36131001984126992</v>
      </c>
      <c r="Q27" s="10">
        <f t="shared" si="5"/>
        <v>0.40297668650793655</v>
      </c>
      <c r="R27" s="234">
        <f t="shared" si="6"/>
        <v>0.44464335317460324</v>
      </c>
      <c r="S27" s="10">
        <f t="shared" si="7"/>
        <v>0.48631001984126992</v>
      </c>
      <c r="T27" s="234">
        <f t="shared" si="8"/>
        <v>0.52797668650793628</v>
      </c>
      <c r="U27" s="10">
        <f t="shared" si="9"/>
        <v>0.56964335317460291</v>
      </c>
      <c r="V27" s="234">
        <f t="shared" si="10"/>
        <v>0.61131001984126954</v>
      </c>
      <c r="W27" s="10">
        <f t="shared" si="11"/>
        <v>0.65297668650793628</v>
      </c>
      <c r="X27" s="234">
        <f t="shared" si="12"/>
        <v>0.69464335317460291</v>
      </c>
      <c r="Y27" s="10">
        <f t="shared" si="13"/>
        <v>0.73631001984126965</v>
      </c>
      <c r="Z27" s="10">
        <f t="shared" si="14"/>
        <v>0.83006001984126965</v>
      </c>
      <c r="AA27" s="20"/>
      <c r="AC27" s="63"/>
      <c r="AD27" s="63"/>
      <c r="AE27" s="63"/>
      <c r="AF27" s="63"/>
      <c r="AG27" s="63"/>
      <c r="AH27" s="63"/>
      <c r="AI27" s="63"/>
      <c r="AJ27" s="63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</row>
    <row r="28" spans="1:48">
      <c r="A28" s="1973"/>
      <c r="B28" s="846" t="s">
        <v>337</v>
      </c>
      <c r="C28" s="1419" t="s">
        <v>5</v>
      </c>
      <c r="D28" s="1419" t="s">
        <v>1681</v>
      </c>
      <c r="E28" s="35" t="s">
        <v>155</v>
      </c>
      <c r="F28" s="28">
        <v>0.7</v>
      </c>
      <c r="G28" s="28">
        <f t="shared" si="16"/>
        <v>23.79</v>
      </c>
      <c r="H28" s="584" t="s">
        <v>676</v>
      </c>
      <c r="I28" s="584" t="s">
        <v>677</v>
      </c>
      <c r="J28" s="817">
        <v>30</v>
      </c>
      <c r="K28" s="9">
        <f t="shared" si="0"/>
        <v>9.7222222222222209E-4</v>
      </c>
      <c r="L28" s="9">
        <f t="shared" si="15"/>
        <v>3.2421130952380944E-2</v>
      </c>
      <c r="M28" s="10">
        <f t="shared" si="1"/>
        <v>0.23728224206349208</v>
      </c>
      <c r="N28" s="234">
        <f t="shared" si="2"/>
        <v>0.27894890873015887</v>
      </c>
      <c r="O28" s="10">
        <f t="shared" si="3"/>
        <v>0.32408779761904771</v>
      </c>
      <c r="P28" s="234">
        <f t="shared" si="4"/>
        <v>0.36228224206349213</v>
      </c>
      <c r="Q28" s="10">
        <f t="shared" si="5"/>
        <v>0.40394890873015876</v>
      </c>
      <c r="R28" s="234">
        <f t="shared" si="6"/>
        <v>0.44561557539682545</v>
      </c>
      <c r="S28" s="10">
        <f t="shared" si="7"/>
        <v>0.48728224206349213</v>
      </c>
      <c r="T28" s="234">
        <f t="shared" si="8"/>
        <v>0.52894890873015854</v>
      </c>
      <c r="U28" s="10">
        <f t="shared" si="9"/>
        <v>0.57061557539682517</v>
      </c>
      <c r="V28" s="234">
        <f t="shared" si="10"/>
        <v>0.6122822420634918</v>
      </c>
      <c r="W28" s="10">
        <f t="shared" si="11"/>
        <v>0.65394890873015854</v>
      </c>
      <c r="X28" s="234">
        <f t="shared" si="12"/>
        <v>0.69561557539682517</v>
      </c>
      <c r="Y28" s="10">
        <f t="shared" si="13"/>
        <v>0.73728224206349191</v>
      </c>
      <c r="Z28" s="10">
        <f t="shared" si="14"/>
        <v>0.83103224206349191</v>
      </c>
      <c r="AA28" s="20"/>
      <c r="AC28" s="63"/>
      <c r="AD28" s="63"/>
      <c r="AE28" s="63"/>
      <c r="AF28" s="63"/>
      <c r="AG28" s="63"/>
      <c r="AH28" s="63"/>
      <c r="AI28" s="63"/>
      <c r="AJ28" s="63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</row>
    <row r="29" spans="1:48">
      <c r="A29" s="1973"/>
      <c r="B29" s="900" t="s">
        <v>182</v>
      </c>
      <c r="C29" s="1418" t="s">
        <v>4</v>
      </c>
      <c r="D29" s="1418" t="s">
        <v>1681</v>
      </c>
      <c r="E29" s="35" t="s">
        <v>156</v>
      </c>
      <c r="F29" s="568">
        <v>0.55000000000000004</v>
      </c>
      <c r="G29" s="28">
        <f t="shared" si="16"/>
        <v>24.34</v>
      </c>
      <c r="H29" s="591" t="s">
        <v>654</v>
      </c>
      <c r="I29" s="591" t="s">
        <v>655</v>
      </c>
      <c r="J29" s="817">
        <v>30</v>
      </c>
      <c r="K29" s="9">
        <f t="shared" si="0"/>
        <v>7.6388888888888893E-4</v>
      </c>
      <c r="L29" s="9">
        <f t="shared" si="15"/>
        <v>3.3185019841269835E-2</v>
      </c>
      <c r="M29" s="10">
        <f t="shared" si="1"/>
        <v>0.23804613095238097</v>
      </c>
      <c r="N29" s="234">
        <f t="shared" si="2"/>
        <v>0.27971279761904777</v>
      </c>
      <c r="O29" s="10">
        <f t="shared" si="3"/>
        <v>0.32485168650793661</v>
      </c>
      <c r="P29" s="234">
        <f t="shared" si="4"/>
        <v>0.36304613095238103</v>
      </c>
      <c r="Q29" s="10">
        <f t="shared" si="5"/>
        <v>0.40471279761904766</v>
      </c>
      <c r="R29" s="234">
        <f t="shared" si="6"/>
        <v>0.44637946428571434</v>
      </c>
      <c r="S29" s="10">
        <f t="shared" si="7"/>
        <v>0.48804613095238103</v>
      </c>
      <c r="T29" s="234">
        <f t="shared" si="8"/>
        <v>0.52971279761904744</v>
      </c>
      <c r="U29" s="10">
        <f t="shared" si="9"/>
        <v>0.57137946428571407</v>
      </c>
      <c r="V29" s="234">
        <f t="shared" si="10"/>
        <v>0.6130461309523807</v>
      </c>
      <c r="W29" s="10">
        <f t="shared" si="11"/>
        <v>0.65471279761904744</v>
      </c>
      <c r="X29" s="234">
        <f t="shared" si="12"/>
        <v>0.69637946428571407</v>
      </c>
      <c r="Y29" s="10">
        <f t="shared" si="13"/>
        <v>0.73804613095238081</v>
      </c>
      <c r="Z29" s="10">
        <f t="shared" si="14"/>
        <v>0.83179613095238081</v>
      </c>
      <c r="AC29" s="63"/>
      <c r="AD29" s="63"/>
      <c r="AE29" s="63"/>
      <c r="AF29" s="63"/>
      <c r="AG29" s="1401"/>
      <c r="AH29" s="63"/>
      <c r="AI29" s="279"/>
      <c r="AJ29" s="63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</row>
    <row r="30" spans="1:48" ht="25.5" customHeight="1">
      <c r="A30" s="15"/>
      <c r="B30" s="17"/>
      <c r="H30" s="197"/>
      <c r="I30" s="197"/>
      <c r="J30" s="197"/>
      <c r="K30" s="197"/>
      <c r="L30" s="197"/>
      <c r="M30" s="197"/>
      <c r="N30" s="197"/>
      <c r="O30" s="197"/>
      <c r="P30" s="197"/>
      <c r="Q30" s="197"/>
      <c r="R30" s="1"/>
      <c r="S30" s="1"/>
      <c r="T30" s="1"/>
      <c r="U30" s="1"/>
      <c r="V30" s="20"/>
      <c r="W30" s="20"/>
      <c r="X30" s="197"/>
      <c r="AA30" s="1127" t="s">
        <v>1648</v>
      </c>
      <c r="AB30" s="1128"/>
      <c r="AC30" s="63"/>
      <c r="AD30" s="63"/>
      <c r="AE30" s="63"/>
      <c r="AF30" s="63"/>
      <c r="AG30" s="63"/>
      <c r="AH30" s="63"/>
      <c r="AI30" s="63"/>
      <c r="AJ30" s="21"/>
      <c r="AK30" s="21"/>
      <c r="AL30" s="21"/>
      <c r="AM30" s="21"/>
      <c r="AN30" s="21"/>
      <c r="AO30" s="15"/>
      <c r="AP30" s="15"/>
      <c r="AQ30" s="15"/>
      <c r="AR30" s="15"/>
      <c r="AS30" s="15"/>
      <c r="AT30" s="15"/>
      <c r="AU30" s="15"/>
    </row>
    <row r="31" spans="1:48">
      <c r="A31" s="15"/>
      <c r="B31" s="17"/>
      <c r="C31" s="15" t="s">
        <v>11</v>
      </c>
      <c r="D31" s="15"/>
      <c r="E31" s="197"/>
      <c r="F31" s="19"/>
      <c r="G31" s="197"/>
      <c r="H31" s="700" t="s">
        <v>962</v>
      </c>
      <c r="I31" s="197"/>
      <c r="J31" s="197"/>
      <c r="K31" s="868"/>
      <c r="L31" s="1015" t="s">
        <v>1264</v>
      </c>
      <c r="M31" s="1015"/>
      <c r="N31" s="1016">
        <f>G29+G65</f>
        <v>49.11</v>
      </c>
      <c r="O31" s="1015"/>
      <c r="P31" s="574"/>
      <c r="Q31" s="868"/>
      <c r="R31" s="1015" t="s">
        <v>1638</v>
      </c>
      <c r="S31" s="1015"/>
      <c r="T31" s="1015">
        <f>5.15+0.2</f>
        <v>5.3500000000000005</v>
      </c>
      <c r="U31" s="1015"/>
      <c r="V31" s="1015" t="s">
        <v>1641</v>
      </c>
      <c r="W31" s="1403"/>
      <c r="X31" s="1404">
        <f>T31*2</f>
        <v>10.700000000000001</v>
      </c>
      <c r="Y31" s="1403"/>
      <c r="Z31" s="1403"/>
      <c r="AA31" s="1127">
        <f>(X31*N32)*255</f>
        <v>38199</v>
      </c>
      <c r="AB31" s="1128"/>
      <c r="AC31" s="63"/>
      <c r="AD31" s="63"/>
      <c r="AE31" s="63"/>
      <c r="AF31" s="1401"/>
      <c r="AG31" s="63"/>
      <c r="AH31" s="279"/>
      <c r="AI31" s="63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</row>
    <row r="32" spans="1:48">
      <c r="A32" s="15"/>
      <c r="B32" s="17"/>
      <c r="C32" s="15" t="s">
        <v>12</v>
      </c>
      <c r="D32" s="15"/>
      <c r="E32" s="197"/>
      <c r="F32" s="19"/>
      <c r="G32" s="197"/>
      <c r="H32" s="197"/>
      <c r="I32" s="197"/>
      <c r="J32" s="197"/>
      <c r="K32" s="870"/>
      <c r="L32" s="346" t="s">
        <v>1275</v>
      </c>
      <c r="M32" s="346"/>
      <c r="N32" s="346">
        <v>14</v>
      </c>
      <c r="O32" s="346"/>
      <c r="P32" s="1017"/>
      <c r="Q32" s="870"/>
      <c r="R32" s="346" t="s">
        <v>1639</v>
      </c>
      <c r="S32" s="346"/>
      <c r="T32" s="346">
        <v>13.24</v>
      </c>
      <c r="U32" s="346"/>
      <c r="V32" s="239" t="s">
        <v>1642</v>
      </c>
      <c r="W32" s="239"/>
      <c r="X32" s="1321">
        <f>T32*2</f>
        <v>26.48</v>
      </c>
      <c r="Y32" s="239"/>
      <c r="Z32" s="239"/>
      <c r="AA32" s="985">
        <f>(X32*N32)*255</f>
        <v>94533.6</v>
      </c>
      <c r="AB32" s="1172"/>
      <c r="AC32" s="63"/>
      <c r="AD32" s="63"/>
      <c r="AE32" s="63"/>
      <c r="AF32" s="63"/>
      <c r="AG32" s="63"/>
      <c r="AH32" s="63"/>
      <c r="AI32" s="63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</row>
    <row r="33" spans="1:28">
      <c r="A33" s="15"/>
      <c r="B33" s="17"/>
      <c r="C33" s="15" t="s">
        <v>13</v>
      </c>
      <c r="D33" s="15"/>
      <c r="E33" s="197"/>
      <c r="F33" s="19"/>
      <c r="G33" s="197"/>
      <c r="H33" s="197"/>
      <c r="I33" s="197"/>
      <c r="J33" s="197"/>
      <c r="K33" s="870"/>
      <c r="L33" s="346" t="s">
        <v>1282</v>
      </c>
      <c r="M33" s="346"/>
      <c r="N33" s="346">
        <f>N31*N32</f>
        <v>687.54</v>
      </c>
      <c r="O33" s="346"/>
      <c r="P33" s="1017"/>
      <c r="Q33" s="870"/>
      <c r="R33" s="346" t="s">
        <v>1640</v>
      </c>
      <c r="S33" s="346"/>
      <c r="T33" s="346"/>
      <c r="U33" s="346"/>
      <c r="V33" s="239" t="s">
        <v>1647</v>
      </c>
      <c r="W33" s="239"/>
      <c r="X33" s="107">
        <f>X34-X32-X31</f>
        <v>11.929999999999998</v>
      </c>
      <c r="Y33" s="239"/>
      <c r="Z33" s="239"/>
      <c r="AA33" s="985">
        <f>(X33*N32)*255</f>
        <v>42590.1</v>
      </c>
      <c r="AB33" s="1172"/>
    </row>
    <row r="34" spans="1:28">
      <c r="A34" s="15"/>
      <c r="B34" s="17"/>
      <c r="C34" s="15" t="s">
        <v>14</v>
      </c>
      <c r="D34" s="15"/>
      <c r="E34" s="197"/>
      <c r="F34" s="19"/>
      <c r="G34" s="197"/>
      <c r="H34" s="197"/>
      <c r="I34" s="197"/>
      <c r="J34" s="197"/>
      <c r="K34" s="870"/>
      <c r="L34" s="346"/>
      <c r="M34" s="346"/>
      <c r="N34" s="346"/>
      <c r="O34" s="346"/>
      <c r="P34" s="1017"/>
      <c r="Q34" s="870"/>
      <c r="R34" s="346" t="s">
        <v>1643</v>
      </c>
      <c r="S34" s="346"/>
      <c r="T34" s="239"/>
      <c r="U34" s="239"/>
      <c r="V34" s="239"/>
      <c r="W34" s="869"/>
      <c r="X34" s="107">
        <f>G29+G65</f>
        <v>49.11</v>
      </c>
      <c r="Y34" s="239"/>
      <c r="Z34" s="239"/>
      <c r="AA34" s="985"/>
      <c r="AB34" s="1172"/>
    </row>
    <row r="35" spans="1:28" ht="36" customHeight="1">
      <c r="A35" s="15"/>
      <c r="B35" s="17"/>
      <c r="C35" s="15" t="s">
        <v>15</v>
      </c>
      <c r="D35" s="195"/>
      <c r="E35" s="197"/>
      <c r="F35" s="19"/>
      <c r="G35" s="197"/>
      <c r="H35" s="197"/>
      <c r="I35" s="197"/>
      <c r="J35" s="197"/>
      <c r="K35" s="1018"/>
      <c r="L35" s="1019"/>
      <c r="M35" s="1019"/>
      <c r="N35" s="1019"/>
      <c r="O35" s="1019"/>
      <c r="P35" s="1020"/>
      <c r="Q35" s="987"/>
      <c r="R35" s="1173"/>
      <c r="S35" s="1090"/>
      <c r="T35" s="1090"/>
      <c r="U35" s="1173"/>
      <c r="V35" s="1173"/>
      <c r="W35" s="1173"/>
      <c r="X35" s="1173"/>
      <c r="Y35" s="1173"/>
      <c r="Z35" s="1173"/>
      <c r="AA35" s="987">
        <f>SUM(AA31:AA34)</f>
        <v>175322.7</v>
      </c>
      <c r="AB35" s="1174"/>
    </row>
    <row r="36" spans="1:28" ht="34.5" customHeight="1">
      <c r="A36" s="79"/>
      <c r="B36" s="1952">
        <v>20</v>
      </c>
      <c r="C36" s="195"/>
      <c r="D36" s="38" t="s">
        <v>269</v>
      </c>
      <c r="E36" s="197"/>
      <c r="F36" s="197"/>
      <c r="G36" s="197"/>
      <c r="H36" s="197"/>
      <c r="I36" s="197"/>
      <c r="J36" s="197"/>
      <c r="K36" s="197"/>
      <c r="L36" s="197"/>
      <c r="M36" s="197"/>
      <c r="N36" s="197"/>
      <c r="O36" s="197"/>
      <c r="P36" s="197"/>
      <c r="Q36" s="197"/>
      <c r="R36" s="197"/>
      <c r="S36" s="197"/>
      <c r="T36" s="197"/>
      <c r="U36" s="1"/>
      <c r="V36" s="1"/>
    </row>
    <row r="37" spans="1:28" ht="23.25">
      <c r="A37" s="789"/>
      <c r="B37" s="1952"/>
      <c r="C37" s="195"/>
      <c r="D37" s="38" t="s">
        <v>276</v>
      </c>
      <c r="E37" s="197"/>
      <c r="F37" s="197"/>
      <c r="G37" s="197"/>
      <c r="H37" s="197"/>
      <c r="I37" s="197"/>
      <c r="J37" s="197"/>
      <c r="K37" s="197"/>
      <c r="L37" s="197"/>
      <c r="M37" s="197"/>
      <c r="N37" s="197"/>
      <c r="O37" s="197"/>
      <c r="P37" s="197"/>
      <c r="Q37" s="197"/>
      <c r="R37" s="197"/>
      <c r="S37" s="197"/>
      <c r="T37" s="197"/>
      <c r="U37" s="1"/>
      <c r="V37" s="1"/>
    </row>
    <row r="38" spans="1:28" ht="25.5">
      <c r="A38" s="2026"/>
      <c r="B38" s="820" t="s">
        <v>17</v>
      </c>
      <c r="C38" s="820"/>
      <c r="D38" s="1959" t="s">
        <v>294</v>
      </c>
      <c r="E38" s="1960"/>
      <c r="F38" s="1960"/>
      <c r="G38" s="1960"/>
      <c r="H38" s="1960"/>
      <c r="I38" s="1960"/>
      <c r="J38" s="1960"/>
      <c r="K38" s="1960"/>
      <c r="L38" s="1960"/>
      <c r="M38" s="1960"/>
      <c r="N38" s="1960"/>
      <c r="O38" s="1960"/>
      <c r="P38" s="1960"/>
      <c r="Q38" s="1960"/>
      <c r="R38" s="1960"/>
      <c r="S38" s="1960"/>
      <c r="T38" s="1960"/>
      <c r="U38" s="1960"/>
      <c r="V38" s="1960"/>
      <c r="W38" s="1960"/>
      <c r="X38" s="1960"/>
      <c r="Y38" s="1960"/>
      <c r="Z38" s="1961"/>
    </row>
    <row r="39" spans="1:28" ht="16.5" customHeight="1">
      <c r="A39" s="2074"/>
      <c r="B39" s="1953" t="s">
        <v>1</v>
      </c>
      <c r="C39" s="1955" t="s">
        <v>2</v>
      </c>
      <c r="D39" s="2017" t="s">
        <v>1682</v>
      </c>
      <c r="E39" s="1991" t="s">
        <v>16</v>
      </c>
      <c r="F39" s="1992"/>
      <c r="G39" s="1992"/>
      <c r="H39" s="1992"/>
      <c r="I39" s="1992"/>
      <c r="J39" s="1992"/>
      <c r="K39" s="1992"/>
      <c r="L39" s="1993"/>
      <c r="M39" s="817">
        <v>1</v>
      </c>
      <c r="N39" s="817">
        <v>2</v>
      </c>
      <c r="O39" s="817">
        <v>1</v>
      </c>
      <c r="P39" s="817">
        <v>2</v>
      </c>
      <c r="Q39" s="817">
        <v>1</v>
      </c>
      <c r="R39" s="817">
        <v>2</v>
      </c>
      <c r="S39" s="817">
        <v>1</v>
      </c>
      <c r="T39" s="817">
        <v>2</v>
      </c>
      <c r="U39" s="817">
        <v>1</v>
      </c>
      <c r="V39" s="817">
        <v>2</v>
      </c>
      <c r="W39" s="817">
        <v>1</v>
      </c>
      <c r="X39" s="817">
        <v>2</v>
      </c>
      <c r="Y39" s="817">
        <v>1</v>
      </c>
      <c r="Z39" s="819">
        <v>1</v>
      </c>
      <c r="AA39" s="15"/>
      <c r="AB39" s="15"/>
    </row>
    <row r="40" spans="1:28" ht="15.75" customHeight="1">
      <c r="A40" s="2030"/>
      <c r="B40" s="1953"/>
      <c r="C40" s="1955"/>
      <c r="D40" s="2018"/>
      <c r="E40" s="815" t="s">
        <v>0</v>
      </c>
      <c r="F40" s="14" t="s">
        <v>48</v>
      </c>
      <c r="G40" s="14"/>
      <c r="H40" s="1957" t="s">
        <v>552</v>
      </c>
      <c r="I40" s="1958"/>
      <c r="J40" s="14" t="s">
        <v>8</v>
      </c>
      <c r="K40" s="14" t="s">
        <v>9</v>
      </c>
      <c r="L40" s="14" t="s">
        <v>10</v>
      </c>
      <c r="M40" s="817">
        <v>1</v>
      </c>
      <c r="N40" s="817">
        <v>2</v>
      </c>
      <c r="O40" s="817">
        <v>3</v>
      </c>
      <c r="P40" s="817">
        <v>4</v>
      </c>
      <c r="Q40" s="817">
        <v>5</v>
      </c>
      <c r="R40" s="817">
        <v>6</v>
      </c>
      <c r="S40" s="817">
        <v>7</v>
      </c>
      <c r="T40" s="817">
        <v>8</v>
      </c>
      <c r="U40" s="817">
        <v>9</v>
      </c>
      <c r="V40" s="817">
        <v>10</v>
      </c>
      <c r="W40" s="817">
        <v>11</v>
      </c>
      <c r="X40" s="817">
        <v>12</v>
      </c>
      <c r="Y40" s="817">
        <v>13</v>
      </c>
      <c r="Z40" s="817">
        <v>14</v>
      </c>
    </row>
    <row r="41" spans="1:28">
      <c r="A41" s="1962" t="s">
        <v>350</v>
      </c>
      <c r="B41" s="900" t="s">
        <v>182</v>
      </c>
      <c r="C41" s="1422" t="s">
        <v>4</v>
      </c>
      <c r="D41" s="1422" t="s">
        <v>1681</v>
      </c>
      <c r="E41" s="3" t="s">
        <v>18</v>
      </c>
      <c r="F41" s="2">
        <v>0</v>
      </c>
      <c r="G41" s="2"/>
      <c r="H41" s="591" t="s">
        <v>654</v>
      </c>
      <c r="I41" s="591" t="s">
        <v>655</v>
      </c>
      <c r="J41" s="2"/>
      <c r="K41" s="2"/>
      <c r="L41" s="5">
        <v>0</v>
      </c>
      <c r="M41" s="172">
        <v>0.25</v>
      </c>
      <c r="N41" s="1006">
        <v>0.29166666666666669</v>
      </c>
      <c r="O41" s="172">
        <v>0.33333333333333331</v>
      </c>
      <c r="P41" s="1006">
        <v>0.375</v>
      </c>
      <c r="Q41" s="172">
        <v>0.41666666666666669</v>
      </c>
      <c r="R41" s="1006">
        <v>0.45833333333333331</v>
      </c>
      <c r="S41" s="172">
        <v>0.5</v>
      </c>
      <c r="T41" s="1006">
        <v>0.54166666666666663</v>
      </c>
      <c r="U41" s="172">
        <v>0.58333333333333337</v>
      </c>
      <c r="V41" s="1006">
        <v>0.625</v>
      </c>
      <c r="W41" s="172">
        <v>0.66666666666666663</v>
      </c>
      <c r="X41" s="1006">
        <v>0.70833333333333337</v>
      </c>
      <c r="Y41" s="172">
        <v>0.75</v>
      </c>
      <c r="Z41" s="1011">
        <v>0.83333333333333337</v>
      </c>
    </row>
    <row r="42" spans="1:28">
      <c r="A42" s="2027"/>
      <c r="B42" s="931" t="s">
        <v>267</v>
      </c>
      <c r="C42" s="1423" t="s">
        <v>4</v>
      </c>
      <c r="D42" s="1423" t="s">
        <v>1681</v>
      </c>
      <c r="E42" s="35" t="s">
        <v>19</v>
      </c>
      <c r="F42" s="28">
        <v>0.39</v>
      </c>
      <c r="G42" s="8">
        <f>F42</f>
        <v>0.39</v>
      </c>
      <c r="H42" s="581" t="s">
        <v>726</v>
      </c>
      <c r="I42" s="581" t="s">
        <v>727</v>
      </c>
      <c r="J42" s="817">
        <v>10</v>
      </c>
      <c r="K42" s="9">
        <f t="shared" ref="K42:K65" si="18">(F42/J42)/24</f>
        <v>1.6249999999999999E-3</v>
      </c>
      <c r="L42" s="9">
        <f>L41+K42</f>
        <v>1.6249999999999999E-3</v>
      </c>
      <c r="M42" s="10">
        <f t="shared" ref="M42:Z42" si="19">M41+$K42</f>
        <v>0.25162499999999999</v>
      </c>
      <c r="N42" s="234">
        <f t="shared" si="19"/>
        <v>0.29329166666666667</v>
      </c>
      <c r="O42" s="10">
        <f t="shared" si="19"/>
        <v>0.3349583333333333</v>
      </c>
      <c r="P42" s="234">
        <f t="shared" si="19"/>
        <v>0.37662499999999999</v>
      </c>
      <c r="Q42" s="10">
        <f t="shared" si="19"/>
        <v>0.41829166666666667</v>
      </c>
      <c r="R42" s="234">
        <f t="shared" si="19"/>
        <v>0.4599583333333333</v>
      </c>
      <c r="S42" s="10">
        <f t="shared" si="19"/>
        <v>0.50162499999999999</v>
      </c>
      <c r="T42" s="234">
        <f t="shared" si="19"/>
        <v>0.54329166666666662</v>
      </c>
      <c r="U42" s="10">
        <f t="shared" si="19"/>
        <v>0.58495833333333336</v>
      </c>
      <c r="V42" s="234">
        <f t="shared" si="19"/>
        <v>0.62662499999999999</v>
      </c>
      <c r="W42" s="10">
        <f t="shared" si="19"/>
        <v>0.66829166666666662</v>
      </c>
      <c r="X42" s="234">
        <f t="shared" si="19"/>
        <v>0.70995833333333336</v>
      </c>
      <c r="Y42" s="10">
        <f t="shared" si="19"/>
        <v>0.75162499999999999</v>
      </c>
      <c r="Z42" s="10">
        <f t="shared" si="19"/>
        <v>0.83495833333333336</v>
      </c>
    </row>
    <row r="43" spans="1:28">
      <c r="A43" s="2027"/>
      <c r="B43" s="609" t="s">
        <v>337</v>
      </c>
      <c r="C43" s="1423" t="s">
        <v>4</v>
      </c>
      <c r="D43" s="1423" t="s">
        <v>1681</v>
      </c>
      <c r="E43" s="35" t="s">
        <v>20</v>
      </c>
      <c r="F43" s="28">
        <v>0.44</v>
      </c>
      <c r="G43" s="8">
        <f>F42+F43</f>
        <v>0.83000000000000007</v>
      </c>
      <c r="H43" s="584" t="s">
        <v>678</v>
      </c>
      <c r="I43" s="584" t="s">
        <v>679</v>
      </c>
      <c r="J43" s="817">
        <v>30</v>
      </c>
      <c r="K43" s="9">
        <f t="shared" si="18"/>
        <v>6.111111111111111E-4</v>
      </c>
      <c r="L43" s="9">
        <f t="shared" ref="L43:L65" si="20">L42+K43</f>
        <v>2.236111111111111E-3</v>
      </c>
      <c r="M43" s="10">
        <f t="shared" ref="M43:Z43" si="21">M42+$K43</f>
        <v>0.25223611111111111</v>
      </c>
      <c r="N43" s="234">
        <f t="shared" si="21"/>
        <v>0.29390277777777779</v>
      </c>
      <c r="O43" s="10">
        <f t="shared" si="21"/>
        <v>0.33556944444444442</v>
      </c>
      <c r="P43" s="234">
        <f t="shared" si="21"/>
        <v>0.37723611111111111</v>
      </c>
      <c r="Q43" s="10">
        <f t="shared" si="21"/>
        <v>0.41890277777777779</v>
      </c>
      <c r="R43" s="234">
        <f t="shared" si="21"/>
        <v>0.46056944444444442</v>
      </c>
      <c r="S43" s="10">
        <f t="shared" si="21"/>
        <v>0.50223611111111111</v>
      </c>
      <c r="T43" s="234">
        <f t="shared" si="21"/>
        <v>0.54390277777777774</v>
      </c>
      <c r="U43" s="10">
        <f t="shared" si="21"/>
        <v>0.58556944444444448</v>
      </c>
      <c r="V43" s="234">
        <f t="shared" si="21"/>
        <v>0.62723611111111111</v>
      </c>
      <c r="W43" s="10">
        <f t="shared" si="21"/>
        <v>0.66890277777777774</v>
      </c>
      <c r="X43" s="234">
        <f t="shared" si="21"/>
        <v>0.71056944444444448</v>
      </c>
      <c r="Y43" s="10">
        <f t="shared" si="21"/>
        <v>0.75223611111111111</v>
      </c>
      <c r="Z43" s="10">
        <f t="shared" si="21"/>
        <v>0.83556944444444448</v>
      </c>
    </row>
    <row r="44" spans="1:28">
      <c r="A44" s="2027"/>
      <c r="B44" s="609" t="s">
        <v>338</v>
      </c>
      <c r="C44" s="1423" t="s">
        <v>4</v>
      </c>
      <c r="D44" s="1423" t="s">
        <v>1683</v>
      </c>
      <c r="E44" s="35" t="s">
        <v>21</v>
      </c>
      <c r="F44" s="28">
        <v>0.75</v>
      </c>
      <c r="G44" s="8">
        <f>G43+F44</f>
        <v>1.58</v>
      </c>
      <c r="H44" s="581" t="s">
        <v>724</v>
      </c>
      <c r="I44" s="581" t="s">
        <v>725</v>
      </c>
      <c r="J44" s="817">
        <v>20</v>
      </c>
      <c r="K44" s="9">
        <f t="shared" si="18"/>
        <v>1.5624999999999999E-3</v>
      </c>
      <c r="L44" s="9">
        <f t="shared" si="20"/>
        <v>3.7986111111111111E-3</v>
      </c>
      <c r="M44" s="10">
        <f t="shared" ref="M44:Z44" si="22">M43+$K44</f>
        <v>0.25379861111111113</v>
      </c>
      <c r="N44" s="234">
        <f t="shared" si="22"/>
        <v>0.29546527777777781</v>
      </c>
      <c r="O44" s="10">
        <f t="shared" si="22"/>
        <v>0.33713194444444444</v>
      </c>
      <c r="P44" s="234">
        <f t="shared" si="22"/>
        <v>0.37879861111111113</v>
      </c>
      <c r="Q44" s="10">
        <f t="shared" si="22"/>
        <v>0.42046527777777781</v>
      </c>
      <c r="R44" s="234">
        <f t="shared" si="22"/>
        <v>0.46213194444444444</v>
      </c>
      <c r="S44" s="10">
        <f t="shared" si="22"/>
        <v>0.50379861111111113</v>
      </c>
      <c r="T44" s="234">
        <f t="shared" si="22"/>
        <v>0.54546527777777776</v>
      </c>
      <c r="U44" s="10">
        <f t="shared" si="22"/>
        <v>0.5871319444444445</v>
      </c>
      <c r="V44" s="234">
        <f t="shared" si="22"/>
        <v>0.62879861111111113</v>
      </c>
      <c r="W44" s="10">
        <f t="shared" si="22"/>
        <v>0.67046527777777776</v>
      </c>
      <c r="X44" s="234">
        <f t="shared" si="22"/>
        <v>0.7121319444444445</v>
      </c>
      <c r="Y44" s="10">
        <f t="shared" si="22"/>
        <v>0.75379861111111113</v>
      </c>
      <c r="Z44" s="10">
        <f t="shared" si="22"/>
        <v>0.8371319444444445</v>
      </c>
    </row>
    <row r="45" spans="1:28">
      <c r="A45" s="2027"/>
      <c r="B45" s="1007" t="s">
        <v>298</v>
      </c>
      <c r="C45" s="1264" t="s">
        <v>4</v>
      </c>
      <c r="D45" s="1264" t="s">
        <v>1684</v>
      </c>
      <c r="E45" s="35" t="s">
        <v>22</v>
      </c>
      <c r="F45" s="28">
        <v>0.41</v>
      </c>
      <c r="G45" s="8">
        <f t="shared" ref="G45:G65" si="23">G44+F45</f>
        <v>1.99</v>
      </c>
      <c r="H45" s="581" t="s">
        <v>607</v>
      </c>
      <c r="I45" s="581" t="s">
        <v>608</v>
      </c>
      <c r="J45" s="817">
        <v>15</v>
      </c>
      <c r="K45" s="9">
        <f t="shared" si="18"/>
        <v>1.1388888888888887E-3</v>
      </c>
      <c r="L45" s="9">
        <f t="shared" si="20"/>
        <v>4.9375E-3</v>
      </c>
      <c r="M45" s="10">
        <f t="shared" ref="M45:Z45" si="24">M44+$K45</f>
        <v>0.25493750000000004</v>
      </c>
      <c r="N45" s="234">
        <f t="shared" si="24"/>
        <v>0.29660416666666672</v>
      </c>
      <c r="O45" s="10">
        <f t="shared" si="24"/>
        <v>0.33827083333333335</v>
      </c>
      <c r="P45" s="234">
        <f t="shared" si="24"/>
        <v>0.37993750000000004</v>
      </c>
      <c r="Q45" s="10">
        <f t="shared" si="24"/>
        <v>0.42160416666666672</v>
      </c>
      <c r="R45" s="234">
        <f t="shared" si="24"/>
        <v>0.46327083333333335</v>
      </c>
      <c r="S45" s="10">
        <f t="shared" si="24"/>
        <v>0.50493750000000004</v>
      </c>
      <c r="T45" s="234">
        <f t="shared" si="24"/>
        <v>0.54660416666666667</v>
      </c>
      <c r="U45" s="10">
        <f t="shared" si="24"/>
        <v>0.58827083333333341</v>
      </c>
      <c r="V45" s="234">
        <f t="shared" si="24"/>
        <v>0.62993750000000004</v>
      </c>
      <c r="W45" s="10">
        <f t="shared" si="24"/>
        <v>0.67160416666666667</v>
      </c>
      <c r="X45" s="234">
        <f t="shared" si="24"/>
        <v>0.71327083333333341</v>
      </c>
      <c r="Y45" s="10">
        <f t="shared" si="24"/>
        <v>0.75493750000000004</v>
      </c>
      <c r="Z45" s="10">
        <f t="shared" si="24"/>
        <v>0.83827083333333341</v>
      </c>
    </row>
    <row r="46" spans="1:28">
      <c r="A46" s="2027"/>
      <c r="B46" s="872" t="s">
        <v>292</v>
      </c>
      <c r="C46" s="1424" t="s">
        <v>4</v>
      </c>
      <c r="D46" s="1424" t="s">
        <v>1684</v>
      </c>
      <c r="E46" s="31" t="s">
        <v>23</v>
      </c>
      <c r="F46" s="699">
        <v>0.59</v>
      </c>
      <c r="G46" s="8">
        <f t="shared" si="23"/>
        <v>2.58</v>
      </c>
      <c r="H46" s="585" t="s">
        <v>609</v>
      </c>
      <c r="I46" s="585" t="s">
        <v>575</v>
      </c>
      <c r="J46" s="32">
        <v>20</v>
      </c>
      <c r="K46" s="33">
        <f t="shared" si="18"/>
        <v>1.2291666666666666E-3</v>
      </c>
      <c r="L46" s="33">
        <f t="shared" si="20"/>
        <v>6.1666666666666667E-3</v>
      </c>
      <c r="M46" s="34">
        <f t="shared" ref="M46:Z46" si="25">M45+$K46</f>
        <v>0.25616666666666671</v>
      </c>
      <c r="N46" s="34">
        <f t="shared" si="25"/>
        <v>0.29783333333333339</v>
      </c>
      <c r="O46" s="34">
        <f t="shared" si="25"/>
        <v>0.33950000000000002</v>
      </c>
      <c r="P46" s="34">
        <f t="shared" si="25"/>
        <v>0.38116666666666671</v>
      </c>
      <c r="Q46" s="34">
        <f t="shared" si="25"/>
        <v>0.42283333333333339</v>
      </c>
      <c r="R46" s="34">
        <f t="shared" si="25"/>
        <v>0.46450000000000002</v>
      </c>
      <c r="S46" s="34">
        <f t="shared" si="25"/>
        <v>0.50616666666666665</v>
      </c>
      <c r="T46" s="34">
        <f t="shared" si="25"/>
        <v>0.54783333333333328</v>
      </c>
      <c r="U46" s="34">
        <f t="shared" si="25"/>
        <v>0.58950000000000002</v>
      </c>
      <c r="V46" s="34">
        <f t="shared" si="25"/>
        <v>0.63116666666666665</v>
      </c>
      <c r="W46" s="34">
        <f t="shared" si="25"/>
        <v>0.67283333333333328</v>
      </c>
      <c r="X46" s="34">
        <f t="shared" si="25"/>
        <v>0.71450000000000002</v>
      </c>
      <c r="Y46" s="34">
        <f t="shared" si="25"/>
        <v>0.75616666666666665</v>
      </c>
      <c r="Z46" s="34">
        <f t="shared" si="25"/>
        <v>0.83950000000000002</v>
      </c>
    </row>
    <row r="47" spans="1:28">
      <c r="A47" s="2027"/>
      <c r="B47" s="335" t="s">
        <v>291</v>
      </c>
      <c r="C47" s="1423" t="s">
        <v>4</v>
      </c>
      <c r="D47" s="1423" t="s">
        <v>1684</v>
      </c>
      <c r="E47" s="35" t="s">
        <v>24</v>
      </c>
      <c r="F47" s="858">
        <v>0.66</v>
      </c>
      <c r="G47" s="8">
        <f t="shared" si="23"/>
        <v>3.24</v>
      </c>
      <c r="H47" s="581" t="s">
        <v>682</v>
      </c>
      <c r="I47" s="581" t="s">
        <v>683</v>
      </c>
      <c r="J47" s="817">
        <v>20</v>
      </c>
      <c r="K47" s="9">
        <f t="shared" si="18"/>
        <v>1.3750000000000001E-3</v>
      </c>
      <c r="L47" s="9">
        <f t="shared" si="20"/>
        <v>7.541666666666667E-3</v>
      </c>
      <c r="M47" s="10">
        <f t="shared" ref="M47:Z47" si="26">M46+$K47</f>
        <v>0.25754166666666672</v>
      </c>
      <c r="N47" s="234">
        <f t="shared" si="26"/>
        <v>0.29920833333333341</v>
      </c>
      <c r="O47" s="10">
        <f t="shared" si="26"/>
        <v>0.34087500000000004</v>
      </c>
      <c r="P47" s="234">
        <f t="shared" si="26"/>
        <v>0.38254166666666672</v>
      </c>
      <c r="Q47" s="10">
        <f t="shared" si="26"/>
        <v>0.42420833333333341</v>
      </c>
      <c r="R47" s="234">
        <f t="shared" si="26"/>
        <v>0.46587500000000004</v>
      </c>
      <c r="S47" s="10">
        <f t="shared" si="26"/>
        <v>0.50754166666666667</v>
      </c>
      <c r="T47" s="234">
        <f t="shared" si="26"/>
        <v>0.5492083333333333</v>
      </c>
      <c r="U47" s="10">
        <f t="shared" si="26"/>
        <v>0.59087500000000004</v>
      </c>
      <c r="V47" s="234">
        <f t="shared" si="26"/>
        <v>0.63254166666666667</v>
      </c>
      <c r="W47" s="10">
        <f t="shared" si="26"/>
        <v>0.6742083333333333</v>
      </c>
      <c r="X47" s="234">
        <f t="shared" si="26"/>
        <v>0.71587500000000004</v>
      </c>
      <c r="Y47" s="10">
        <f t="shared" si="26"/>
        <v>0.75754166666666667</v>
      </c>
      <c r="Z47" s="10">
        <f t="shared" si="26"/>
        <v>0.84087500000000004</v>
      </c>
    </row>
    <row r="48" spans="1:28">
      <c r="A48" s="2028"/>
      <c r="B48" s="609" t="s">
        <v>290</v>
      </c>
      <c r="C48" s="1423" t="s">
        <v>4</v>
      </c>
      <c r="D48" s="1423" t="s">
        <v>1684</v>
      </c>
      <c r="E48" s="35" t="s">
        <v>25</v>
      </c>
      <c r="F48" s="28">
        <v>0.86</v>
      </c>
      <c r="G48" s="8">
        <f t="shared" si="23"/>
        <v>4.1000000000000005</v>
      </c>
      <c r="H48" s="581" t="s">
        <v>684</v>
      </c>
      <c r="I48" s="581" t="s">
        <v>685</v>
      </c>
      <c r="J48" s="817">
        <v>25</v>
      </c>
      <c r="K48" s="9">
        <f t="shared" si="18"/>
        <v>1.4333333333333333E-3</v>
      </c>
      <c r="L48" s="9">
        <f t="shared" si="20"/>
        <v>8.9750000000000003E-3</v>
      </c>
      <c r="M48" s="10">
        <f t="shared" ref="M48:Z48" si="27">M47+$K48</f>
        <v>0.25897500000000007</v>
      </c>
      <c r="N48" s="234">
        <f t="shared" si="27"/>
        <v>0.30064166666666675</v>
      </c>
      <c r="O48" s="10">
        <f t="shared" si="27"/>
        <v>0.34230833333333338</v>
      </c>
      <c r="P48" s="234">
        <f t="shared" si="27"/>
        <v>0.38397500000000007</v>
      </c>
      <c r="Q48" s="10">
        <f t="shared" si="27"/>
        <v>0.42564166666666675</v>
      </c>
      <c r="R48" s="234">
        <f t="shared" si="27"/>
        <v>0.46730833333333338</v>
      </c>
      <c r="S48" s="10">
        <f t="shared" si="27"/>
        <v>0.50897499999999996</v>
      </c>
      <c r="T48" s="234">
        <f t="shared" si="27"/>
        <v>0.55064166666666658</v>
      </c>
      <c r="U48" s="10">
        <f t="shared" si="27"/>
        <v>0.59230833333333333</v>
      </c>
      <c r="V48" s="234">
        <f t="shared" si="27"/>
        <v>0.63397499999999996</v>
      </c>
      <c r="W48" s="10">
        <f t="shared" si="27"/>
        <v>0.67564166666666658</v>
      </c>
      <c r="X48" s="234">
        <f t="shared" si="27"/>
        <v>0.71730833333333333</v>
      </c>
      <c r="Y48" s="10">
        <f t="shared" si="27"/>
        <v>0.75897499999999996</v>
      </c>
      <c r="Z48" s="10">
        <f t="shared" si="27"/>
        <v>0.84230833333333333</v>
      </c>
    </row>
    <row r="49" spans="1:29" ht="17.25" customHeight="1">
      <c r="A49" s="2073" t="s">
        <v>339</v>
      </c>
      <c r="B49" s="335" t="s">
        <v>289</v>
      </c>
      <c r="C49" s="1423" t="s">
        <v>4</v>
      </c>
      <c r="D49" s="1423" t="s">
        <v>1681</v>
      </c>
      <c r="E49" s="35" t="s">
        <v>26</v>
      </c>
      <c r="F49" s="28">
        <v>1.05</v>
      </c>
      <c r="G49" s="8">
        <f t="shared" si="23"/>
        <v>5.15</v>
      </c>
      <c r="H49" s="581" t="s">
        <v>686</v>
      </c>
      <c r="I49" s="581" t="s">
        <v>687</v>
      </c>
      <c r="J49" s="817">
        <v>20</v>
      </c>
      <c r="K49" s="9">
        <f t="shared" si="18"/>
        <v>2.1875000000000002E-3</v>
      </c>
      <c r="L49" s="9">
        <f t="shared" si="20"/>
        <v>1.1162500000000001E-2</v>
      </c>
      <c r="M49" s="10">
        <f t="shared" ref="M49:Z49" si="28">M48+$K49</f>
        <v>0.26116250000000008</v>
      </c>
      <c r="N49" s="234">
        <f t="shared" si="28"/>
        <v>0.30282916666666676</v>
      </c>
      <c r="O49" s="10">
        <f t="shared" si="28"/>
        <v>0.34449583333333339</v>
      </c>
      <c r="P49" s="234">
        <f t="shared" si="28"/>
        <v>0.38616250000000008</v>
      </c>
      <c r="Q49" s="10">
        <f t="shared" si="28"/>
        <v>0.42782916666666676</v>
      </c>
      <c r="R49" s="234">
        <f t="shared" si="28"/>
        <v>0.46949583333333339</v>
      </c>
      <c r="S49" s="10">
        <f t="shared" si="28"/>
        <v>0.51116249999999996</v>
      </c>
      <c r="T49" s="234">
        <f t="shared" si="28"/>
        <v>0.55282916666666659</v>
      </c>
      <c r="U49" s="10">
        <f t="shared" si="28"/>
        <v>0.59449583333333333</v>
      </c>
      <c r="V49" s="234">
        <f t="shared" si="28"/>
        <v>0.63616249999999996</v>
      </c>
      <c r="W49" s="10">
        <f t="shared" si="28"/>
        <v>0.67782916666666659</v>
      </c>
      <c r="X49" s="234">
        <f t="shared" si="28"/>
        <v>0.71949583333333333</v>
      </c>
      <c r="Y49" s="10">
        <f t="shared" si="28"/>
        <v>0.76116249999999996</v>
      </c>
      <c r="Z49" s="10">
        <f t="shared" si="28"/>
        <v>0.84449583333333333</v>
      </c>
    </row>
    <row r="50" spans="1:29">
      <c r="A50" s="2073"/>
      <c r="B50" s="335" t="s">
        <v>288</v>
      </c>
      <c r="C50" s="1423" t="s">
        <v>443</v>
      </c>
      <c r="D50" s="1423" t="s">
        <v>1684</v>
      </c>
      <c r="E50" s="35" t="s">
        <v>27</v>
      </c>
      <c r="F50" s="28">
        <v>1.36</v>
      </c>
      <c r="G50" s="8">
        <f t="shared" si="23"/>
        <v>6.5100000000000007</v>
      </c>
      <c r="H50" s="581" t="s">
        <v>693</v>
      </c>
      <c r="I50" s="581" t="s">
        <v>694</v>
      </c>
      <c r="J50" s="817">
        <v>40</v>
      </c>
      <c r="K50" s="9">
        <f t="shared" si="18"/>
        <v>1.4166666666666668E-3</v>
      </c>
      <c r="L50" s="9">
        <f t="shared" si="20"/>
        <v>1.2579166666666667E-2</v>
      </c>
      <c r="M50" s="10">
        <f t="shared" ref="M50:Z50" si="29">M49+$K50</f>
        <v>0.26257916666666675</v>
      </c>
      <c r="N50" s="234">
        <f t="shared" si="29"/>
        <v>0.30424583333333344</v>
      </c>
      <c r="O50" s="10">
        <f t="shared" si="29"/>
        <v>0.34591250000000007</v>
      </c>
      <c r="P50" s="234">
        <f t="shared" si="29"/>
        <v>0.38757916666666675</v>
      </c>
      <c r="Q50" s="10">
        <f t="shared" si="29"/>
        <v>0.42924583333333344</v>
      </c>
      <c r="R50" s="234">
        <f t="shared" si="29"/>
        <v>0.47091250000000007</v>
      </c>
      <c r="S50" s="10">
        <f t="shared" si="29"/>
        <v>0.51257916666666659</v>
      </c>
      <c r="T50" s="234">
        <f t="shared" si="29"/>
        <v>0.55424583333333322</v>
      </c>
      <c r="U50" s="10">
        <f t="shared" si="29"/>
        <v>0.59591249999999996</v>
      </c>
      <c r="V50" s="234">
        <f t="shared" si="29"/>
        <v>0.63757916666666659</v>
      </c>
      <c r="W50" s="10">
        <f t="shared" si="29"/>
        <v>0.67924583333333322</v>
      </c>
      <c r="X50" s="234">
        <f t="shared" si="29"/>
        <v>0.72091249999999996</v>
      </c>
      <c r="Y50" s="10">
        <f t="shared" si="29"/>
        <v>0.76257916666666659</v>
      </c>
      <c r="Z50" s="10">
        <f t="shared" si="29"/>
        <v>0.84591249999999996</v>
      </c>
    </row>
    <row r="51" spans="1:29" ht="18.75" customHeight="1">
      <c r="A51" s="2073"/>
      <c r="B51" s="1012" t="s">
        <v>287</v>
      </c>
      <c r="C51" s="1425" t="s">
        <v>445</v>
      </c>
      <c r="D51" s="1425" t="s">
        <v>1684</v>
      </c>
      <c r="E51" s="1013" t="s">
        <v>28</v>
      </c>
      <c r="F51" s="679">
        <v>0.8</v>
      </c>
      <c r="G51" s="8">
        <f t="shared" si="23"/>
        <v>7.3100000000000005</v>
      </c>
      <c r="H51" s="680" t="s">
        <v>689</v>
      </c>
      <c r="I51" s="680" t="s">
        <v>690</v>
      </c>
      <c r="J51" s="681">
        <v>35</v>
      </c>
      <c r="K51" s="682">
        <f t="shared" si="18"/>
        <v>9.5238095238095238E-4</v>
      </c>
      <c r="L51" s="682">
        <f t="shared" si="20"/>
        <v>1.353154761904762E-2</v>
      </c>
      <c r="M51" s="866">
        <f t="shared" ref="M51:Z51" si="30">M50+$K51</f>
        <v>0.26353154761904768</v>
      </c>
      <c r="N51" s="606">
        <f t="shared" si="30"/>
        <v>0.30519821428571436</v>
      </c>
      <c r="O51" s="606">
        <f t="shared" si="30"/>
        <v>0.34686488095238099</v>
      </c>
      <c r="P51" s="606">
        <f t="shared" si="30"/>
        <v>0.38853154761904768</v>
      </c>
      <c r="Q51" s="606">
        <f t="shared" si="30"/>
        <v>0.43019821428571436</v>
      </c>
      <c r="R51" s="606">
        <f t="shared" si="30"/>
        <v>0.47186488095238099</v>
      </c>
      <c r="S51" s="606">
        <f t="shared" si="30"/>
        <v>0.51353154761904751</v>
      </c>
      <c r="T51" s="606">
        <f t="shared" si="30"/>
        <v>0.55519821428571414</v>
      </c>
      <c r="U51" s="606">
        <f t="shared" si="30"/>
        <v>0.59686488095238088</v>
      </c>
      <c r="V51" s="606">
        <f t="shared" si="30"/>
        <v>0.63853154761904751</v>
      </c>
      <c r="W51" s="606">
        <f t="shared" si="30"/>
        <v>0.68019821428571414</v>
      </c>
      <c r="X51" s="606">
        <f t="shared" si="30"/>
        <v>0.72186488095238088</v>
      </c>
      <c r="Y51" s="606">
        <f t="shared" si="30"/>
        <v>0.76353154761904751</v>
      </c>
      <c r="Z51" s="606">
        <f t="shared" si="30"/>
        <v>0.84686488095238088</v>
      </c>
    </row>
    <row r="52" spans="1:29">
      <c r="A52" s="2073"/>
      <c r="B52" s="335" t="s">
        <v>300</v>
      </c>
      <c r="C52" s="815" t="s">
        <v>5</v>
      </c>
      <c r="D52" s="1371" t="s">
        <v>1684</v>
      </c>
      <c r="E52" s="35" t="s">
        <v>29</v>
      </c>
      <c r="F52" s="122">
        <v>1.29</v>
      </c>
      <c r="G52" s="8">
        <f t="shared" si="23"/>
        <v>8.6000000000000014</v>
      </c>
      <c r="H52" s="581" t="s">
        <v>938</v>
      </c>
      <c r="I52" s="581" t="s">
        <v>939</v>
      </c>
      <c r="J52" s="817">
        <v>30</v>
      </c>
      <c r="K52" s="9">
        <f t="shared" si="18"/>
        <v>1.7916666666666669E-3</v>
      </c>
      <c r="L52" s="9">
        <f t="shared" si="20"/>
        <v>1.5323214285714287E-2</v>
      </c>
      <c r="M52" s="10">
        <f t="shared" ref="M52:Z52" si="31">M51+$K52</f>
        <v>0.26532321428571437</v>
      </c>
      <c r="N52" s="234">
        <f t="shared" si="31"/>
        <v>0.30698988095238106</v>
      </c>
      <c r="O52" s="10">
        <f t="shared" si="31"/>
        <v>0.34865654761904769</v>
      </c>
      <c r="P52" s="234">
        <f t="shared" si="31"/>
        <v>0.39032321428571437</v>
      </c>
      <c r="Q52" s="10">
        <f t="shared" si="31"/>
        <v>0.43198988095238106</v>
      </c>
      <c r="R52" s="234">
        <f t="shared" si="31"/>
        <v>0.47365654761904769</v>
      </c>
      <c r="S52" s="10">
        <f t="shared" si="31"/>
        <v>0.51532321428571415</v>
      </c>
      <c r="T52" s="234">
        <f t="shared" si="31"/>
        <v>0.55698988095238078</v>
      </c>
      <c r="U52" s="10">
        <f t="shared" si="31"/>
        <v>0.59865654761904752</v>
      </c>
      <c r="V52" s="234">
        <f t="shared" si="31"/>
        <v>0.64032321428571415</v>
      </c>
      <c r="W52" s="10">
        <f t="shared" si="31"/>
        <v>0.68198988095238078</v>
      </c>
      <c r="X52" s="234">
        <f t="shared" si="31"/>
        <v>0.72365654761904752</v>
      </c>
      <c r="Y52" s="10">
        <f t="shared" si="31"/>
        <v>0.76532321428571415</v>
      </c>
      <c r="Z52" s="10">
        <f t="shared" si="31"/>
        <v>0.84865654761904752</v>
      </c>
    </row>
    <row r="53" spans="1:29">
      <c r="A53" s="2073"/>
      <c r="B53" s="7" t="s">
        <v>937</v>
      </c>
      <c r="C53" s="815" t="s">
        <v>5</v>
      </c>
      <c r="D53" s="1371" t="s">
        <v>1683</v>
      </c>
      <c r="E53" s="35" t="s">
        <v>30</v>
      </c>
      <c r="F53" s="777">
        <v>0.94</v>
      </c>
      <c r="G53" s="8">
        <f t="shared" si="23"/>
        <v>9.5400000000000009</v>
      </c>
      <c r="H53" s="581" t="s">
        <v>940</v>
      </c>
      <c r="I53" s="581" t="s">
        <v>941</v>
      </c>
      <c r="J53" s="817">
        <v>30</v>
      </c>
      <c r="K53" s="9">
        <f t="shared" si="18"/>
        <v>1.3055555555555555E-3</v>
      </c>
      <c r="L53" s="9">
        <f t="shared" si="20"/>
        <v>1.6628769841269844E-2</v>
      </c>
      <c r="M53" s="10">
        <f t="shared" ref="M53:Z53" si="32">M52+$K53</f>
        <v>0.26662876984126993</v>
      </c>
      <c r="N53" s="234">
        <f t="shared" si="32"/>
        <v>0.30829543650793662</v>
      </c>
      <c r="O53" s="10">
        <f t="shared" si="32"/>
        <v>0.34996210317460325</v>
      </c>
      <c r="P53" s="234">
        <f t="shared" si="32"/>
        <v>0.39162876984126993</v>
      </c>
      <c r="Q53" s="10">
        <f t="shared" si="32"/>
        <v>0.43329543650793662</v>
      </c>
      <c r="R53" s="234">
        <f t="shared" si="32"/>
        <v>0.47496210317460325</v>
      </c>
      <c r="S53" s="10">
        <f t="shared" si="32"/>
        <v>0.51662876984126971</v>
      </c>
      <c r="T53" s="234">
        <f t="shared" si="32"/>
        <v>0.55829543650793634</v>
      </c>
      <c r="U53" s="10">
        <f t="shared" si="32"/>
        <v>0.59996210317460308</v>
      </c>
      <c r="V53" s="234">
        <f t="shared" si="32"/>
        <v>0.64162876984126971</v>
      </c>
      <c r="W53" s="10">
        <f t="shared" si="32"/>
        <v>0.68329543650793634</v>
      </c>
      <c r="X53" s="234">
        <f t="shared" si="32"/>
        <v>0.72496210317460308</v>
      </c>
      <c r="Y53" s="10">
        <f t="shared" si="32"/>
        <v>0.76662876984126971</v>
      </c>
      <c r="Z53" s="10">
        <f t="shared" si="32"/>
        <v>0.84996210317460308</v>
      </c>
    </row>
    <row r="54" spans="1:29" ht="17.25" customHeight="1">
      <c r="A54" s="1997" t="s">
        <v>295</v>
      </c>
      <c r="B54" s="906" t="s">
        <v>936</v>
      </c>
      <c r="C54" s="35" t="s">
        <v>5</v>
      </c>
      <c r="D54" s="1382" t="s">
        <v>1683</v>
      </c>
      <c r="E54" s="35" t="s">
        <v>31</v>
      </c>
      <c r="F54" s="122">
        <v>1.05</v>
      </c>
      <c r="G54" s="8">
        <f t="shared" si="23"/>
        <v>10.590000000000002</v>
      </c>
      <c r="H54" s="581" t="s">
        <v>860</v>
      </c>
      <c r="I54" s="581" t="s">
        <v>944</v>
      </c>
      <c r="J54" s="568">
        <v>35</v>
      </c>
      <c r="K54" s="9">
        <f t="shared" si="18"/>
        <v>1.25E-3</v>
      </c>
      <c r="L54" s="9">
        <f t="shared" si="20"/>
        <v>1.7878769841269845E-2</v>
      </c>
      <c r="M54" s="10">
        <f t="shared" ref="M54:Z54" si="33">M53+$K54</f>
        <v>0.2678787698412699</v>
      </c>
      <c r="N54" s="234">
        <f t="shared" si="33"/>
        <v>0.30954543650793659</v>
      </c>
      <c r="O54" s="10">
        <f t="shared" si="33"/>
        <v>0.35121210317460322</v>
      </c>
      <c r="P54" s="234">
        <f t="shared" si="33"/>
        <v>0.3928787698412699</v>
      </c>
      <c r="Q54" s="10">
        <f t="shared" si="33"/>
        <v>0.43454543650793659</v>
      </c>
      <c r="R54" s="234">
        <f t="shared" si="33"/>
        <v>0.47621210317460322</v>
      </c>
      <c r="S54" s="10">
        <f t="shared" si="33"/>
        <v>0.51787876984126968</v>
      </c>
      <c r="T54" s="234">
        <f t="shared" si="33"/>
        <v>0.55954543650793631</v>
      </c>
      <c r="U54" s="10">
        <f t="shared" si="33"/>
        <v>0.60121210317460305</v>
      </c>
      <c r="V54" s="234">
        <f t="shared" si="33"/>
        <v>0.64287876984126968</v>
      </c>
      <c r="W54" s="10">
        <f t="shared" si="33"/>
        <v>0.68454543650793631</v>
      </c>
      <c r="X54" s="234">
        <f t="shared" si="33"/>
        <v>0.72621210317460305</v>
      </c>
      <c r="Y54" s="10">
        <f t="shared" si="33"/>
        <v>0.76787876984126968</v>
      </c>
      <c r="Z54" s="10">
        <f t="shared" si="33"/>
        <v>0.85121210317460305</v>
      </c>
      <c r="AB54" s="634"/>
      <c r="AC54" s="634"/>
    </row>
    <row r="55" spans="1:29" ht="16.5" customHeight="1">
      <c r="A55" s="1997"/>
      <c r="B55" s="846" t="s">
        <v>301</v>
      </c>
      <c r="C55" s="815" t="s">
        <v>5</v>
      </c>
      <c r="D55" s="1371" t="s">
        <v>1683</v>
      </c>
      <c r="E55" s="35" t="s">
        <v>32</v>
      </c>
      <c r="F55" s="122">
        <v>1.29</v>
      </c>
      <c r="G55" s="8">
        <f t="shared" si="23"/>
        <v>11.880000000000003</v>
      </c>
      <c r="H55" s="581" t="s">
        <v>942</v>
      </c>
      <c r="I55" s="581" t="s">
        <v>943</v>
      </c>
      <c r="J55" s="817">
        <v>40</v>
      </c>
      <c r="K55" s="9">
        <f t="shared" si="18"/>
        <v>1.3437500000000001E-3</v>
      </c>
      <c r="L55" s="9">
        <f t="shared" si="20"/>
        <v>1.9222519841269846E-2</v>
      </c>
      <c r="M55" s="10">
        <f t="shared" ref="M55:Z55" si="34">M54+$K55</f>
        <v>0.26922251984126988</v>
      </c>
      <c r="N55" s="234">
        <f t="shared" si="34"/>
        <v>0.31088918650793657</v>
      </c>
      <c r="O55" s="10">
        <f t="shared" si="34"/>
        <v>0.3525558531746032</v>
      </c>
      <c r="P55" s="234">
        <f t="shared" si="34"/>
        <v>0.39422251984126988</v>
      </c>
      <c r="Q55" s="10">
        <f t="shared" si="34"/>
        <v>0.43588918650793657</v>
      </c>
      <c r="R55" s="234">
        <f t="shared" si="34"/>
        <v>0.4775558531746032</v>
      </c>
      <c r="S55" s="10">
        <f t="shared" si="34"/>
        <v>0.51922251984126966</v>
      </c>
      <c r="T55" s="234">
        <f t="shared" si="34"/>
        <v>0.56088918650793629</v>
      </c>
      <c r="U55" s="10">
        <f t="shared" si="34"/>
        <v>0.60255585317460303</v>
      </c>
      <c r="V55" s="234">
        <f t="shared" si="34"/>
        <v>0.64422251984126966</v>
      </c>
      <c r="W55" s="10">
        <f t="shared" si="34"/>
        <v>0.68588918650793629</v>
      </c>
      <c r="X55" s="234">
        <f t="shared" si="34"/>
        <v>0.72755585317460303</v>
      </c>
      <c r="Y55" s="10">
        <f t="shared" si="34"/>
        <v>0.76922251984126966</v>
      </c>
      <c r="Z55" s="10">
        <f t="shared" si="34"/>
        <v>0.85255585317460303</v>
      </c>
      <c r="AA55" s="11"/>
    </row>
    <row r="56" spans="1:29">
      <c r="A56" s="1997"/>
      <c r="B56" s="846" t="s">
        <v>283</v>
      </c>
      <c r="C56" s="815" t="s">
        <v>5</v>
      </c>
      <c r="D56" s="1371" t="s">
        <v>1683</v>
      </c>
      <c r="E56" s="35" t="s">
        <v>148</v>
      </c>
      <c r="F56" s="122">
        <v>1.24</v>
      </c>
      <c r="G56" s="8">
        <f t="shared" si="23"/>
        <v>13.120000000000003</v>
      </c>
      <c r="H56" s="581" t="s">
        <v>945</v>
      </c>
      <c r="I56" s="581" t="s">
        <v>946</v>
      </c>
      <c r="J56" s="817">
        <v>35</v>
      </c>
      <c r="K56" s="9">
        <f t="shared" si="18"/>
        <v>1.4761904761904762E-3</v>
      </c>
      <c r="L56" s="9">
        <f t="shared" si="20"/>
        <v>2.0698710317460321E-2</v>
      </c>
      <c r="M56" s="10">
        <f t="shared" ref="M56:Z56" si="35">M55+$K56</f>
        <v>0.27069871031746034</v>
      </c>
      <c r="N56" s="234">
        <f t="shared" si="35"/>
        <v>0.31236537698412703</v>
      </c>
      <c r="O56" s="10">
        <f t="shared" si="35"/>
        <v>0.35403204365079366</v>
      </c>
      <c r="P56" s="234">
        <f t="shared" si="35"/>
        <v>0.39569871031746034</v>
      </c>
      <c r="Q56" s="10">
        <f t="shared" si="35"/>
        <v>0.43736537698412703</v>
      </c>
      <c r="R56" s="234">
        <f t="shared" si="35"/>
        <v>0.47903204365079366</v>
      </c>
      <c r="S56" s="10">
        <f t="shared" si="35"/>
        <v>0.52069871031746018</v>
      </c>
      <c r="T56" s="234">
        <f t="shared" si="35"/>
        <v>0.56236537698412681</v>
      </c>
      <c r="U56" s="10">
        <f t="shared" si="35"/>
        <v>0.60403204365079355</v>
      </c>
      <c r="V56" s="234">
        <f t="shared" si="35"/>
        <v>0.64569871031746018</v>
      </c>
      <c r="W56" s="10">
        <f t="shared" si="35"/>
        <v>0.68736537698412681</v>
      </c>
      <c r="X56" s="234">
        <f t="shared" si="35"/>
        <v>0.72903204365079355</v>
      </c>
      <c r="Y56" s="10">
        <f t="shared" si="35"/>
        <v>0.77069871031746018</v>
      </c>
      <c r="Z56" s="10">
        <f t="shared" si="35"/>
        <v>0.85403204365079355</v>
      </c>
      <c r="AA56" s="11"/>
    </row>
    <row r="57" spans="1:29">
      <c r="A57" s="1997"/>
      <c r="B57" s="846" t="s">
        <v>282</v>
      </c>
      <c r="C57" s="815" t="s">
        <v>5</v>
      </c>
      <c r="D57" s="1371" t="s">
        <v>1683</v>
      </c>
      <c r="E57" s="35" t="s">
        <v>149</v>
      </c>
      <c r="F57" s="122">
        <v>1.56</v>
      </c>
      <c r="G57" s="8">
        <f t="shared" si="23"/>
        <v>14.680000000000003</v>
      </c>
      <c r="H57" s="581" t="s">
        <v>947</v>
      </c>
      <c r="I57" s="581" t="s">
        <v>948</v>
      </c>
      <c r="J57" s="817">
        <v>35</v>
      </c>
      <c r="K57" s="9">
        <f t="shared" si="18"/>
        <v>1.8571428571428573E-3</v>
      </c>
      <c r="L57" s="9">
        <f t="shared" si="20"/>
        <v>2.2555853174603176E-2</v>
      </c>
      <c r="M57" s="10">
        <f t="shared" ref="M57:Z57" si="36">M56+$K57</f>
        <v>0.27255585317460318</v>
      </c>
      <c r="N57" s="234">
        <f t="shared" si="36"/>
        <v>0.31422251984126987</v>
      </c>
      <c r="O57" s="10">
        <f t="shared" si="36"/>
        <v>0.35588918650793649</v>
      </c>
      <c r="P57" s="234">
        <f t="shared" si="36"/>
        <v>0.39755585317460318</v>
      </c>
      <c r="Q57" s="10">
        <f t="shared" si="36"/>
        <v>0.43922251984126987</v>
      </c>
      <c r="R57" s="234">
        <f t="shared" si="36"/>
        <v>0.48088918650793649</v>
      </c>
      <c r="S57" s="10">
        <f t="shared" si="36"/>
        <v>0.52255585317460307</v>
      </c>
      <c r="T57" s="234">
        <f t="shared" si="36"/>
        <v>0.5642225198412697</v>
      </c>
      <c r="U57" s="10">
        <f t="shared" si="36"/>
        <v>0.60588918650793644</v>
      </c>
      <c r="V57" s="234">
        <f t="shared" si="36"/>
        <v>0.64755585317460307</v>
      </c>
      <c r="W57" s="10">
        <f t="shared" si="36"/>
        <v>0.6892225198412697</v>
      </c>
      <c r="X57" s="234">
        <f t="shared" si="36"/>
        <v>0.73088918650793644</v>
      </c>
      <c r="Y57" s="10">
        <f t="shared" si="36"/>
        <v>0.77255585317460307</v>
      </c>
      <c r="Z57" s="10">
        <f t="shared" si="36"/>
        <v>0.85588918650793644</v>
      </c>
      <c r="AA57" s="11"/>
    </row>
    <row r="58" spans="1:29">
      <c r="A58" s="1997"/>
      <c r="B58" s="846" t="s">
        <v>302</v>
      </c>
      <c r="C58" s="815" t="s">
        <v>5</v>
      </c>
      <c r="D58" s="1371" t="s">
        <v>1683</v>
      </c>
      <c r="E58" s="35" t="s">
        <v>150</v>
      </c>
      <c r="F58" s="122">
        <v>0.83</v>
      </c>
      <c r="G58" s="8">
        <f t="shared" si="23"/>
        <v>15.510000000000003</v>
      </c>
      <c r="H58" s="581" t="s">
        <v>706</v>
      </c>
      <c r="I58" s="581" t="s">
        <v>707</v>
      </c>
      <c r="J58" s="817">
        <v>35</v>
      </c>
      <c r="K58" s="9">
        <f t="shared" si="18"/>
        <v>9.88095238095238E-4</v>
      </c>
      <c r="L58" s="9">
        <f t="shared" si="20"/>
        <v>2.3543948412698416E-2</v>
      </c>
      <c r="M58" s="10">
        <f t="shared" ref="M58:Z58" si="37">M57+$K58</f>
        <v>0.27354394841269841</v>
      </c>
      <c r="N58" s="234">
        <f t="shared" si="37"/>
        <v>0.3152106150793651</v>
      </c>
      <c r="O58" s="10">
        <f t="shared" si="37"/>
        <v>0.35687728174603173</v>
      </c>
      <c r="P58" s="234">
        <f t="shared" si="37"/>
        <v>0.39854394841269841</v>
      </c>
      <c r="Q58" s="10">
        <f t="shared" si="37"/>
        <v>0.4402106150793651</v>
      </c>
      <c r="R58" s="234">
        <f t="shared" si="37"/>
        <v>0.48187728174603173</v>
      </c>
      <c r="S58" s="10">
        <f t="shared" si="37"/>
        <v>0.52354394841269836</v>
      </c>
      <c r="T58" s="234">
        <f t="shared" si="37"/>
        <v>0.56521061507936499</v>
      </c>
      <c r="U58" s="10">
        <f t="shared" si="37"/>
        <v>0.60687728174603173</v>
      </c>
      <c r="V58" s="234">
        <f t="shared" si="37"/>
        <v>0.64854394841269836</v>
      </c>
      <c r="W58" s="10">
        <f t="shared" si="37"/>
        <v>0.69021061507936499</v>
      </c>
      <c r="X58" s="234">
        <f t="shared" si="37"/>
        <v>0.73187728174603173</v>
      </c>
      <c r="Y58" s="10">
        <f t="shared" si="37"/>
        <v>0.77354394841269836</v>
      </c>
      <c r="Z58" s="10">
        <f t="shared" si="37"/>
        <v>0.85687728174603173</v>
      </c>
      <c r="AA58" s="11"/>
    </row>
    <row r="59" spans="1:29">
      <c r="A59" s="1997"/>
      <c r="B59" s="846" t="s">
        <v>303</v>
      </c>
      <c r="C59" s="815" t="s">
        <v>5</v>
      </c>
      <c r="D59" s="1371" t="s">
        <v>1683</v>
      </c>
      <c r="E59" s="35" t="s">
        <v>151</v>
      </c>
      <c r="F59" s="122">
        <v>2.7</v>
      </c>
      <c r="G59" s="8">
        <f t="shared" si="23"/>
        <v>18.210000000000004</v>
      </c>
      <c r="H59" s="581" t="s">
        <v>708</v>
      </c>
      <c r="I59" s="581" t="s">
        <v>709</v>
      </c>
      <c r="J59" s="817">
        <v>35</v>
      </c>
      <c r="K59" s="9">
        <f t="shared" si="18"/>
        <v>3.2142857142857147E-3</v>
      </c>
      <c r="L59" s="9">
        <f t="shared" si="20"/>
        <v>2.675823412698413E-2</v>
      </c>
      <c r="M59" s="10">
        <f t="shared" ref="M59:Z59" si="38">M58+$K59</f>
        <v>0.27675823412698414</v>
      </c>
      <c r="N59" s="234">
        <f t="shared" si="38"/>
        <v>0.31842490079365082</v>
      </c>
      <c r="O59" s="10">
        <f t="shared" si="38"/>
        <v>0.36009156746031745</v>
      </c>
      <c r="P59" s="234">
        <f t="shared" si="38"/>
        <v>0.40175823412698414</v>
      </c>
      <c r="Q59" s="10">
        <f t="shared" si="38"/>
        <v>0.44342490079365082</v>
      </c>
      <c r="R59" s="234">
        <f t="shared" si="38"/>
        <v>0.48509156746031745</v>
      </c>
      <c r="S59" s="10">
        <f t="shared" si="38"/>
        <v>0.52675823412698408</v>
      </c>
      <c r="T59" s="234">
        <f t="shared" si="38"/>
        <v>0.56842490079365071</v>
      </c>
      <c r="U59" s="10">
        <f t="shared" si="38"/>
        <v>0.61009156746031745</v>
      </c>
      <c r="V59" s="234">
        <f t="shared" si="38"/>
        <v>0.65175823412698408</v>
      </c>
      <c r="W59" s="10">
        <f t="shared" si="38"/>
        <v>0.69342490079365071</v>
      </c>
      <c r="X59" s="234">
        <f t="shared" si="38"/>
        <v>0.73509156746031745</v>
      </c>
      <c r="Y59" s="10">
        <f t="shared" si="38"/>
        <v>0.77675823412698408</v>
      </c>
      <c r="Z59" s="10">
        <f t="shared" si="38"/>
        <v>0.86009156746031745</v>
      </c>
      <c r="AA59" s="11"/>
    </row>
    <row r="60" spans="1:29">
      <c r="A60" s="1997"/>
      <c r="B60" s="335" t="s">
        <v>281</v>
      </c>
      <c r="C60" s="35" t="s">
        <v>5</v>
      </c>
      <c r="D60" s="1382" t="s">
        <v>1683</v>
      </c>
      <c r="E60" s="35" t="s">
        <v>152</v>
      </c>
      <c r="F60" s="777">
        <v>1.32</v>
      </c>
      <c r="G60" s="8">
        <f t="shared" si="23"/>
        <v>19.530000000000005</v>
      </c>
      <c r="H60" s="581" t="s">
        <v>704</v>
      </c>
      <c r="I60" s="581" t="s">
        <v>705</v>
      </c>
      <c r="J60" s="817">
        <v>35</v>
      </c>
      <c r="K60" s="9">
        <f t="shared" si="18"/>
        <v>1.5714285714285715E-3</v>
      </c>
      <c r="L60" s="9">
        <f t="shared" si="20"/>
        <v>2.8329662698412701E-2</v>
      </c>
      <c r="M60" s="10">
        <f t="shared" ref="M60:Z60" si="39">M59+$K60</f>
        <v>0.27832966269841269</v>
      </c>
      <c r="N60" s="234">
        <f t="shared" si="39"/>
        <v>0.31999632936507938</v>
      </c>
      <c r="O60" s="10">
        <f t="shared" si="39"/>
        <v>0.36166299603174601</v>
      </c>
      <c r="P60" s="234">
        <f t="shared" si="39"/>
        <v>0.40332966269841269</v>
      </c>
      <c r="Q60" s="10">
        <f t="shared" si="39"/>
        <v>0.44499632936507938</v>
      </c>
      <c r="R60" s="234">
        <f t="shared" si="39"/>
        <v>0.48666299603174601</v>
      </c>
      <c r="S60" s="10">
        <f t="shared" si="39"/>
        <v>0.52832966269841264</v>
      </c>
      <c r="T60" s="234">
        <f t="shared" si="39"/>
        <v>0.56999632936507927</v>
      </c>
      <c r="U60" s="10">
        <f t="shared" si="39"/>
        <v>0.61166299603174601</v>
      </c>
      <c r="V60" s="234">
        <f t="shared" si="39"/>
        <v>0.65332966269841264</v>
      </c>
      <c r="W60" s="10">
        <f t="shared" si="39"/>
        <v>0.69499632936507927</v>
      </c>
      <c r="X60" s="234">
        <f t="shared" si="39"/>
        <v>0.73666299603174601</v>
      </c>
      <c r="Y60" s="10">
        <f t="shared" si="39"/>
        <v>0.77832966269841264</v>
      </c>
      <c r="Z60" s="10">
        <f t="shared" si="39"/>
        <v>0.86166299603174601</v>
      </c>
      <c r="AA60" s="11"/>
    </row>
    <row r="61" spans="1:29">
      <c r="A61" s="1997"/>
      <c r="B61" s="906" t="s">
        <v>304</v>
      </c>
      <c r="C61" s="815" t="s">
        <v>5</v>
      </c>
      <c r="D61" s="1371" t="s">
        <v>1683</v>
      </c>
      <c r="E61" s="35" t="s">
        <v>153</v>
      </c>
      <c r="F61" s="775">
        <v>0.82</v>
      </c>
      <c r="G61" s="8">
        <f t="shared" si="23"/>
        <v>20.350000000000005</v>
      </c>
      <c r="H61" s="581" t="s">
        <v>722</v>
      </c>
      <c r="I61" s="581" t="s">
        <v>723</v>
      </c>
      <c r="J61" s="817">
        <v>40</v>
      </c>
      <c r="K61" s="9">
        <f t="shared" si="18"/>
        <v>8.5416666666666659E-4</v>
      </c>
      <c r="L61" s="9">
        <f t="shared" si="20"/>
        <v>2.9183829365079367E-2</v>
      </c>
      <c r="M61" s="10">
        <f t="shared" ref="M61:Z61" si="40">M60+$K61</f>
        <v>0.27918382936507935</v>
      </c>
      <c r="N61" s="234">
        <f t="shared" si="40"/>
        <v>0.32085049603174604</v>
      </c>
      <c r="O61" s="10">
        <f t="shared" si="40"/>
        <v>0.36251716269841266</v>
      </c>
      <c r="P61" s="234">
        <f t="shared" si="40"/>
        <v>0.40418382936507935</v>
      </c>
      <c r="Q61" s="10">
        <f t="shared" si="40"/>
        <v>0.44585049603174604</v>
      </c>
      <c r="R61" s="234">
        <f t="shared" si="40"/>
        <v>0.48751716269841266</v>
      </c>
      <c r="S61" s="10">
        <f t="shared" si="40"/>
        <v>0.52918382936507935</v>
      </c>
      <c r="T61" s="234">
        <f t="shared" si="40"/>
        <v>0.57085049603174598</v>
      </c>
      <c r="U61" s="10">
        <f t="shared" si="40"/>
        <v>0.61251716269841272</v>
      </c>
      <c r="V61" s="234">
        <f t="shared" si="40"/>
        <v>0.65418382936507935</v>
      </c>
      <c r="W61" s="10">
        <f t="shared" si="40"/>
        <v>0.69585049603174598</v>
      </c>
      <c r="X61" s="234">
        <f t="shared" si="40"/>
        <v>0.73751716269841272</v>
      </c>
      <c r="Y61" s="10">
        <f t="shared" si="40"/>
        <v>0.77918382936507935</v>
      </c>
      <c r="Z61" s="10">
        <f t="shared" si="40"/>
        <v>0.86251716269841272</v>
      </c>
      <c r="AA61" s="11"/>
    </row>
    <row r="62" spans="1:29">
      <c r="A62" s="1997"/>
      <c r="B62" s="846" t="s">
        <v>278</v>
      </c>
      <c r="C62" s="815" t="s">
        <v>5</v>
      </c>
      <c r="D62" s="1371" t="s">
        <v>1683</v>
      </c>
      <c r="E62" s="35" t="s">
        <v>154</v>
      </c>
      <c r="F62" s="775">
        <v>0.88</v>
      </c>
      <c r="G62" s="8">
        <f t="shared" si="23"/>
        <v>21.230000000000004</v>
      </c>
      <c r="H62" s="581" t="s">
        <v>963</v>
      </c>
      <c r="I62" s="581" t="s">
        <v>721</v>
      </c>
      <c r="J62" s="817">
        <v>35</v>
      </c>
      <c r="K62" s="9">
        <f t="shared" si="18"/>
        <v>1.0476190476190477E-3</v>
      </c>
      <c r="L62" s="9">
        <f t="shared" si="20"/>
        <v>3.0231448412698415E-2</v>
      </c>
      <c r="M62" s="10">
        <f t="shared" ref="M62:Z62" si="41">M61+$K62</f>
        <v>0.28023144841269843</v>
      </c>
      <c r="N62" s="234">
        <f t="shared" si="41"/>
        <v>0.32189811507936511</v>
      </c>
      <c r="O62" s="10">
        <f t="shared" si="41"/>
        <v>0.36356478174603174</v>
      </c>
      <c r="P62" s="234">
        <f t="shared" si="41"/>
        <v>0.40523144841269843</v>
      </c>
      <c r="Q62" s="10">
        <f t="shared" si="41"/>
        <v>0.44689811507936511</v>
      </c>
      <c r="R62" s="234">
        <f t="shared" si="41"/>
        <v>0.48856478174603174</v>
      </c>
      <c r="S62" s="10">
        <f t="shared" si="41"/>
        <v>0.53023144841269843</v>
      </c>
      <c r="T62" s="234">
        <f t="shared" si="41"/>
        <v>0.57189811507936505</v>
      </c>
      <c r="U62" s="10">
        <f t="shared" si="41"/>
        <v>0.6135647817460318</v>
      </c>
      <c r="V62" s="234">
        <f t="shared" si="41"/>
        <v>0.65523144841269843</v>
      </c>
      <c r="W62" s="10">
        <f t="shared" si="41"/>
        <v>0.69689811507936505</v>
      </c>
      <c r="X62" s="234">
        <f t="shared" si="41"/>
        <v>0.7385647817460318</v>
      </c>
      <c r="Y62" s="10">
        <f t="shared" si="41"/>
        <v>0.78023144841269843</v>
      </c>
      <c r="Z62" s="10">
        <f t="shared" si="41"/>
        <v>0.8635647817460318</v>
      </c>
      <c r="AA62" s="11"/>
    </row>
    <row r="63" spans="1:29">
      <c r="A63" s="1997"/>
      <c r="B63" s="846" t="s">
        <v>232</v>
      </c>
      <c r="C63" s="815" t="s">
        <v>5</v>
      </c>
      <c r="D63" s="1371" t="s">
        <v>1683</v>
      </c>
      <c r="E63" s="35" t="s">
        <v>155</v>
      </c>
      <c r="F63" s="775">
        <v>1.9</v>
      </c>
      <c r="G63" s="8">
        <f t="shared" si="23"/>
        <v>23.130000000000003</v>
      </c>
      <c r="H63" s="581" t="s">
        <v>712</v>
      </c>
      <c r="I63" s="581" t="s">
        <v>713</v>
      </c>
      <c r="J63" s="817">
        <v>35</v>
      </c>
      <c r="K63" s="9">
        <f t="shared" si="18"/>
        <v>2.2619047619047618E-3</v>
      </c>
      <c r="L63" s="9">
        <f t="shared" si="20"/>
        <v>3.2493353174603175E-2</v>
      </c>
      <c r="M63" s="10">
        <f t="shared" ref="M63:Z63" si="42">M62+$K63</f>
        <v>0.28249335317460317</v>
      </c>
      <c r="N63" s="234">
        <f t="shared" si="42"/>
        <v>0.32416001984126985</v>
      </c>
      <c r="O63" s="10">
        <f t="shared" si="42"/>
        <v>0.36582668650793648</v>
      </c>
      <c r="P63" s="234">
        <f t="shared" si="42"/>
        <v>0.40749335317460317</v>
      </c>
      <c r="Q63" s="10">
        <f t="shared" si="42"/>
        <v>0.44916001984126985</v>
      </c>
      <c r="R63" s="234">
        <f t="shared" si="42"/>
        <v>0.49082668650793648</v>
      </c>
      <c r="S63" s="10">
        <f t="shared" si="42"/>
        <v>0.53249335317460322</v>
      </c>
      <c r="T63" s="234">
        <f t="shared" si="42"/>
        <v>0.57416001984126985</v>
      </c>
      <c r="U63" s="10">
        <f t="shared" si="42"/>
        <v>0.61582668650793659</v>
      </c>
      <c r="V63" s="234">
        <f t="shared" si="42"/>
        <v>0.65749335317460322</v>
      </c>
      <c r="W63" s="10">
        <f t="shared" si="42"/>
        <v>0.69916001984126985</v>
      </c>
      <c r="X63" s="234">
        <f t="shared" si="42"/>
        <v>0.74082668650793659</v>
      </c>
      <c r="Y63" s="10">
        <f t="shared" si="42"/>
        <v>0.78249335317460322</v>
      </c>
      <c r="Z63" s="10">
        <f t="shared" si="42"/>
        <v>0.86582668650793659</v>
      </c>
      <c r="AA63" s="11"/>
      <c r="AB63" s="11"/>
    </row>
    <row r="64" spans="1:29">
      <c r="A64" s="1997"/>
      <c r="B64" s="846" t="s">
        <v>233</v>
      </c>
      <c r="C64" s="815" t="s">
        <v>5</v>
      </c>
      <c r="D64" s="1371" t="s">
        <v>1683</v>
      </c>
      <c r="E64" s="35" t="s">
        <v>156</v>
      </c>
      <c r="F64" s="775">
        <v>0.9</v>
      </c>
      <c r="G64" s="8">
        <f t="shared" si="23"/>
        <v>24.03</v>
      </c>
      <c r="H64" s="581" t="s">
        <v>710</v>
      </c>
      <c r="I64" s="581" t="s">
        <v>711</v>
      </c>
      <c r="J64" s="817">
        <v>35</v>
      </c>
      <c r="K64" s="9">
        <f t="shared" si="18"/>
        <v>1.0714285714285715E-3</v>
      </c>
      <c r="L64" s="9">
        <f t="shared" si="20"/>
        <v>3.3564781746031745E-2</v>
      </c>
      <c r="M64" s="10">
        <f t="shared" ref="M64:Z64" si="43">M63+$K64</f>
        <v>0.28356478174603172</v>
      </c>
      <c r="N64" s="234">
        <f t="shared" si="43"/>
        <v>0.32523144841269841</v>
      </c>
      <c r="O64" s="10">
        <f t="shared" si="43"/>
        <v>0.36689811507936504</v>
      </c>
      <c r="P64" s="234">
        <f t="shared" si="43"/>
        <v>0.40856478174603172</v>
      </c>
      <c r="Q64" s="10">
        <f t="shared" si="43"/>
        <v>0.45023144841269841</v>
      </c>
      <c r="R64" s="234">
        <f t="shared" si="43"/>
        <v>0.49189811507936504</v>
      </c>
      <c r="S64" s="10">
        <f t="shared" si="43"/>
        <v>0.53356478174603184</v>
      </c>
      <c r="T64" s="234">
        <f t="shared" si="43"/>
        <v>0.57523144841269847</v>
      </c>
      <c r="U64" s="10">
        <f t="shared" si="43"/>
        <v>0.61689811507936521</v>
      </c>
      <c r="V64" s="234">
        <f t="shared" si="43"/>
        <v>0.65856478174603184</v>
      </c>
      <c r="W64" s="10">
        <f t="shared" si="43"/>
        <v>0.70023144841269847</v>
      </c>
      <c r="X64" s="234">
        <f t="shared" si="43"/>
        <v>0.74189811507936521</v>
      </c>
      <c r="Y64" s="10">
        <f t="shared" si="43"/>
        <v>0.78356478174603184</v>
      </c>
      <c r="Z64" s="10">
        <f t="shared" si="43"/>
        <v>0.86689811507936521</v>
      </c>
      <c r="AA64" s="11"/>
      <c r="AB64" s="11"/>
      <c r="AC64" s="11"/>
    </row>
    <row r="65" spans="1:27">
      <c r="A65" s="1997"/>
      <c r="B65" s="974" t="s">
        <v>234</v>
      </c>
      <c r="C65" s="1265" t="s">
        <v>4</v>
      </c>
      <c r="D65" s="1265" t="s">
        <v>1683</v>
      </c>
      <c r="E65" s="35" t="s">
        <v>157</v>
      </c>
      <c r="F65" s="1014">
        <v>0.74</v>
      </c>
      <c r="G65" s="8">
        <f t="shared" si="23"/>
        <v>24.77</v>
      </c>
      <c r="H65" s="581" t="s">
        <v>966</v>
      </c>
      <c r="I65" s="581" t="s">
        <v>967</v>
      </c>
      <c r="J65" s="817">
        <v>35</v>
      </c>
      <c r="K65" s="9">
        <f t="shared" si="18"/>
        <v>8.8095238095238103E-4</v>
      </c>
      <c r="L65" s="9">
        <f t="shared" si="20"/>
        <v>3.4445734126984123E-2</v>
      </c>
      <c r="M65" s="10">
        <f t="shared" ref="M65:Z65" si="44">M64+$K65</f>
        <v>0.2844457341269841</v>
      </c>
      <c r="N65" s="234">
        <f t="shared" si="44"/>
        <v>0.32611240079365078</v>
      </c>
      <c r="O65" s="10">
        <f t="shared" si="44"/>
        <v>0.36777906746031741</v>
      </c>
      <c r="P65" s="234">
        <f t="shared" si="44"/>
        <v>0.4094457341269841</v>
      </c>
      <c r="Q65" s="10">
        <f t="shared" si="44"/>
        <v>0.45111240079365078</v>
      </c>
      <c r="R65" s="234">
        <f t="shared" si="44"/>
        <v>0.49277906746031741</v>
      </c>
      <c r="S65" s="10">
        <f t="shared" si="44"/>
        <v>0.53444573412698426</v>
      </c>
      <c r="T65" s="234">
        <f t="shared" si="44"/>
        <v>0.57611240079365089</v>
      </c>
      <c r="U65" s="10">
        <f t="shared" si="44"/>
        <v>0.61777906746031763</v>
      </c>
      <c r="V65" s="234">
        <f t="shared" si="44"/>
        <v>0.65944573412698426</v>
      </c>
      <c r="W65" s="10">
        <f t="shared" si="44"/>
        <v>0.70111240079365089</v>
      </c>
      <c r="X65" s="234">
        <f t="shared" si="44"/>
        <v>0.74277906746031763</v>
      </c>
      <c r="Y65" s="10">
        <f t="shared" si="44"/>
        <v>0.78444573412698426</v>
      </c>
      <c r="Z65" s="10">
        <f t="shared" si="44"/>
        <v>0.86777906746031763</v>
      </c>
      <c r="AA65" s="11"/>
    </row>
    <row r="66" spans="1:27">
      <c r="A66" s="578"/>
      <c r="B66" s="17"/>
      <c r="C66" s="11"/>
      <c r="D66" s="11"/>
      <c r="W66" s="11"/>
      <c r="X66" s="11"/>
      <c r="Y66" s="11"/>
    </row>
    <row r="67" spans="1:27" ht="36.75" customHeight="1">
      <c r="A67" s="196"/>
      <c r="B67" s="17"/>
      <c r="C67" s="11"/>
      <c r="D67" s="11" t="s">
        <v>964</v>
      </c>
      <c r="G67" s="11">
        <v>24.74</v>
      </c>
      <c r="H67" s="11">
        <v>24.74</v>
      </c>
      <c r="W67" s="11"/>
      <c r="X67" s="11"/>
      <c r="Y67" s="11"/>
    </row>
    <row r="68" spans="1:27" ht="36.75" customHeight="1">
      <c r="A68" s="196"/>
      <c r="B68" s="17"/>
      <c r="C68" s="11"/>
      <c r="D68" s="11" t="s">
        <v>965</v>
      </c>
      <c r="F68" s="11" t="s">
        <v>1237</v>
      </c>
    </row>
    <row r="69" spans="1:27">
      <c r="A69" s="196"/>
      <c r="B69" s="17"/>
      <c r="C69" s="11"/>
      <c r="D69" s="11"/>
    </row>
    <row r="70" spans="1:27">
      <c r="A70" s="196"/>
      <c r="B70" s="17"/>
      <c r="C70" s="11"/>
      <c r="D70" s="11"/>
    </row>
    <row r="71" spans="1:27">
      <c r="A71" s="196"/>
      <c r="B71" s="17"/>
      <c r="C71" s="11"/>
      <c r="D71" s="11"/>
    </row>
    <row r="72" spans="1:27" ht="18" customHeight="1">
      <c r="A72" s="196"/>
      <c r="B72" s="17"/>
      <c r="C72" s="11"/>
      <c r="D72" s="11"/>
    </row>
    <row r="73" spans="1:27">
      <c r="A73" s="196"/>
      <c r="B73" s="17"/>
      <c r="C73" s="11"/>
      <c r="D73" s="11"/>
    </row>
    <row r="74" spans="1:27">
      <c r="A74" s="196"/>
      <c r="B74" s="17"/>
      <c r="F74" s="197"/>
      <c r="G74" s="197"/>
      <c r="H74" s="197"/>
    </row>
    <row r="75" spans="1:27">
      <c r="A75" s="196"/>
      <c r="B75" s="17"/>
    </row>
    <row r="76" spans="1:27">
      <c r="A76" s="196"/>
      <c r="B76" s="17"/>
    </row>
    <row r="77" spans="1:27">
      <c r="A77" s="196"/>
      <c r="B77" s="17"/>
    </row>
    <row r="78" spans="1:27">
      <c r="A78" s="196"/>
      <c r="B78" s="17"/>
    </row>
    <row r="79" spans="1:27">
      <c r="A79" s="196"/>
      <c r="B79" s="17"/>
    </row>
    <row r="80" spans="1:27">
      <c r="A80" s="196"/>
      <c r="B80" s="17"/>
    </row>
    <row r="81" spans="1:2">
      <c r="A81" s="196"/>
      <c r="B81" s="17"/>
    </row>
    <row r="82" spans="1:2">
      <c r="A82" s="196"/>
      <c r="B82" s="17"/>
    </row>
    <row r="83" spans="1:2">
      <c r="A83" s="196"/>
      <c r="B83" s="17"/>
    </row>
    <row r="84" spans="1:2">
      <c r="A84" s="196"/>
      <c r="B84" s="17"/>
    </row>
    <row r="85" spans="1:2">
      <c r="A85" s="196"/>
      <c r="B85" s="17"/>
    </row>
    <row r="86" spans="1:2">
      <c r="A86" s="196"/>
      <c r="B86" s="17"/>
    </row>
    <row r="87" spans="1:2">
      <c r="A87" s="196"/>
      <c r="B87" s="17"/>
    </row>
    <row r="88" spans="1:2">
      <c r="A88" s="196"/>
      <c r="B88" s="17"/>
    </row>
    <row r="89" spans="1:2">
      <c r="A89" s="196"/>
      <c r="B89" s="17"/>
    </row>
    <row r="90" spans="1:2">
      <c r="A90" s="196"/>
      <c r="B90" s="17"/>
    </row>
    <row r="91" spans="1:2">
      <c r="A91" s="15"/>
      <c r="B91" s="17"/>
    </row>
    <row r="92" spans="1:2">
      <c r="A92" s="15"/>
      <c r="B92" s="17"/>
    </row>
    <row r="93" spans="1:2">
      <c r="A93" s="15"/>
      <c r="B93" s="17"/>
    </row>
    <row r="94" spans="1:2">
      <c r="A94" s="15"/>
      <c r="B94" s="17"/>
    </row>
    <row r="95" spans="1:2">
      <c r="A95" s="15"/>
      <c r="B95" s="17"/>
    </row>
    <row r="96" spans="1:2">
      <c r="A96" s="15"/>
      <c r="B96" s="17"/>
    </row>
    <row r="97" spans="1:2">
      <c r="A97" s="15"/>
      <c r="B97" s="17"/>
    </row>
    <row r="98" spans="1:2">
      <c r="A98" s="15"/>
      <c r="B98" s="17"/>
    </row>
    <row r="99" spans="1:2">
      <c r="A99" s="15"/>
      <c r="B99" s="17"/>
    </row>
    <row r="100" spans="1:2">
      <c r="A100" s="15"/>
      <c r="B100" s="17"/>
    </row>
    <row r="101" spans="1:2">
      <c r="A101" s="15"/>
      <c r="B101" s="17"/>
    </row>
    <row r="102" spans="1:2">
      <c r="A102" s="15"/>
      <c r="B102" s="17"/>
    </row>
    <row r="103" spans="1:2">
      <c r="A103" s="15"/>
      <c r="B103" s="17"/>
    </row>
    <row r="104" spans="1:2">
      <c r="A104" s="15"/>
      <c r="B104" s="17"/>
    </row>
    <row r="105" spans="1:2">
      <c r="A105" s="15"/>
      <c r="B105" s="17"/>
    </row>
    <row r="106" spans="1:2">
      <c r="A106" s="15"/>
      <c r="B106" s="17"/>
    </row>
    <row r="107" spans="1:2">
      <c r="A107" s="15"/>
      <c r="B107" s="17"/>
    </row>
    <row r="108" spans="1:2">
      <c r="A108" s="15"/>
      <c r="B108" s="17"/>
    </row>
    <row r="109" spans="1:2">
      <c r="A109" s="15"/>
      <c r="B109" s="17"/>
    </row>
    <row r="110" spans="1:2">
      <c r="A110" s="15"/>
      <c r="B110" s="17"/>
    </row>
    <row r="111" spans="1:2">
      <c r="A111" s="15"/>
      <c r="B111" s="17"/>
    </row>
    <row r="112" spans="1:2">
      <c r="A112" s="15"/>
      <c r="B112" s="17"/>
    </row>
    <row r="113" spans="1:2">
      <c r="A113" s="15"/>
      <c r="B113" s="17"/>
    </row>
    <row r="114" spans="1:2">
      <c r="A114" s="15"/>
      <c r="B114" s="17"/>
    </row>
    <row r="115" spans="1:2">
      <c r="A115" s="15"/>
      <c r="B115" s="17"/>
    </row>
    <row r="116" spans="1:2">
      <c r="A116" s="15"/>
      <c r="B116" s="17"/>
    </row>
    <row r="117" spans="1:2">
      <c r="A117" s="15"/>
      <c r="B117" s="17"/>
    </row>
    <row r="118" spans="1:2">
      <c r="A118" s="15"/>
      <c r="B118" s="17"/>
    </row>
    <row r="119" spans="1:2">
      <c r="A119" s="15"/>
      <c r="B119" s="17"/>
    </row>
    <row r="120" spans="1:2">
      <c r="A120" s="15"/>
      <c r="B120" s="17"/>
    </row>
    <row r="121" spans="1:2">
      <c r="A121" s="15"/>
      <c r="B121" s="17"/>
    </row>
    <row r="122" spans="1:2">
      <c r="A122" s="15"/>
      <c r="B122" s="17"/>
    </row>
    <row r="123" spans="1:2">
      <c r="A123" s="15"/>
      <c r="B123" s="17"/>
    </row>
    <row r="124" spans="1:2">
      <c r="A124" s="15"/>
      <c r="B124" s="17"/>
    </row>
    <row r="125" spans="1:2">
      <c r="A125" s="15"/>
      <c r="B125" s="17"/>
    </row>
    <row r="126" spans="1:2">
      <c r="A126" s="15"/>
      <c r="B126" s="17"/>
    </row>
    <row r="127" spans="1:2">
      <c r="A127" s="15"/>
      <c r="B127" s="17"/>
    </row>
    <row r="128" spans="1:2">
      <c r="A128" s="15"/>
      <c r="B128" s="17"/>
    </row>
    <row r="129" spans="1:2">
      <c r="A129" s="15"/>
      <c r="B129" s="17"/>
    </row>
    <row r="130" spans="1:2">
      <c r="A130" s="15"/>
      <c r="B130" s="17"/>
    </row>
    <row r="131" spans="1:2">
      <c r="A131" s="15"/>
      <c r="B131" s="17"/>
    </row>
    <row r="132" spans="1:2">
      <c r="A132" s="15"/>
      <c r="B132" s="17"/>
    </row>
    <row r="133" spans="1:2">
      <c r="A133" s="15"/>
      <c r="B133" s="17"/>
    </row>
    <row r="134" spans="1:2">
      <c r="A134" s="15"/>
      <c r="B134" s="17"/>
    </row>
    <row r="135" spans="1:2">
      <c r="A135" s="15"/>
      <c r="B135" s="17"/>
    </row>
    <row r="136" spans="1:2">
      <c r="A136" s="15"/>
      <c r="B136" s="17"/>
    </row>
    <row r="137" spans="1:2">
      <c r="A137" s="15"/>
      <c r="B137" s="17"/>
    </row>
    <row r="138" spans="1:2">
      <c r="B138" s="17"/>
    </row>
    <row r="139" spans="1:2">
      <c r="B139" s="17"/>
    </row>
    <row r="140" spans="1:2">
      <c r="B140" s="17"/>
    </row>
    <row r="141" spans="1:2">
      <c r="B141" s="17"/>
    </row>
  </sheetData>
  <mergeCells count="24">
    <mergeCell ref="AC19:AJ19"/>
    <mergeCell ref="B1:B2"/>
    <mergeCell ref="A3:C3"/>
    <mergeCell ref="A4:A5"/>
    <mergeCell ref="B4:B5"/>
    <mergeCell ref="C4:C5"/>
    <mergeCell ref="D3:Z3"/>
    <mergeCell ref="E4:L4"/>
    <mergeCell ref="D4:D5"/>
    <mergeCell ref="A49:A53"/>
    <mergeCell ref="A54:A65"/>
    <mergeCell ref="H5:I5"/>
    <mergeCell ref="H40:I40"/>
    <mergeCell ref="B39:B40"/>
    <mergeCell ref="C39:C40"/>
    <mergeCell ref="A6:A16"/>
    <mergeCell ref="B36:B37"/>
    <mergeCell ref="A17:A21"/>
    <mergeCell ref="A22:A29"/>
    <mergeCell ref="A41:A48"/>
    <mergeCell ref="A38:A40"/>
    <mergeCell ref="D38:Z38"/>
    <mergeCell ref="D39:D40"/>
    <mergeCell ref="E39:L39"/>
  </mergeCells>
  <pageMargins left="0.43307086614173229" right="0.23622047244094491" top="0.15748031496062992" bottom="0.35433070866141736" header="0.31496062992125984" footer="0.31496062992125984"/>
  <pageSetup paperSize="8" scale="60" fitToHeight="0" orientation="landscape" r:id="rId1"/>
  <rowBreaks count="1" manualBreakCount="1">
    <brk id="66" max="16383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U41"/>
  <sheetViews>
    <sheetView tabSelected="1" topLeftCell="A3" zoomScale="90" zoomScaleNormal="90" workbookViewId="0">
      <selection activeCell="O41" sqref="O41"/>
    </sheetView>
  </sheetViews>
  <sheetFormatPr defaultRowHeight="15"/>
  <cols>
    <col min="1" max="1" width="13.28515625" customWidth="1"/>
    <col min="2" max="2" width="13.7109375" customWidth="1"/>
    <col min="7" max="7" width="12.85546875" customWidth="1"/>
    <col min="8" max="10" width="13" customWidth="1"/>
    <col min="11" max="11" width="12.85546875" customWidth="1"/>
    <col min="12" max="12" width="11.5703125" customWidth="1"/>
    <col min="13" max="13" width="13.42578125" customWidth="1"/>
    <col min="14" max="14" width="14" customWidth="1"/>
    <col min="15" max="15" width="14.5703125" customWidth="1"/>
    <col min="16" max="16" width="14.42578125" customWidth="1"/>
    <col min="17" max="17" width="14.140625" customWidth="1"/>
    <col min="18" max="18" width="14.28515625" customWidth="1"/>
    <col min="19" max="19" width="14.42578125" customWidth="1"/>
    <col min="20" max="20" width="13" customWidth="1"/>
    <col min="21" max="21" width="15.28515625" customWidth="1"/>
    <col min="28" max="28" width="10.5703125" bestFit="1" customWidth="1"/>
  </cols>
  <sheetData>
    <row r="1" spans="1:20" ht="42.75" customHeight="1" thickBot="1">
      <c r="A1" s="1538" t="s">
        <v>451</v>
      </c>
      <c r="B1" s="1538" t="s">
        <v>1571</v>
      </c>
      <c r="C1" s="1940" t="s">
        <v>1680</v>
      </c>
      <c r="D1" s="1941"/>
      <c r="E1" s="1941"/>
      <c r="F1" s="1942"/>
      <c r="G1" s="1539" t="s">
        <v>1558</v>
      </c>
      <c r="H1" s="1540" t="s">
        <v>1557</v>
      </c>
      <c r="I1" s="1541" t="s">
        <v>1615</v>
      </c>
      <c r="J1" s="1542" t="s">
        <v>1594</v>
      </c>
      <c r="K1" s="1541" t="s">
        <v>1616</v>
      </c>
      <c r="L1" s="1539" t="s">
        <v>1617</v>
      </c>
      <c r="M1" s="1543" t="s">
        <v>1560</v>
      </c>
      <c r="N1" s="1540" t="s">
        <v>1561</v>
      </c>
      <c r="O1" s="1540" t="s">
        <v>1566</v>
      </c>
      <c r="P1" s="1540" t="s">
        <v>1567</v>
      </c>
      <c r="Q1" s="1540" t="s">
        <v>1568</v>
      </c>
      <c r="R1" s="1540" t="s">
        <v>1649</v>
      </c>
    </row>
    <row r="2" spans="1:20" ht="16.5">
      <c r="A2" s="1544" t="s">
        <v>1573</v>
      </c>
      <c r="B2" s="1545" t="s">
        <v>1555</v>
      </c>
      <c r="C2" s="1945" t="s">
        <v>1556</v>
      </c>
      <c r="D2" s="1946"/>
      <c r="E2" s="1946"/>
      <c r="F2" s="1947"/>
      <c r="G2" s="1554">
        <f>'GM  1_Bieniewo Parcel P'!H58</f>
        <v>399.29999999999995</v>
      </c>
      <c r="H2" s="1555">
        <f>'GM l 1_Bieniewo Parcel SN'!H60</f>
        <v>239.57999999999998</v>
      </c>
      <c r="I2" s="1554"/>
      <c r="J2" s="1555"/>
      <c r="K2" s="1556">
        <v>252</v>
      </c>
      <c r="L2" s="1701">
        <v>113</v>
      </c>
      <c r="M2" s="1557">
        <f>G2*K2+H2*L2</f>
        <v>127696.13999999998</v>
      </c>
      <c r="N2" s="1558">
        <f>M2</f>
        <v>127696.13999999998</v>
      </c>
      <c r="O2" s="1436"/>
      <c r="P2" s="1559"/>
      <c r="Q2" s="1559"/>
      <c r="R2" s="1443"/>
    </row>
    <row r="3" spans="1:20" ht="16.5">
      <c r="A3" s="1546"/>
      <c r="B3" s="1547"/>
      <c r="C3" s="1556"/>
      <c r="D3" s="1556"/>
      <c r="E3" s="1556"/>
      <c r="F3" s="1560"/>
      <c r="G3" s="1554"/>
      <c r="H3" s="1555"/>
      <c r="I3" s="1554"/>
      <c r="J3" s="1555"/>
      <c r="K3" s="1556"/>
      <c r="L3" s="1701"/>
      <c r="M3" s="1557"/>
      <c r="N3" s="1558"/>
      <c r="O3" s="1436"/>
      <c r="P3" s="1559"/>
      <c r="Q3" s="1559"/>
      <c r="R3" s="1444"/>
    </row>
    <row r="4" spans="1:20" ht="16.5">
      <c r="A4" s="1546" t="s">
        <v>1574</v>
      </c>
      <c r="B4" s="1547" t="s">
        <v>1562</v>
      </c>
      <c r="C4" s="1944" t="s">
        <v>1563</v>
      </c>
      <c r="D4" s="1938"/>
      <c r="E4" s="1938"/>
      <c r="F4" s="1939"/>
      <c r="G4" s="1561">
        <f>'GM linia 2_Łuszczewek_P'!I40</f>
        <v>374.40000000000003</v>
      </c>
      <c r="H4" s="1558">
        <f>'GM linia 2_Łuszczewek_SN'!J40</f>
        <v>234.00000000000003</v>
      </c>
      <c r="I4" s="1554"/>
      <c r="J4" s="1555"/>
      <c r="K4" s="1556">
        <v>252</v>
      </c>
      <c r="L4" s="1701">
        <v>113</v>
      </c>
      <c r="M4" s="1562">
        <f>G4*K4+H4*L4</f>
        <v>120790.8</v>
      </c>
      <c r="N4" s="1558">
        <f>M4</f>
        <v>120790.8</v>
      </c>
      <c r="O4" s="1436"/>
      <c r="P4" s="1559"/>
      <c r="Q4" s="1559"/>
      <c r="R4" s="1444"/>
    </row>
    <row r="5" spans="1:20" ht="16.5">
      <c r="A5" s="1546"/>
      <c r="B5" s="1547"/>
      <c r="C5" s="1556"/>
      <c r="D5" s="1556"/>
      <c r="E5" s="1556"/>
      <c r="F5" s="1560"/>
      <c r="G5" s="1554"/>
      <c r="H5" s="1555"/>
      <c r="I5" s="1554"/>
      <c r="J5" s="1555"/>
      <c r="K5" s="1556"/>
      <c r="L5" s="1701"/>
      <c r="M5" s="1562"/>
      <c r="N5" s="1558"/>
      <c r="O5" s="1436"/>
      <c r="P5" s="1559"/>
      <c r="Q5" s="1559"/>
      <c r="R5" s="1444"/>
    </row>
    <row r="6" spans="1:20" ht="16.5">
      <c r="A6" s="1546" t="s">
        <v>1574</v>
      </c>
      <c r="B6" s="1547" t="s">
        <v>1564</v>
      </c>
      <c r="C6" s="1944" t="s">
        <v>1565</v>
      </c>
      <c r="D6" s="1938"/>
      <c r="E6" s="1938"/>
      <c r="F6" s="1939"/>
      <c r="G6" s="1554">
        <f>'GM linia 3_Rochaliki P'!J56</f>
        <v>414.96000000000004</v>
      </c>
      <c r="H6" s="1558">
        <f>'GM linia 3_Rochaliki SN'!H54</f>
        <v>266.76</v>
      </c>
      <c r="I6" s="1554"/>
      <c r="J6" s="1555"/>
      <c r="K6" s="1556">
        <v>252</v>
      </c>
      <c r="L6" s="1701">
        <v>113</v>
      </c>
      <c r="M6" s="1562">
        <f>G6*K6+H6*L6</f>
        <v>134713.80000000002</v>
      </c>
      <c r="N6" s="1558">
        <f>M6</f>
        <v>134713.80000000002</v>
      </c>
      <c r="O6" s="1436"/>
      <c r="P6" s="1559"/>
      <c r="Q6" s="1559"/>
      <c r="R6" s="1444"/>
      <c r="T6" s="1313"/>
    </row>
    <row r="7" spans="1:20" ht="16.5">
      <c r="A7" s="1549"/>
      <c r="B7" s="1550"/>
      <c r="C7" s="1563"/>
      <c r="D7" s="1563"/>
      <c r="E7" s="1563"/>
      <c r="F7" s="1564"/>
      <c r="G7" s="1565"/>
      <c r="H7" s="1566"/>
      <c r="I7" s="1565"/>
      <c r="J7" s="1566"/>
      <c r="K7" s="1563"/>
      <c r="L7" s="1700"/>
      <c r="M7" s="1562"/>
      <c r="N7" s="1567"/>
      <c r="O7" s="1436"/>
      <c r="P7" s="1559"/>
      <c r="Q7" s="1559"/>
      <c r="R7" s="1444"/>
    </row>
    <row r="8" spans="1:20" ht="16.5">
      <c r="A8" s="1549" t="s">
        <v>1575</v>
      </c>
      <c r="B8" s="1550" t="s">
        <v>1576</v>
      </c>
      <c r="C8" s="1943" t="s">
        <v>346</v>
      </c>
      <c r="D8" s="1938"/>
      <c r="E8" s="1938"/>
      <c r="F8" s="1939"/>
      <c r="G8" s="1565">
        <f>'GM MILANÓWEK B   _P '!H79</f>
        <v>440.64</v>
      </c>
      <c r="H8" s="1566">
        <f>'GM MILANÓWEK B   _SN'!G81</f>
        <v>220.32</v>
      </c>
      <c r="I8" s="1565"/>
      <c r="J8" s="1566"/>
      <c r="K8" s="1563">
        <v>252</v>
      </c>
      <c r="L8" s="1700">
        <v>113</v>
      </c>
      <c r="M8" s="1562">
        <f>G8*K8+H8*L8</f>
        <v>135937.44</v>
      </c>
      <c r="N8" s="1567" t="s">
        <v>1572</v>
      </c>
      <c r="O8" s="1436"/>
      <c r="P8" s="1559" t="s">
        <v>1570</v>
      </c>
      <c r="Q8" s="1568">
        <f>M8</f>
        <v>135937.44</v>
      </c>
      <c r="R8" s="1444"/>
    </row>
    <row r="9" spans="1:20" ht="16.5">
      <c r="A9" s="1549"/>
      <c r="B9" s="1550"/>
      <c r="C9" s="1563"/>
      <c r="D9" s="1563"/>
      <c r="E9" s="1563"/>
      <c r="F9" s="1564"/>
      <c r="G9" s="1565"/>
      <c r="H9" s="1566"/>
      <c r="I9" s="1565"/>
      <c r="J9" s="1566"/>
      <c r="K9" s="1563"/>
      <c r="L9" s="1700"/>
      <c r="M9" s="1562"/>
      <c r="N9" s="1567"/>
      <c r="O9" s="1436"/>
      <c r="P9" s="1559"/>
      <c r="Q9" s="1565"/>
      <c r="R9" s="1444"/>
      <c r="T9" s="1313"/>
    </row>
    <row r="10" spans="1:20" ht="16.5">
      <c r="A10" s="1549" t="s">
        <v>1577</v>
      </c>
      <c r="B10" s="1550" t="s">
        <v>1578</v>
      </c>
      <c r="C10" s="1943" t="s">
        <v>1579</v>
      </c>
      <c r="D10" s="1938"/>
      <c r="E10" s="1938"/>
      <c r="F10" s="1939"/>
      <c r="G10" s="1565">
        <f>'GM MILANÓWEK A   _P'!D100</f>
        <v>557.82999999999993</v>
      </c>
      <c r="H10" s="1566">
        <f>'GM MILANÓWEK A    SN'!D98</f>
        <v>429.09999999999997</v>
      </c>
      <c r="I10" s="1565"/>
      <c r="J10" s="1566"/>
      <c r="K10" s="1563">
        <v>252</v>
      </c>
      <c r="L10" s="1700">
        <v>113</v>
      </c>
      <c r="M10" s="1562">
        <f>G10*K10+H10*L10</f>
        <v>189061.45999999996</v>
      </c>
      <c r="N10" s="1567"/>
      <c r="O10" s="1710">
        <f>'GM MILANÓWEK A   _P'!L113</f>
        <v>70800</v>
      </c>
      <c r="P10" s="1559"/>
      <c r="Q10" s="1568">
        <f>'GM MILANÓWEK A   _P'!L112</f>
        <v>119076.74999999997</v>
      </c>
      <c r="R10" s="1444"/>
    </row>
    <row r="11" spans="1:20" ht="16.5">
      <c r="A11" s="1548"/>
      <c r="B11" s="275"/>
      <c r="C11" s="1436"/>
      <c r="D11" s="1436"/>
      <c r="E11" s="1436"/>
      <c r="F11" s="1570"/>
      <c r="G11" s="1559"/>
      <c r="H11" s="1444"/>
      <c r="I11" s="1559"/>
      <c r="J11" s="1444"/>
      <c r="K11" s="1436"/>
      <c r="L11" s="1559"/>
      <c r="M11" s="1557"/>
      <c r="N11" s="1567"/>
      <c r="O11" s="1436"/>
      <c r="P11" s="1559"/>
      <c r="Q11" s="1559"/>
      <c r="R11" s="1444"/>
    </row>
    <row r="12" spans="1:20" ht="16.5">
      <c r="A12" s="1548" t="s">
        <v>1637</v>
      </c>
      <c r="B12" s="275" t="s">
        <v>1821</v>
      </c>
      <c r="C12" s="1937" t="s">
        <v>1822</v>
      </c>
      <c r="D12" s="1948"/>
      <c r="E12" s="1948"/>
      <c r="F12" s="1949"/>
      <c r="G12" s="1699"/>
      <c r="H12" s="1444"/>
      <c r="I12" s="1699">
        <f>'GM SZKOLNA 10_S'!AA6</f>
        <v>183.59</v>
      </c>
      <c r="J12" s="1444">
        <v>178</v>
      </c>
      <c r="K12" s="1702"/>
      <c r="L12" s="1699"/>
      <c r="M12" s="1557">
        <f>I12*J12</f>
        <v>32679.02</v>
      </c>
      <c r="N12" s="1567"/>
      <c r="O12" s="1702">
        <f>M12</f>
        <v>32679.02</v>
      </c>
      <c r="P12" s="1699"/>
      <c r="Q12" s="1699"/>
      <c r="R12" s="1444"/>
    </row>
    <row r="13" spans="1:20" ht="16.5">
      <c r="A13" s="1548" t="s">
        <v>1596</v>
      </c>
      <c r="B13" s="275" t="s">
        <v>1593</v>
      </c>
      <c r="C13" s="1937" t="s">
        <v>1595</v>
      </c>
      <c r="D13" s="1938"/>
      <c r="E13" s="1938"/>
      <c r="F13" s="1939"/>
      <c r="G13" s="1559"/>
      <c r="H13" s="1444"/>
      <c r="I13" s="1559">
        <f>'GM SZKOLNA 11_ S'!AB6</f>
        <v>182.16000000000003</v>
      </c>
      <c r="J13" s="1444">
        <v>178</v>
      </c>
      <c r="K13" s="1436"/>
      <c r="L13" s="1559"/>
      <c r="M13" s="1557">
        <f>I13*J13</f>
        <v>32424.480000000003</v>
      </c>
      <c r="N13" s="1567" t="s">
        <v>1572</v>
      </c>
      <c r="O13" s="1436">
        <f>M13</f>
        <v>32424.480000000003</v>
      </c>
      <c r="P13" s="1559"/>
      <c r="Q13" s="1559"/>
      <c r="R13" s="1444"/>
    </row>
    <row r="14" spans="1:20" ht="16.5">
      <c r="A14" s="1548"/>
      <c r="B14" s="275"/>
      <c r="C14" s="1436"/>
      <c r="D14" s="1436"/>
      <c r="E14" s="1436"/>
      <c r="F14" s="1570"/>
      <c r="G14" s="1559"/>
      <c r="H14" s="1444"/>
      <c r="I14" s="1559"/>
      <c r="J14" s="1444"/>
      <c r="K14" s="1436"/>
      <c r="L14" s="1559"/>
      <c r="M14" s="1557"/>
      <c r="N14" s="1444"/>
      <c r="O14" s="1436"/>
      <c r="P14" s="1559"/>
      <c r="Q14" s="1559"/>
      <c r="R14" s="1444"/>
    </row>
    <row r="15" spans="1:20" ht="16.5">
      <c r="A15" s="1548" t="s">
        <v>1597</v>
      </c>
      <c r="B15" s="275" t="s">
        <v>1598</v>
      </c>
      <c r="C15" s="1937" t="s">
        <v>1599</v>
      </c>
      <c r="D15" s="1938"/>
      <c r="E15" s="1938"/>
      <c r="F15" s="1939"/>
      <c r="G15" s="1559">
        <f>'GM linia 13 (miejska 3) P'!AI6</f>
        <v>643.05000000000007</v>
      </c>
      <c r="H15" s="1444">
        <f>'GM lin 13 (miej. 3) SN _II_WARI'!W6</f>
        <v>286.16000000000003</v>
      </c>
      <c r="I15" s="1559"/>
      <c r="J15" s="1444"/>
      <c r="K15" s="1702">
        <v>252</v>
      </c>
      <c r="L15" s="1559">
        <v>113</v>
      </c>
      <c r="M15" s="1557">
        <f>G15*K15+H15*L15</f>
        <v>194384.68</v>
      </c>
      <c r="N15" s="1444">
        <f>'GM linia 13 (miejska 3) P'!AI25</f>
        <v>67255.020000000033</v>
      </c>
      <c r="O15" s="1436">
        <f>'GM linia 13 (miejska 3) P'!AI26</f>
        <v>128486.48999999998</v>
      </c>
      <c r="P15" s="1559"/>
      <c r="Q15" s="1559"/>
      <c r="R15" s="1444"/>
    </row>
    <row r="16" spans="1:20" ht="16.5">
      <c r="A16" s="1548"/>
      <c r="B16" s="275"/>
      <c r="C16" s="1436"/>
      <c r="D16" s="1436"/>
      <c r="E16" s="1436"/>
      <c r="F16" s="1570"/>
      <c r="G16" s="1559"/>
      <c r="H16" s="1444"/>
      <c r="I16" s="1559"/>
      <c r="J16" s="1444"/>
      <c r="K16" s="1436"/>
      <c r="L16" s="1559"/>
      <c r="M16" s="1557"/>
      <c r="N16" s="1444"/>
      <c r="O16" s="1436"/>
      <c r="P16" s="1559"/>
      <c r="Q16" s="1559"/>
      <c r="R16" s="1444"/>
    </row>
    <row r="17" spans="1:18" ht="16.5">
      <c r="A17" s="1548" t="s">
        <v>1597</v>
      </c>
      <c r="B17" s="275" t="s">
        <v>1611</v>
      </c>
      <c r="C17" s="1937" t="s">
        <v>1612</v>
      </c>
      <c r="D17" s="1938"/>
      <c r="E17" s="1938"/>
      <c r="F17" s="1939"/>
      <c r="G17" s="1559"/>
      <c r="H17" s="1444">
        <f>'GM lin 13 (miej. 3) SN _II_WARI'!X96</f>
        <v>255.42000000000002</v>
      </c>
      <c r="I17" s="1559"/>
      <c r="J17" s="1444"/>
      <c r="K17" s="1436"/>
      <c r="L17" s="1559">
        <v>113</v>
      </c>
      <c r="M17" s="1557">
        <f>H17*L17</f>
        <v>28862.460000000003</v>
      </c>
      <c r="N17" s="1444"/>
      <c r="O17" s="1436">
        <f>M17</f>
        <v>28862.460000000003</v>
      </c>
      <c r="P17" s="1559"/>
      <c r="Q17" s="1559"/>
      <c r="R17" s="1444"/>
    </row>
    <row r="18" spans="1:18" ht="16.5">
      <c r="A18" s="1548"/>
      <c r="B18" s="275"/>
      <c r="C18" s="1436"/>
      <c r="D18" s="1436"/>
      <c r="E18" s="1436"/>
      <c r="F18" s="1570"/>
      <c r="G18" s="1559"/>
      <c r="H18" s="1444"/>
      <c r="I18" s="1559"/>
      <c r="J18" s="1444"/>
      <c r="K18" s="1436"/>
      <c r="L18" s="1559"/>
      <c r="M18" s="1557"/>
      <c r="N18" s="1444"/>
      <c r="O18" s="1436"/>
      <c r="P18" s="1559"/>
      <c r="Q18" s="1559"/>
      <c r="R18" s="1444"/>
    </row>
    <row r="19" spans="1:18" ht="16.5">
      <c r="A19" s="1548" t="s">
        <v>1632</v>
      </c>
      <c r="B19" s="275" t="s">
        <v>1613</v>
      </c>
      <c r="C19" s="1937" t="s">
        <v>1614</v>
      </c>
      <c r="D19" s="1938"/>
      <c r="E19" s="1938"/>
      <c r="F19" s="1939"/>
      <c r="G19" s="1559">
        <f>'Linia 17 P  Gr. Maz- Milanów'!AZ11</f>
        <v>750.73</v>
      </c>
      <c r="H19" s="1444">
        <f>'Linia 17 SN Gr   Maz- Milanówek'!AB11</f>
        <v>284.06</v>
      </c>
      <c r="I19" s="1559"/>
      <c r="J19" s="1444"/>
      <c r="K19" s="1702">
        <v>252</v>
      </c>
      <c r="L19" s="1699">
        <v>113</v>
      </c>
      <c r="M19" s="1557">
        <f>G19*K19+H19*L19</f>
        <v>221282.74</v>
      </c>
      <c r="N19" s="1444"/>
      <c r="O19" s="1569">
        <f>'Linia 17 P  Gr. Maz- Milanów'!BC25</f>
        <v>194395.40999999997</v>
      </c>
      <c r="P19" s="1559"/>
      <c r="Q19" s="1571">
        <f>'Linia 17 P  Gr. Maz- Milanów'!BC27</f>
        <v>28571.4</v>
      </c>
      <c r="R19" s="1444"/>
    </row>
    <row r="20" spans="1:18" ht="16.5">
      <c r="A20" s="1548"/>
      <c r="B20" s="275"/>
      <c r="C20" s="1436"/>
      <c r="D20" s="1436"/>
      <c r="E20" s="1436"/>
      <c r="F20" s="1570"/>
      <c r="G20" s="1559"/>
      <c r="H20" s="1444"/>
      <c r="I20" s="1559"/>
      <c r="J20" s="1444"/>
      <c r="K20" s="1436"/>
      <c r="L20" s="1559"/>
      <c r="M20" s="1557"/>
      <c r="N20" s="1444"/>
      <c r="O20" s="1436"/>
      <c r="P20" s="1559"/>
      <c r="Q20" s="1559"/>
      <c r="R20" s="1444"/>
    </row>
    <row r="21" spans="1:18" ht="16.5">
      <c r="A21" s="1548" t="s">
        <v>1635</v>
      </c>
      <c r="B21" s="275" t="s">
        <v>1633</v>
      </c>
      <c r="C21" s="1937" t="s">
        <v>1634</v>
      </c>
      <c r="D21" s="1938"/>
      <c r="E21" s="1938"/>
      <c r="F21" s="1939"/>
      <c r="G21" s="1559">
        <f>'GM Linia 20 (standard bogaty)'!N33</f>
        <v>687.54</v>
      </c>
      <c r="H21" s="1444"/>
      <c r="I21" s="1559"/>
      <c r="J21" s="1444"/>
      <c r="K21" s="1702">
        <v>252</v>
      </c>
      <c r="L21" s="1559"/>
      <c r="M21" s="1557">
        <f>G21*K21</f>
        <v>173260.08</v>
      </c>
      <c r="N21" s="1444"/>
      <c r="O21" s="1711">
        <f>'GM Linia 20 (standard bogaty)'!AA33</f>
        <v>42590.1</v>
      </c>
      <c r="P21" s="1559">
        <f>'GM Linia 20 (standard bogaty)'!AA32</f>
        <v>94533.6</v>
      </c>
      <c r="Q21" s="1571"/>
      <c r="R21" s="1444">
        <f>'GM Linia 20 (standard bogaty)'!AA31</f>
        <v>38199</v>
      </c>
    </row>
    <row r="22" spans="1:18" ht="16.5">
      <c r="A22" s="1548"/>
      <c r="B22" s="275"/>
      <c r="C22" s="1436"/>
      <c r="D22" s="1436"/>
      <c r="E22" s="1436"/>
      <c r="F22" s="1570"/>
      <c r="G22" s="1559"/>
      <c r="H22" s="1444"/>
      <c r="I22" s="1559"/>
      <c r="J22" s="1444"/>
      <c r="K22" s="1436"/>
      <c r="L22" s="1559"/>
      <c r="M22" s="1557"/>
      <c r="N22" s="1444"/>
      <c r="O22" s="1436"/>
      <c r="P22" s="1559"/>
      <c r="Q22" s="1559"/>
      <c r="R22" s="1444"/>
    </row>
    <row r="23" spans="1:18" ht="16.5">
      <c r="A23" s="1548" t="s">
        <v>1637</v>
      </c>
      <c r="B23" s="275" t="s">
        <v>1636</v>
      </c>
      <c r="C23" s="1937" t="s">
        <v>1679</v>
      </c>
      <c r="D23" s="1938"/>
      <c r="E23" s="1938"/>
      <c r="F23" s="1939"/>
      <c r="G23" s="1559">
        <f>'Linia  21 P '!AG20</f>
        <v>470.60000000000008</v>
      </c>
      <c r="H23" s="1444">
        <f>'Linia  21 SN'!Y13</f>
        <v>235.30000000000004</v>
      </c>
      <c r="I23" s="1559"/>
      <c r="J23" s="1444"/>
      <c r="K23" s="1702">
        <v>252</v>
      </c>
      <c r="L23" s="1699">
        <v>113</v>
      </c>
      <c r="M23" s="1557">
        <f>G23*K23+H23*L23</f>
        <v>145180.10000000003</v>
      </c>
      <c r="N23" s="1444"/>
      <c r="O23" s="1436">
        <f>M23</f>
        <v>145180.10000000003</v>
      </c>
      <c r="P23" s="1559"/>
      <c r="Q23" s="1559"/>
      <c r="R23" s="1444"/>
    </row>
    <row r="24" spans="1:18" ht="16.5">
      <c r="A24" s="1548"/>
      <c r="B24" s="275"/>
      <c r="C24" s="1436"/>
      <c r="D24" s="1436"/>
      <c r="E24" s="1436"/>
      <c r="F24" s="1570"/>
      <c r="G24" s="1559"/>
      <c r="H24" s="1444"/>
      <c r="I24" s="1559"/>
      <c r="J24" s="1444"/>
      <c r="K24" s="1436"/>
      <c r="L24" s="1559"/>
      <c r="M24" s="1557"/>
      <c r="N24" s="1444"/>
      <c r="O24" s="1436"/>
      <c r="P24" s="1559"/>
      <c r="Q24" s="1559"/>
      <c r="R24" s="1444"/>
    </row>
    <row r="25" spans="1:18" ht="16.5">
      <c r="A25" s="1548" t="s">
        <v>1637</v>
      </c>
      <c r="B25" s="275" t="s">
        <v>1650</v>
      </c>
      <c r="C25" s="1937" t="s">
        <v>1651</v>
      </c>
      <c r="D25" s="1938"/>
      <c r="E25" s="1938"/>
      <c r="F25" s="1939"/>
      <c r="G25" s="1559">
        <f>'Linia 22 P '!AP5</f>
        <v>445.38000000000005</v>
      </c>
      <c r="H25" s="1444">
        <f>'Linia 22 P  SN'!AB5</f>
        <v>205.56000000000003</v>
      </c>
      <c r="I25" s="1559"/>
      <c r="J25" s="1444"/>
      <c r="K25" s="1702">
        <v>252</v>
      </c>
      <c r="L25" s="1699">
        <v>113</v>
      </c>
      <c r="M25" s="1557">
        <f>G25*K25+H25*L25</f>
        <v>135464.04</v>
      </c>
      <c r="N25" s="1444"/>
      <c r="O25" s="1436">
        <f>M25</f>
        <v>135464.04</v>
      </c>
      <c r="P25" s="1559"/>
      <c r="Q25" s="1559"/>
      <c r="R25" s="1444"/>
    </row>
    <row r="26" spans="1:18" ht="16.5">
      <c r="A26" s="1548"/>
      <c r="B26" s="275"/>
      <c r="C26" s="1436"/>
      <c r="D26" s="1436"/>
      <c r="E26" s="1436"/>
      <c r="F26" s="1570"/>
      <c r="G26" s="1559"/>
      <c r="H26" s="1444"/>
      <c r="I26" s="1559"/>
      <c r="J26" s="1444"/>
      <c r="K26" s="1436"/>
      <c r="L26" s="1559"/>
      <c r="M26" s="1557"/>
      <c r="N26" s="1444"/>
      <c r="O26" s="1436"/>
      <c r="P26" s="1559"/>
      <c r="Q26" s="1559"/>
      <c r="R26" s="1444"/>
    </row>
    <row r="27" spans="1:18" ht="16.5">
      <c r="A27" s="1548" t="s">
        <v>1637</v>
      </c>
      <c r="B27" s="275" t="s">
        <v>1652</v>
      </c>
      <c r="C27" s="1937" t="s">
        <v>1653</v>
      </c>
      <c r="D27" s="1938"/>
      <c r="E27" s="1938"/>
      <c r="F27" s="1939"/>
      <c r="G27" s="1559">
        <f>'Linia 23 P'!AN17</f>
        <v>659.43999999999994</v>
      </c>
      <c r="H27" s="1444">
        <f>'Linia 23 SN'!AE5</f>
        <v>304.91999999999996</v>
      </c>
      <c r="I27" s="1559"/>
      <c r="J27" s="1444"/>
      <c r="K27" s="1702">
        <v>252</v>
      </c>
      <c r="L27" s="1699">
        <v>113</v>
      </c>
      <c r="M27" s="1557">
        <f>G27*K27+H27*L27</f>
        <v>200634.83999999997</v>
      </c>
      <c r="N27" s="1444"/>
      <c r="O27" s="1436">
        <f>M27</f>
        <v>200634.83999999997</v>
      </c>
      <c r="P27" s="1559"/>
      <c r="Q27" s="1559"/>
      <c r="R27" s="1444"/>
    </row>
    <row r="28" spans="1:18" ht="16.5">
      <c r="A28" s="1548"/>
      <c r="B28" s="275"/>
      <c r="C28" s="1436"/>
      <c r="D28" s="1436"/>
      <c r="E28" s="1436"/>
      <c r="F28" s="1570"/>
      <c r="G28" s="1559"/>
      <c r="H28" s="1444"/>
      <c r="I28" s="1559"/>
      <c r="J28" s="1444"/>
      <c r="K28" s="1436"/>
      <c r="L28" s="1559"/>
      <c r="M28" s="1557"/>
      <c r="N28" s="1444"/>
      <c r="O28" s="1436"/>
      <c r="P28" s="1559"/>
      <c r="Q28" s="1559"/>
      <c r="R28" s="1444"/>
    </row>
    <row r="29" spans="1:18" ht="16.5">
      <c r="A29" s="1548" t="s">
        <v>1637</v>
      </c>
      <c r="B29" s="275" t="s">
        <v>419</v>
      </c>
      <c r="C29" s="1937" t="s">
        <v>1654</v>
      </c>
      <c r="D29" s="1938"/>
      <c r="E29" s="1938"/>
      <c r="F29" s="1939"/>
      <c r="G29" s="1559">
        <f>'Linia 24 P (Objazd Kraśnicza W '!AI6</f>
        <v>862.125</v>
      </c>
      <c r="H29" s="1444">
        <f>'Linia 24 SN (Objazd Kraśnicz (2'!AI5</f>
        <v>499.125</v>
      </c>
      <c r="I29" s="1559"/>
      <c r="J29" s="1444"/>
      <c r="K29" s="1702">
        <v>252</v>
      </c>
      <c r="L29" s="1699">
        <v>113</v>
      </c>
      <c r="M29" s="1557">
        <f t="shared" ref="M29:M31" si="0">G29*K29+H29*L29</f>
        <v>273656.625</v>
      </c>
      <c r="N29" s="1444"/>
      <c r="O29" s="1436">
        <f>M29-P29</f>
        <v>226220.505</v>
      </c>
      <c r="P29" s="1559">
        <f>'Linia 24 P (Objazd Kraśnicza W '!AI18</f>
        <v>47436.12</v>
      </c>
      <c r="Q29" s="1559"/>
      <c r="R29" s="1444"/>
    </row>
    <row r="30" spans="1:18" ht="16.5">
      <c r="A30" s="1548"/>
      <c r="B30" s="275"/>
      <c r="C30" s="1436"/>
      <c r="D30" s="1436"/>
      <c r="E30" s="1436"/>
      <c r="F30" s="1570"/>
      <c r="G30" s="1559"/>
      <c r="H30" s="1444"/>
      <c r="I30" s="1559"/>
      <c r="J30" s="1444"/>
      <c r="K30" s="1436"/>
      <c r="L30" s="1559"/>
      <c r="M30" s="1557"/>
      <c r="N30" s="1444"/>
      <c r="O30" s="1436"/>
      <c r="P30" s="1559"/>
      <c r="Q30" s="1559"/>
      <c r="R30" s="1444"/>
    </row>
    <row r="31" spans="1:18" ht="16.5">
      <c r="A31" s="1548" t="s">
        <v>1637</v>
      </c>
      <c r="B31" s="275" t="s">
        <v>1661</v>
      </c>
      <c r="C31" s="1937" t="s">
        <v>1662</v>
      </c>
      <c r="D31" s="1938"/>
      <c r="E31" s="1938"/>
      <c r="F31" s="1939"/>
      <c r="G31" s="1559">
        <f>'Linia 25 P  _1 wariant'!AK6</f>
        <v>793.19999999999993</v>
      </c>
      <c r="H31" s="1444">
        <f>'Linia 25 P  _1 wariant SN'!AK6</f>
        <v>396.59999999999997</v>
      </c>
      <c r="I31" s="1559"/>
      <c r="J31" s="1444"/>
      <c r="K31" s="1702">
        <v>252</v>
      </c>
      <c r="L31" s="1699">
        <v>113</v>
      </c>
      <c r="M31" s="1557">
        <f t="shared" si="0"/>
        <v>244702.19999999998</v>
      </c>
      <c r="N31" s="1444"/>
      <c r="O31" s="1436">
        <f>M31-P31</f>
        <v>192682.19999999998</v>
      </c>
      <c r="P31" s="1559">
        <f>'Linia 25 P  _1 wariant'!AL14</f>
        <v>52020</v>
      </c>
      <c r="Q31" s="1559"/>
      <c r="R31" s="1444"/>
    </row>
    <row r="32" spans="1:18" ht="16.5">
      <c r="A32" s="1548"/>
      <c r="B32" s="275"/>
      <c r="C32" s="1436"/>
      <c r="D32" s="1436"/>
      <c r="E32" s="1436"/>
      <c r="F32" s="1570"/>
      <c r="G32" s="1559"/>
      <c r="H32" s="1444"/>
      <c r="I32" s="1559"/>
      <c r="J32" s="1444"/>
      <c r="K32" s="1436"/>
      <c r="L32" s="1559"/>
      <c r="M32" s="1557"/>
      <c r="N32" s="1444"/>
      <c r="O32" s="1436"/>
      <c r="P32" s="1559"/>
      <c r="Q32" s="1559"/>
      <c r="R32" s="1444"/>
    </row>
    <row r="33" spans="1:21" ht="16.5">
      <c r="A33" s="1548" t="s">
        <v>1637</v>
      </c>
      <c r="B33" s="275" t="s">
        <v>1670</v>
      </c>
      <c r="C33" s="1937" t="s">
        <v>1671</v>
      </c>
      <c r="D33" s="1938"/>
      <c r="E33" s="1938"/>
      <c r="F33" s="1939"/>
      <c r="G33" s="1571">
        <f>'GM linia 26_P'!AA6</f>
        <v>730.1400000000001</v>
      </c>
      <c r="H33" s="1444"/>
      <c r="I33" s="1559"/>
      <c r="J33" s="1444"/>
      <c r="K33" s="1702">
        <v>252</v>
      </c>
      <c r="L33" s="1559"/>
      <c r="M33" s="1557">
        <f>G33*K33</f>
        <v>183995.28000000003</v>
      </c>
      <c r="N33" s="1444"/>
      <c r="O33" s="1436">
        <f>M33-P33</f>
        <v>116675.28000000003</v>
      </c>
      <c r="P33" s="1559">
        <f>'GM linia 26_P'!AA12</f>
        <v>67320</v>
      </c>
      <c r="Q33" s="1559"/>
      <c r="R33" s="1444"/>
    </row>
    <row r="34" spans="1:21" ht="16.5">
      <c r="A34" s="1548"/>
      <c r="B34" s="275"/>
      <c r="C34" s="1436"/>
      <c r="D34" s="1436"/>
      <c r="E34" s="1436"/>
      <c r="F34" s="1570"/>
      <c r="G34" s="1559"/>
      <c r="H34" s="1444"/>
      <c r="I34" s="1559"/>
      <c r="J34" s="1444"/>
      <c r="K34" s="1436"/>
      <c r="L34" s="1559"/>
      <c r="M34" s="1557"/>
      <c r="N34" s="1444"/>
      <c r="O34" s="1436"/>
      <c r="P34" s="1559"/>
      <c r="Q34" s="1559"/>
      <c r="R34" s="1444"/>
    </row>
    <row r="35" spans="1:21" ht="16.5">
      <c r="A35" s="1548" t="s">
        <v>1637</v>
      </c>
      <c r="B35" s="275" t="s">
        <v>1672</v>
      </c>
      <c r="C35" s="1937" t="s">
        <v>1673</v>
      </c>
      <c r="D35" s="1938"/>
      <c r="E35" s="1938"/>
      <c r="F35" s="1939"/>
      <c r="G35" s="1559">
        <f>'GM linia 27_ P_objazd TAM'!AH7</f>
        <v>229.24000000000004</v>
      </c>
      <c r="H35" s="1444">
        <f>'GM linia 27_SN_objazd'!AA7</f>
        <v>229.24000000000004</v>
      </c>
      <c r="I35" s="1559"/>
      <c r="J35" s="1444"/>
      <c r="K35" s="1702">
        <v>252</v>
      </c>
      <c r="L35" s="1699">
        <v>113</v>
      </c>
      <c r="M35" s="1557">
        <f>G35*K35+H35*L35</f>
        <v>83672.600000000006</v>
      </c>
      <c r="N35" s="1444"/>
      <c r="O35" s="1436">
        <f>M35</f>
        <v>83672.600000000006</v>
      </c>
      <c r="P35" s="1559"/>
      <c r="Q35" s="1559"/>
      <c r="R35" s="1444"/>
    </row>
    <row r="36" spans="1:21" ht="16.5">
      <c r="A36" s="1548"/>
      <c r="B36" s="275"/>
      <c r="C36" s="1436"/>
      <c r="D36" s="1436"/>
      <c r="E36" s="1436"/>
      <c r="F36" s="1570"/>
      <c r="G36" s="1559"/>
      <c r="H36" s="1444"/>
      <c r="I36" s="1559"/>
      <c r="J36" s="1444"/>
      <c r="K36" s="1436"/>
      <c r="L36" s="1559"/>
      <c r="M36" s="1557"/>
      <c r="N36" s="1444"/>
      <c r="O36" s="1436"/>
      <c r="P36" s="1559"/>
      <c r="Q36" s="1559"/>
      <c r="R36" s="1444"/>
    </row>
    <row r="37" spans="1:21" ht="16.5">
      <c r="A37" s="1548" t="s">
        <v>1674</v>
      </c>
      <c r="B37" s="275" t="s">
        <v>1675</v>
      </c>
      <c r="C37" s="1937" t="s">
        <v>1676</v>
      </c>
      <c r="D37" s="1938"/>
      <c r="E37" s="1938"/>
      <c r="F37" s="1939"/>
      <c r="G37" s="1559">
        <f>'GM linia 28_P'!AE8</f>
        <v>301.83999999999997</v>
      </c>
      <c r="H37" s="1444">
        <f>'GM linia 28_SN_ '!AF8</f>
        <v>237.16</v>
      </c>
      <c r="I37" s="1559"/>
      <c r="J37" s="1444"/>
      <c r="K37" s="1702">
        <v>252</v>
      </c>
      <c r="L37" s="1699">
        <v>113</v>
      </c>
      <c r="M37" s="1557">
        <f t="shared" ref="M37" si="1">G37*K37+H37*L37</f>
        <v>102862.76</v>
      </c>
      <c r="N37" s="1444"/>
      <c r="O37" s="1436">
        <f>M37</f>
        <v>102862.76</v>
      </c>
      <c r="P37" s="1559"/>
      <c r="Q37" s="1559"/>
      <c r="R37" s="1444"/>
    </row>
    <row r="38" spans="1:21" ht="16.5">
      <c r="A38" s="1548"/>
      <c r="B38" s="275"/>
      <c r="C38" s="1436"/>
      <c r="D38" s="1436"/>
      <c r="E38" s="1436"/>
      <c r="F38" s="1570"/>
      <c r="G38" s="1559"/>
      <c r="H38" s="1444"/>
      <c r="I38" s="1559"/>
      <c r="J38" s="1444"/>
      <c r="K38" s="1436"/>
      <c r="L38" s="1559"/>
      <c r="M38" s="1557"/>
      <c r="N38" s="1444"/>
      <c r="O38" s="1436"/>
      <c r="P38" s="1559"/>
      <c r="Q38" s="1559"/>
      <c r="R38" s="1444"/>
    </row>
    <row r="39" spans="1:21" ht="16.5">
      <c r="A39" s="1548" t="s">
        <v>1674</v>
      </c>
      <c r="B39" s="275" t="s">
        <v>1677</v>
      </c>
      <c r="C39" s="1937" t="s">
        <v>1678</v>
      </c>
      <c r="D39" s="1938"/>
      <c r="E39" s="1938"/>
      <c r="F39" s="1939"/>
      <c r="G39" s="1559">
        <f>'Linia 29 P'!AJ7</f>
        <v>575.77</v>
      </c>
      <c r="H39" s="1444"/>
      <c r="I39" s="1559"/>
      <c r="J39" s="1444"/>
      <c r="K39" s="1436">
        <v>252</v>
      </c>
      <c r="L39" s="1559"/>
      <c r="M39" s="1557">
        <f>G39*K39</f>
        <v>145094.04</v>
      </c>
      <c r="N39" s="1444"/>
      <c r="O39" s="1436">
        <f>M39</f>
        <v>145094.04</v>
      </c>
      <c r="P39" s="1559"/>
      <c r="Q39" s="1559"/>
      <c r="R39" s="1444"/>
      <c r="T39" s="1313">
        <f>O41-O10</f>
        <v>1807924.3250000002</v>
      </c>
      <c r="U39" s="1313">
        <f>T39-O21</f>
        <v>1765334.2250000001</v>
      </c>
    </row>
    <row r="40" spans="1:21" ht="17.25" thickBot="1">
      <c r="A40" s="673"/>
      <c r="B40" s="1551"/>
      <c r="C40" s="1572"/>
      <c r="D40" s="1572"/>
      <c r="E40" s="1572"/>
      <c r="F40" s="1573"/>
      <c r="G40" s="1574"/>
      <c r="H40" s="1575"/>
      <c r="I40" s="1574"/>
      <c r="J40" s="1575"/>
      <c r="K40" s="1572"/>
      <c r="L40" s="1574"/>
      <c r="M40" s="1576"/>
      <c r="N40" s="1575"/>
      <c r="O40" s="1572"/>
      <c r="P40" s="1574"/>
      <c r="Q40" s="1574"/>
      <c r="R40" s="1575"/>
    </row>
    <row r="41" spans="1:21" ht="17.25" thickBot="1">
      <c r="A41" s="1552"/>
      <c r="B41" s="1553"/>
      <c r="C41" s="1577"/>
      <c r="D41" s="1577"/>
      <c r="E41" s="1577"/>
      <c r="F41" s="1577"/>
      <c r="G41" s="1577"/>
      <c r="H41" s="1577"/>
      <c r="I41" s="1577"/>
      <c r="J41" s="1577"/>
      <c r="K41" s="1577"/>
      <c r="L41" s="1577"/>
      <c r="M41" s="1578">
        <f>SUM(M2:M40)</f>
        <v>2906355.5850000004</v>
      </c>
      <c r="N41" s="1579">
        <f>SUM(N2:N40)</f>
        <v>450455.76</v>
      </c>
      <c r="O41" s="1578">
        <f>SUM(O2:O40)</f>
        <v>1878724.3250000002</v>
      </c>
      <c r="P41" s="1577">
        <f>SUM(P2:P40)</f>
        <v>261309.72</v>
      </c>
      <c r="Q41" s="1578">
        <f>SUM(Q2:Q40)</f>
        <v>283585.58999999997</v>
      </c>
      <c r="R41" s="1578">
        <f>SUM(R21:R40)</f>
        <v>38199</v>
      </c>
    </row>
  </sheetData>
  <mergeCells count="21">
    <mergeCell ref="C1:F1"/>
    <mergeCell ref="C13:F13"/>
    <mergeCell ref="C15:F15"/>
    <mergeCell ref="C17:F17"/>
    <mergeCell ref="C19:F19"/>
    <mergeCell ref="C10:F10"/>
    <mergeCell ref="C8:F8"/>
    <mergeCell ref="C6:F6"/>
    <mergeCell ref="C4:F4"/>
    <mergeCell ref="C2:F2"/>
    <mergeCell ref="C12:F12"/>
    <mergeCell ref="C21:F21"/>
    <mergeCell ref="C39:F39"/>
    <mergeCell ref="C37:F37"/>
    <mergeCell ref="C35:F35"/>
    <mergeCell ref="C33:F33"/>
    <mergeCell ref="C31:F31"/>
    <mergeCell ref="C29:F29"/>
    <mergeCell ref="C27:F27"/>
    <mergeCell ref="C25:F25"/>
    <mergeCell ref="C23:F23"/>
  </mergeCells>
  <pageMargins left="0.70866141732283472" right="0.70866141732283472" top="0.74803149606299213" bottom="0.74803149606299213" header="0.31496062992125984" footer="0.31496062992125984"/>
  <pageSetup paperSize="8" scale="72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BA141"/>
  <sheetViews>
    <sheetView topLeftCell="A21" zoomScale="90" zoomScaleNormal="90" workbookViewId="0">
      <selection activeCell="D39" sqref="D39:I39"/>
    </sheetView>
  </sheetViews>
  <sheetFormatPr defaultRowHeight="16.5"/>
  <cols>
    <col min="1" max="1" width="6.140625" style="1" customWidth="1"/>
    <col min="2" max="2" width="40" style="12" bestFit="1" customWidth="1"/>
    <col min="3" max="3" width="5.28515625" style="13" customWidth="1"/>
    <col min="4" max="4" width="5.140625" style="13" customWidth="1"/>
    <col min="5" max="5" width="7.42578125" style="11" customWidth="1"/>
    <col min="6" max="6" width="7.85546875" style="11" customWidth="1"/>
    <col min="7" max="8" width="12.85546875" style="11" customWidth="1"/>
    <col min="9" max="9" width="10.140625" style="11" customWidth="1"/>
    <col min="10" max="10" width="7.85546875" style="11" bestFit="1" customWidth="1"/>
    <col min="11" max="11" width="9.7109375" style="11" customWidth="1"/>
    <col min="12" max="12" width="7.85546875" style="11" customWidth="1"/>
    <col min="13" max="13" width="7.28515625" style="11" customWidth="1"/>
    <col min="14" max="14" width="7.7109375" style="11" customWidth="1"/>
    <col min="15" max="15" width="7.28515625" style="11" customWidth="1"/>
    <col min="16" max="22" width="7.42578125" style="11" customWidth="1"/>
    <col min="23" max="25" width="7.42578125" style="1" customWidth="1"/>
    <col min="26" max="26" width="14.28515625" style="1" bestFit="1" customWidth="1"/>
    <col min="27" max="30" width="7.42578125" style="1" customWidth="1"/>
    <col min="31" max="31" width="10.140625" style="1" customWidth="1"/>
    <col min="32" max="32" width="11" style="1" customWidth="1"/>
    <col min="33" max="33" width="9.7109375" style="1" customWidth="1"/>
    <col min="34" max="47" width="7.42578125" style="1" customWidth="1"/>
    <col min="48" max="48" width="6.85546875" style="1" customWidth="1"/>
    <col min="49" max="49" width="9.140625" style="1"/>
    <col min="50" max="50" width="99" style="1" customWidth="1"/>
    <col min="51" max="16384" width="9.140625" style="1"/>
  </cols>
  <sheetData>
    <row r="1" spans="1:53" ht="36.75" customHeight="1">
      <c r="A1" s="15"/>
      <c r="B1" s="1952">
        <v>20</v>
      </c>
      <c r="C1" s="756"/>
      <c r="D1" s="38" t="s">
        <v>269</v>
      </c>
      <c r="E1" s="755"/>
      <c r="F1" s="755"/>
      <c r="G1" s="755"/>
      <c r="H1" s="755"/>
      <c r="I1" s="755"/>
      <c r="J1" s="755"/>
      <c r="K1" s="755"/>
      <c r="L1" s="755"/>
      <c r="M1" s="755"/>
      <c r="N1" s="755"/>
      <c r="O1" s="755"/>
      <c r="P1" s="755"/>
      <c r="Q1" s="762"/>
      <c r="R1" s="762"/>
      <c r="S1" s="762"/>
      <c r="T1" s="762"/>
      <c r="U1" s="762"/>
      <c r="V1" s="762"/>
      <c r="W1" s="762"/>
      <c r="X1" s="762"/>
      <c r="Y1" s="762"/>
      <c r="Z1" s="762"/>
      <c r="AA1" s="762"/>
      <c r="AB1" s="762"/>
      <c r="AC1" s="762"/>
      <c r="AD1" s="76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</row>
    <row r="2" spans="1:53" ht="36.75" customHeight="1" thickBot="1">
      <c r="A2" s="15"/>
      <c r="B2" s="1952"/>
      <c r="C2" s="756"/>
      <c r="D2" s="38" t="s">
        <v>275</v>
      </c>
      <c r="E2" s="755"/>
      <c r="F2" s="755"/>
      <c r="G2" s="755"/>
      <c r="H2" s="755"/>
      <c r="I2" s="755"/>
      <c r="J2" s="755"/>
      <c r="K2" s="755"/>
      <c r="L2" s="755"/>
      <c r="M2" s="755"/>
      <c r="N2" s="755"/>
      <c r="O2" s="755"/>
      <c r="P2" s="755"/>
      <c r="Q2" s="762"/>
      <c r="R2" s="762"/>
      <c r="S2" s="762"/>
      <c r="T2" s="762"/>
      <c r="U2" s="762"/>
      <c r="V2" s="762"/>
      <c r="W2" s="762"/>
      <c r="X2" s="762"/>
      <c r="Y2" s="762"/>
      <c r="Z2" s="762"/>
      <c r="AA2" s="762"/>
      <c r="AB2" s="762"/>
      <c r="AC2" s="762"/>
      <c r="AD2" s="762"/>
      <c r="AE2" s="762"/>
      <c r="AF2" s="762"/>
      <c r="AG2" s="762"/>
      <c r="AH2" s="762"/>
      <c r="AI2" s="762"/>
      <c r="AJ2" s="762"/>
      <c r="AK2" s="762"/>
      <c r="AL2" s="762"/>
      <c r="AM2" s="762"/>
      <c r="AN2" s="762"/>
      <c r="AO2" s="762"/>
      <c r="AP2" s="762"/>
      <c r="AQ2" s="762"/>
      <c r="AR2" s="762"/>
      <c r="AS2" s="762"/>
      <c r="AT2" s="762"/>
      <c r="AU2" s="762"/>
      <c r="AV2" s="15"/>
    </row>
    <row r="3" spans="1:53" ht="26.25" thickBot="1">
      <c r="A3" s="2106" t="s">
        <v>17</v>
      </c>
      <c r="B3" s="2107"/>
      <c r="C3" s="2108"/>
      <c r="D3" s="2109" t="s">
        <v>294</v>
      </c>
      <c r="E3" s="2110"/>
      <c r="F3" s="2110"/>
      <c r="G3" s="2110"/>
      <c r="H3" s="2110"/>
      <c r="I3" s="2110"/>
      <c r="J3" s="2110"/>
      <c r="K3" s="2110"/>
      <c r="L3" s="2110"/>
      <c r="M3" s="2110"/>
      <c r="N3" s="2110"/>
      <c r="O3" s="2110"/>
      <c r="P3" s="2110"/>
      <c r="Q3" s="2110"/>
      <c r="R3" s="2110"/>
      <c r="S3" s="2110"/>
      <c r="T3" s="2110"/>
      <c r="U3" s="2110"/>
      <c r="V3" s="2110"/>
      <c r="W3" s="2110"/>
      <c r="X3" s="2110"/>
      <c r="Y3" s="2111"/>
      <c r="Z3" s="15"/>
      <c r="AA3" s="762"/>
      <c r="AB3" s="762"/>
      <c r="AC3" s="762"/>
      <c r="AD3" s="762"/>
      <c r="AE3" s="762"/>
      <c r="AF3" s="762"/>
      <c r="AG3" s="762"/>
      <c r="AH3" s="762"/>
      <c r="AI3" s="762"/>
      <c r="AJ3" s="762"/>
      <c r="AK3" s="762"/>
      <c r="AL3" s="762"/>
      <c r="AM3" s="762"/>
      <c r="AN3" s="762"/>
      <c r="AO3" s="762"/>
      <c r="AP3" s="15"/>
      <c r="AQ3" s="15"/>
      <c r="AR3" s="15"/>
      <c r="AS3" s="15"/>
      <c r="AT3" s="15"/>
      <c r="AU3" s="15"/>
      <c r="AV3" s="15"/>
    </row>
    <row r="4" spans="1:53" ht="18" customHeight="1">
      <c r="A4" s="2112"/>
      <c r="B4" s="1953" t="s">
        <v>1</v>
      </c>
      <c r="C4" s="2115" t="s">
        <v>2</v>
      </c>
      <c r="D4" s="2047" t="s">
        <v>16</v>
      </c>
      <c r="E4" s="2116"/>
      <c r="F4" s="2116"/>
      <c r="G4" s="2116"/>
      <c r="H4" s="2116"/>
      <c r="I4" s="2116"/>
      <c r="J4" s="2116"/>
      <c r="K4" s="2117"/>
      <c r="L4" s="687">
        <v>1</v>
      </c>
      <c r="M4" s="752">
        <v>2</v>
      </c>
      <c r="N4" s="752">
        <v>1</v>
      </c>
      <c r="O4" s="752">
        <v>2</v>
      </c>
      <c r="P4" s="752">
        <v>1</v>
      </c>
      <c r="Q4" s="752">
        <v>2</v>
      </c>
      <c r="R4" s="752">
        <v>1</v>
      </c>
      <c r="S4" s="752">
        <v>2</v>
      </c>
      <c r="T4" s="767"/>
      <c r="U4" s="767"/>
      <c r="V4" s="767"/>
      <c r="W4" s="767"/>
      <c r="X4" s="767"/>
      <c r="Y4" s="297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</row>
    <row r="5" spans="1:53" ht="18" customHeight="1" thickBot="1">
      <c r="A5" s="2113"/>
      <c r="B5" s="2114"/>
      <c r="C5" s="2099"/>
      <c r="D5" s="579" t="s">
        <v>0</v>
      </c>
      <c r="E5" s="580" t="s">
        <v>48</v>
      </c>
      <c r="F5" s="580"/>
      <c r="G5" s="2118" t="s">
        <v>552</v>
      </c>
      <c r="H5" s="2119"/>
      <c r="I5" s="580" t="s">
        <v>8</v>
      </c>
      <c r="J5" s="580" t="s">
        <v>9</v>
      </c>
      <c r="K5" s="580" t="s">
        <v>10</v>
      </c>
      <c r="L5" s="761">
        <v>1</v>
      </c>
      <c r="M5" s="761">
        <v>2</v>
      </c>
      <c r="N5" s="761">
        <v>3</v>
      </c>
      <c r="O5" s="761">
        <v>4</v>
      </c>
      <c r="P5" s="761">
        <v>5</v>
      </c>
      <c r="Q5" s="761">
        <v>6</v>
      </c>
      <c r="R5" s="761">
        <v>7</v>
      </c>
      <c r="S5" s="761">
        <v>8</v>
      </c>
      <c r="T5" s="127"/>
      <c r="U5" s="127"/>
      <c r="V5" s="127"/>
      <c r="W5" s="127"/>
      <c r="X5" s="127"/>
      <c r="Y5" s="298"/>
      <c r="Z5" s="15"/>
      <c r="AA5" s="15"/>
      <c r="AB5" s="15" t="s">
        <v>340</v>
      </c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</row>
    <row r="6" spans="1:53" ht="15" customHeight="1">
      <c r="A6" s="2042" t="s">
        <v>295</v>
      </c>
      <c r="B6" s="208" t="s">
        <v>234</v>
      </c>
      <c r="C6" s="766"/>
      <c r="D6" s="222" t="s">
        <v>18</v>
      </c>
      <c r="E6" s="146"/>
      <c r="F6" s="146"/>
      <c r="G6" s="146"/>
      <c r="H6" s="146"/>
      <c r="I6" s="146"/>
      <c r="J6" s="146"/>
      <c r="K6" s="209">
        <v>0</v>
      </c>
      <c r="L6" s="215">
        <v>0.20833333333333334</v>
      </c>
      <c r="M6" s="215">
        <v>0.29166666666666669</v>
      </c>
      <c r="N6" s="215">
        <v>0.375</v>
      </c>
      <c r="O6" s="215">
        <v>0.45833333333333331</v>
      </c>
      <c r="P6" s="215">
        <v>0.54166666666666663</v>
      </c>
      <c r="Q6" s="215">
        <v>0.625</v>
      </c>
      <c r="R6" s="215">
        <v>0.70833333333333337</v>
      </c>
      <c r="S6" s="216">
        <v>0.79166666666666663</v>
      </c>
      <c r="T6" s="779"/>
      <c r="U6" s="779"/>
      <c r="V6" s="779"/>
      <c r="W6" s="779"/>
      <c r="X6" s="779"/>
      <c r="Y6" s="780"/>
      <c r="Z6" s="15"/>
      <c r="AA6" s="15"/>
      <c r="AB6" s="280" t="s">
        <v>341</v>
      </c>
      <c r="AC6" s="272"/>
      <c r="AD6" s="239"/>
      <c r="AE6" s="239"/>
      <c r="AF6" s="239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</row>
    <row r="7" spans="1:53">
      <c r="A7" s="2080"/>
      <c r="B7" s="203" t="s">
        <v>233</v>
      </c>
      <c r="C7" s="178"/>
      <c r="D7" s="137" t="s">
        <v>19</v>
      </c>
      <c r="E7" s="602">
        <v>0.94</v>
      </c>
      <c r="F7" s="8">
        <f>E7</f>
        <v>0.94</v>
      </c>
      <c r="G7" s="581" t="s">
        <v>966</v>
      </c>
      <c r="H7" s="581" t="s">
        <v>967</v>
      </c>
      <c r="I7" s="763">
        <v>40</v>
      </c>
      <c r="J7" s="9">
        <f t="shared" ref="J7:J29" si="0">(E7/I7)/24</f>
        <v>9.791666666666666E-4</v>
      </c>
      <c r="K7" s="9">
        <f>K6+J7</f>
        <v>9.791666666666666E-4</v>
      </c>
      <c r="L7" s="10">
        <f t="shared" ref="L7:S22" si="1">L6+$J7</f>
        <v>0.20931250000000001</v>
      </c>
      <c r="M7" s="234">
        <f t="shared" si="1"/>
        <v>0.29264583333333333</v>
      </c>
      <c r="N7" s="10">
        <f t="shared" si="1"/>
        <v>0.37597916666666664</v>
      </c>
      <c r="O7" s="234">
        <f t="shared" si="1"/>
        <v>0.45931249999999996</v>
      </c>
      <c r="P7" s="10">
        <f t="shared" si="1"/>
        <v>0.54264583333333327</v>
      </c>
      <c r="Q7" s="234">
        <f t="shared" si="1"/>
        <v>0.62597916666666664</v>
      </c>
      <c r="R7" s="10">
        <f t="shared" si="1"/>
        <v>0.70931250000000001</v>
      </c>
      <c r="S7" s="234">
        <f t="shared" si="1"/>
        <v>0.79264583333333327</v>
      </c>
      <c r="T7" s="98"/>
      <c r="U7" s="98"/>
      <c r="V7" s="98"/>
      <c r="W7" s="98"/>
      <c r="X7" s="98"/>
      <c r="Y7" s="125"/>
      <c r="Z7" s="15"/>
      <c r="AA7" s="15"/>
      <c r="AB7" s="271" t="s">
        <v>306</v>
      </c>
      <c r="AC7" s="15"/>
      <c r="AD7" s="281">
        <v>0.5</v>
      </c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</row>
    <row r="8" spans="1:53">
      <c r="A8" s="2080"/>
      <c r="B8" s="210" t="s">
        <v>277</v>
      </c>
      <c r="C8" s="178"/>
      <c r="D8" s="137" t="s">
        <v>20</v>
      </c>
      <c r="E8" s="602">
        <v>0.69</v>
      </c>
      <c r="F8" s="8">
        <f>E7+E8</f>
        <v>1.63</v>
      </c>
      <c r="G8" s="589" t="s">
        <v>716</v>
      </c>
      <c r="H8" s="589" t="s">
        <v>717</v>
      </c>
      <c r="I8" s="763">
        <v>35</v>
      </c>
      <c r="J8" s="9">
        <f t="shared" si="0"/>
        <v>8.2142857142857137E-4</v>
      </c>
      <c r="K8" s="9">
        <f t="shared" ref="K8:K29" si="2">K7+J8</f>
        <v>1.8005952380952379E-3</v>
      </c>
      <c r="L8" s="10">
        <f t="shared" si="1"/>
        <v>0.2101339285714286</v>
      </c>
      <c r="M8" s="234">
        <f t="shared" si="1"/>
        <v>0.29346726190476191</v>
      </c>
      <c r="N8" s="10">
        <f t="shared" si="1"/>
        <v>0.37680059523809523</v>
      </c>
      <c r="O8" s="234">
        <f t="shared" si="1"/>
        <v>0.46013392857142854</v>
      </c>
      <c r="P8" s="10">
        <f t="shared" si="1"/>
        <v>0.5434672619047618</v>
      </c>
      <c r="Q8" s="234">
        <f t="shared" si="1"/>
        <v>0.62680059523809517</v>
      </c>
      <c r="R8" s="10">
        <f t="shared" si="1"/>
        <v>0.71013392857142854</v>
      </c>
      <c r="S8" s="234">
        <f t="shared" si="1"/>
        <v>0.7934672619047618</v>
      </c>
      <c r="T8" s="98"/>
      <c r="U8" s="98"/>
      <c r="V8" s="98"/>
      <c r="W8" s="98"/>
      <c r="X8" s="98"/>
      <c r="Y8" s="12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</row>
    <row r="9" spans="1:53">
      <c r="A9" s="2080"/>
      <c r="B9" s="704" t="s">
        <v>278</v>
      </c>
      <c r="C9" s="178"/>
      <c r="D9" s="137" t="s">
        <v>21</v>
      </c>
      <c r="E9" s="145">
        <v>1.91</v>
      </c>
      <c r="F9" s="28">
        <f>F8+E9</f>
        <v>3.54</v>
      </c>
      <c r="G9" s="607" t="s">
        <v>720</v>
      </c>
      <c r="H9" s="607" t="s">
        <v>960</v>
      </c>
      <c r="I9" s="568">
        <v>40</v>
      </c>
      <c r="J9" s="37">
        <f t="shared" si="0"/>
        <v>1.9895833333333332E-3</v>
      </c>
      <c r="K9" s="37">
        <f t="shared" si="2"/>
        <v>3.7901785714285711E-3</v>
      </c>
      <c r="L9" s="98">
        <f t="shared" si="1"/>
        <v>0.21212351190476192</v>
      </c>
      <c r="M9" s="234">
        <f t="shared" si="1"/>
        <v>0.29545684523809523</v>
      </c>
      <c r="N9" s="34">
        <f t="shared" si="1"/>
        <v>0.37879017857142855</v>
      </c>
      <c r="O9" s="234">
        <f t="shared" si="1"/>
        <v>0.46212351190476186</v>
      </c>
      <c r="P9" s="34">
        <f t="shared" si="1"/>
        <v>0.54545684523809512</v>
      </c>
      <c r="Q9" s="234">
        <f t="shared" si="1"/>
        <v>0.62879017857142849</v>
      </c>
      <c r="R9" s="34">
        <f t="shared" si="1"/>
        <v>0.71212351190476186</v>
      </c>
      <c r="S9" s="234">
        <f t="shared" si="1"/>
        <v>0.79545684523809512</v>
      </c>
      <c r="T9" s="98"/>
      <c r="U9" s="98"/>
      <c r="V9" s="98"/>
      <c r="W9" s="98"/>
      <c r="X9" s="98"/>
      <c r="Y9" s="125"/>
      <c r="AB9" s="1" t="s">
        <v>307</v>
      </c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</row>
    <row r="10" spans="1:53">
      <c r="A10" s="2080"/>
      <c r="B10" s="317" t="s">
        <v>279</v>
      </c>
      <c r="C10" s="178"/>
      <c r="D10" s="137" t="s">
        <v>22</v>
      </c>
      <c r="E10" s="602">
        <v>0.87</v>
      </c>
      <c r="F10" s="8">
        <f>F9+E10</f>
        <v>4.41</v>
      </c>
      <c r="G10" s="581" t="s">
        <v>718</v>
      </c>
      <c r="H10" s="581" t="s">
        <v>719</v>
      </c>
      <c r="I10" s="763">
        <v>35</v>
      </c>
      <c r="J10" s="9">
        <f t="shared" si="0"/>
        <v>1.0357142857142856E-3</v>
      </c>
      <c r="K10" s="9">
        <f t="shared" si="2"/>
        <v>4.8258928571428567E-3</v>
      </c>
      <c r="L10" s="10">
        <f t="shared" si="1"/>
        <v>0.2131592261904762</v>
      </c>
      <c r="M10" s="234">
        <f t="shared" si="1"/>
        <v>0.29649255952380954</v>
      </c>
      <c r="N10" s="10">
        <f t="shared" si="1"/>
        <v>0.37982589285714285</v>
      </c>
      <c r="O10" s="234">
        <f t="shared" si="1"/>
        <v>0.46315922619047617</v>
      </c>
      <c r="P10" s="10">
        <f t="shared" si="1"/>
        <v>0.54649255952380937</v>
      </c>
      <c r="Q10" s="234">
        <f t="shared" si="1"/>
        <v>0.62982589285714274</v>
      </c>
      <c r="R10" s="10">
        <f t="shared" si="1"/>
        <v>0.71315922619047611</v>
      </c>
      <c r="S10" s="234">
        <f t="shared" si="1"/>
        <v>0.79649255952380937</v>
      </c>
      <c r="T10" s="98"/>
      <c r="U10" s="98"/>
      <c r="V10" s="98"/>
      <c r="W10" s="98"/>
      <c r="X10" s="98"/>
      <c r="Y10" s="125"/>
    </row>
    <row r="11" spans="1:53">
      <c r="A11" s="2080"/>
      <c r="B11" s="203" t="s">
        <v>280</v>
      </c>
      <c r="C11" s="178"/>
      <c r="D11" s="137" t="s">
        <v>23</v>
      </c>
      <c r="E11" s="602">
        <v>2.11</v>
      </c>
      <c r="F11" s="8">
        <f t="shared" ref="F11:F29" si="3">F10+E11</f>
        <v>6.52</v>
      </c>
      <c r="G11" s="581" t="s">
        <v>708</v>
      </c>
      <c r="H11" s="581" t="s">
        <v>709</v>
      </c>
      <c r="I11" s="763">
        <v>35</v>
      </c>
      <c r="J11" s="9">
        <f t="shared" si="0"/>
        <v>2.5119047619047616E-3</v>
      </c>
      <c r="K11" s="9">
        <f t="shared" si="2"/>
        <v>7.3377976190476188E-3</v>
      </c>
      <c r="L11" s="10">
        <f t="shared" si="1"/>
        <v>0.21567113095238097</v>
      </c>
      <c r="M11" s="234">
        <f t="shared" si="1"/>
        <v>0.29900446428571431</v>
      </c>
      <c r="N11" s="10">
        <f t="shared" si="1"/>
        <v>0.38233779761904763</v>
      </c>
      <c r="O11" s="234">
        <f t="shared" si="1"/>
        <v>0.46567113095238094</v>
      </c>
      <c r="P11" s="10">
        <f t="shared" si="1"/>
        <v>0.54900446428571414</v>
      </c>
      <c r="Q11" s="234">
        <f t="shared" si="1"/>
        <v>0.63233779761904751</v>
      </c>
      <c r="R11" s="10">
        <f t="shared" si="1"/>
        <v>0.71567113095238089</v>
      </c>
      <c r="S11" s="234">
        <f t="shared" si="1"/>
        <v>0.79900446428571414</v>
      </c>
      <c r="T11" s="98"/>
      <c r="U11" s="98"/>
      <c r="V11" s="98"/>
      <c r="W11" s="98"/>
      <c r="X11" s="98"/>
      <c r="Y11" s="125"/>
      <c r="AB11" s="1" t="s">
        <v>308</v>
      </c>
      <c r="AD11" s="1">
        <v>28</v>
      </c>
    </row>
    <row r="12" spans="1:53" ht="17.25" thickBot="1">
      <c r="A12" s="2080"/>
      <c r="B12" s="220" t="s">
        <v>281</v>
      </c>
      <c r="C12" s="178"/>
      <c r="D12" s="223" t="s">
        <v>24</v>
      </c>
      <c r="E12" s="603">
        <v>1.28</v>
      </c>
      <c r="F12" s="108">
        <f t="shared" si="3"/>
        <v>7.8</v>
      </c>
      <c r="G12" s="586" t="s">
        <v>714</v>
      </c>
      <c r="H12" s="586" t="s">
        <v>715</v>
      </c>
      <c r="I12" s="753">
        <v>35</v>
      </c>
      <c r="J12" s="198">
        <f t="shared" si="0"/>
        <v>1.5238095238095239E-3</v>
      </c>
      <c r="K12" s="198">
        <f t="shared" si="2"/>
        <v>8.8616071428571433E-3</v>
      </c>
      <c r="L12" s="199">
        <f t="shared" si="1"/>
        <v>0.21719494047619048</v>
      </c>
      <c r="M12" s="235">
        <f t="shared" si="1"/>
        <v>0.30052827380952385</v>
      </c>
      <c r="N12" s="199">
        <f t="shared" si="1"/>
        <v>0.38386160714285716</v>
      </c>
      <c r="O12" s="235">
        <f t="shared" si="1"/>
        <v>0.46719494047619048</v>
      </c>
      <c r="P12" s="199">
        <f t="shared" si="1"/>
        <v>0.55052827380952363</v>
      </c>
      <c r="Q12" s="235">
        <f t="shared" si="1"/>
        <v>0.633861607142857</v>
      </c>
      <c r="R12" s="199">
        <f t="shared" si="1"/>
        <v>0.71719494047619037</v>
      </c>
      <c r="S12" s="235">
        <f t="shared" si="1"/>
        <v>0.80052827380952363</v>
      </c>
      <c r="T12" s="291"/>
      <c r="U12" s="291"/>
      <c r="V12" s="291"/>
      <c r="W12" s="291"/>
      <c r="X12" s="291"/>
      <c r="Y12" s="292"/>
    </row>
    <row r="13" spans="1:53">
      <c r="A13" s="2080"/>
      <c r="B13" s="207" t="s">
        <v>418</v>
      </c>
      <c r="C13" s="178"/>
      <c r="D13" s="224" t="s">
        <v>25</v>
      </c>
      <c r="E13" s="604">
        <v>1.28</v>
      </c>
      <c r="F13" s="200">
        <f t="shared" si="3"/>
        <v>9.08</v>
      </c>
      <c r="G13" s="587" t="s">
        <v>702</v>
      </c>
      <c r="H13" s="587" t="s">
        <v>703</v>
      </c>
      <c r="I13" s="752">
        <v>35</v>
      </c>
      <c r="J13" s="201">
        <f t="shared" si="0"/>
        <v>1.5238095238095239E-3</v>
      </c>
      <c r="K13" s="201">
        <f t="shared" si="2"/>
        <v>1.0385416666666668E-2</v>
      </c>
      <c r="L13" s="202">
        <f t="shared" si="1"/>
        <v>0.21871874999999999</v>
      </c>
      <c r="M13" s="236">
        <f t="shared" si="1"/>
        <v>0.30205208333333339</v>
      </c>
      <c r="N13" s="202">
        <f t="shared" si="1"/>
        <v>0.3853854166666667</v>
      </c>
      <c r="O13" s="236">
        <f t="shared" si="1"/>
        <v>0.46871875000000002</v>
      </c>
      <c r="P13" s="202">
        <f t="shared" si="1"/>
        <v>0.55205208333333311</v>
      </c>
      <c r="Q13" s="236">
        <f t="shared" si="1"/>
        <v>0.63538541666666648</v>
      </c>
      <c r="R13" s="202">
        <f t="shared" si="1"/>
        <v>0.71871874999999985</v>
      </c>
      <c r="S13" s="236">
        <f t="shared" si="1"/>
        <v>0.80205208333333311</v>
      </c>
      <c r="T13" s="293"/>
      <c r="U13" s="293"/>
      <c r="V13" s="293"/>
      <c r="W13" s="293"/>
      <c r="X13" s="293"/>
      <c r="Y13" s="294"/>
      <c r="AB13" s="1" t="s">
        <v>309</v>
      </c>
      <c r="AD13" s="1">
        <v>13</v>
      </c>
    </row>
    <row r="14" spans="1:53">
      <c r="A14" s="2080"/>
      <c r="B14" s="203" t="s">
        <v>282</v>
      </c>
      <c r="C14" s="178"/>
      <c r="D14" s="137" t="s">
        <v>26</v>
      </c>
      <c r="E14" s="602">
        <v>1</v>
      </c>
      <c r="F14" s="8">
        <f t="shared" si="3"/>
        <v>10.08</v>
      </c>
      <c r="G14" s="581" t="s">
        <v>949</v>
      </c>
      <c r="H14" s="581" t="s">
        <v>956</v>
      </c>
      <c r="I14" s="763">
        <v>35</v>
      </c>
      <c r="J14" s="9">
        <f t="shared" si="0"/>
        <v>1.1904761904761904E-3</v>
      </c>
      <c r="K14" s="9">
        <f t="shared" si="2"/>
        <v>1.1575892857142858E-2</v>
      </c>
      <c r="L14" s="10">
        <f t="shared" si="1"/>
        <v>0.21990922619047618</v>
      </c>
      <c r="M14" s="234">
        <f t="shared" si="1"/>
        <v>0.30324255952380957</v>
      </c>
      <c r="N14" s="10">
        <f t="shared" si="1"/>
        <v>0.38657589285714289</v>
      </c>
      <c r="O14" s="234">
        <f t="shared" si="1"/>
        <v>0.4699092261904762</v>
      </c>
      <c r="P14" s="10">
        <f t="shared" si="1"/>
        <v>0.5532425595238093</v>
      </c>
      <c r="Q14" s="234">
        <f t="shared" si="1"/>
        <v>0.63657589285714267</v>
      </c>
      <c r="R14" s="10">
        <f t="shared" si="1"/>
        <v>0.71990922619047604</v>
      </c>
      <c r="S14" s="234">
        <f t="shared" si="1"/>
        <v>0.8032425595238093</v>
      </c>
      <c r="T14" s="98"/>
      <c r="U14" s="98"/>
      <c r="V14" s="98"/>
      <c r="W14" s="98"/>
      <c r="X14" s="98"/>
      <c r="Y14" s="125"/>
    </row>
    <row r="15" spans="1:53">
      <c r="A15" s="2080"/>
      <c r="B15" s="203" t="s">
        <v>283</v>
      </c>
      <c r="C15" s="178"/>
      <c r="D15" s="137" t="s">
        <v>27</v>
      </c>
      <c r="E15" s="145">
        <v>1.52</v>
      </c>
      <c r="F15" s="8">
        <f t="shared" si="3"/>
        <v>11.6</v>
      </c>
      <c r="G15" s="581" t="s">
        <v>950</v>
      </c>
      <c r="H15" s="581" t="s">
        <v>955</v>
      </c>
      <c r="I15" s="763">
        <v>30</v>
      </c>
      <c r="J15" s="9">
        <f t="shared" si="0"/>
        <v>2.1111111111111109E-3</v>
      </c>
      <c r="K15" s="9">
        <f t="shared" si="2"/>
        <v>1.3687003968253968E-2</v>
      </c>
      <c r="L15" s="10">
        <f t="shared" si="1"/>
        <v>0.22202033730158729</v>
      </c>
      <c r="M15" s="234">
        <f t="shared" si="1"/>
        <v>0.30535367063492069</v>
      </c>
      <c r="N15" s="10">
        <f t="shared" si="1"/>
        <v>0.38868700396825401</v>
      </c>
      <c r="O15" s="234">
        <f t="shared" si="1"/>
        <v>0.47202033730158732</v>
      </c>
      <c r="P15" s="10">
        <f t="shared" si="1"/>
        <v>0.55535367063492036</v>
      </c>
      <c r="Q15" s="234">
        <f t="shared" si="1"/>
        <v>0.63868700396825373</v>
      </c>
      <c r="R15" s="10">
        <f t="shared" si="1"/>
        <v>0.7220203373015871</v>
      </c>
      <c r="S15" s="234">
        <f t="shared" si="1"/>
        <v>0.80535367063492036</v>
      </c>
      <c r="T15" s="98"/>
      <c r="U15" s="98"/>
      <c r="V15" s="98"/>
      <c r="W15" s="98"/>
      <c r="X15" s="98"/>
      <c r="Y15" s="125"/>
      <c r="AB15" s="1" t="s">
        <v>315</v>
      </c>
      <c r="AD15" s="1">
        <v>3</v>
      </c>
      <c r="AE15" s="1" t="s">
        <v>310</v>
      </c>
    </row>
    <row r="16" spans="1:53" ht="17.25" thickBot="1">
      <c r="A16" s="2081"/>
      <c r="B16" s="220" t="s">
        <v>284</v>
      </c>
      <c r="C16" s="178"/>
      <c r="D16" s="223" t="s">
        <v>28</v>
      </c>
      <c r="E16" s="603">
        <v>1.24</v>
      </c>
      <c r="F16" s="108">
        <f t="shared" si="3"/>
        <v>12.84</v>
      </c>
      <c r="G16" s="586" t="s">
        <v>618</v>
      </c>
      <c r="H16" s="586" t="s">
        <v>954</v>
      </c>
      <c r="I16" s="753">
        <v>30</v>
      </c>
      <c r="J16" s="198">
        <f>(E16/I16)/24</f>
        <v>1.7222222222222222E-3</v>
      </c>
      <c r="K16" s="198">
        <f>K15+J16</f>
        <v>1.540922619047619E-2</v>
      </c>
      <c r="L16" s="199">
        <f t="shared" si="1"/>
        <v>0.2237425595238095</v>
      </c>
      <c r="M16" s="235">
        <f t="shared" si="1"/>
        <v>0.30707589285714293</v>
      </c>
      <c r="N16" s="199">
        <f t="shared" si="1"/>
        <v>0.39040922619047624</v>
      </c>
      <c r="O16" s="235">
        <f t="shared" si="1"/>
        <v>0.47374255952380956</v>
      </c>
      <c r="P16" s="199">
        <f t="shared" si="1"/>
        <v>0.55707589285714254</v>
      </c>
      <c r="Q16" s="235">
        <f t="shared" si="1"/>
        <v>0.64040922619047591</v>
      </c>
      <c r="R16" s="199">
        <f t="shared" si="1"/>
        <v>0.72374255952380928</v>
      </c>
      <c r="S16" s="235">
        <f t="shared" si="1"/>
        <v>0.80707589285714254</v>
      </c>
      <c r="T16" s="291"/>
      <c r="U16" s="291"/>
      <c r="V16" s="291"/>
      <c r="W16" s="291"/>
      <c r="X16" s="291"/>
      <c r="Y16" s="292"/>
    </row>
    <row r="17" spans="1:47">
      <c r="A17" s="2082" t="s">
        <v>296</v>
      </c>
      <c r="B17" s="705" t="s">
        <v>957</v>
      </c>
      <c r="C17" s="225"/>
      <c r="D17" s="706" t="s">
        <v>29</v>
      </c>
      <c r="E17" s="707">
        <v>1.1599999999999999</v>
      </c>
      <c r="F17" s="285">
        <f t="shared" si="3"/>
        <v>14</v>
      </c>
      <c r="G17" s="708" t="s">
        <v>958</v>
      </c>
      <c r="H17" s="708" t="s">
        <v>959</v>
      </c>
      <c r="I17" s="752">
        <v>30</v>
      </c>
      <c r="J17" s="752">
        <f>(E17/I17)/24</f>
        <v>1.6111111111111109E-3</v>
      </c>
      <c r="K17" s="691">
        <f t="shared" ref="K17:K18" si="4">K16+J17</f>
        <v>1.70203373015873E-2</v>
      </c>
      <c r="L17" s="692">
        <f t="shared" si="1"/>
        <v>0.22535367063492062</v>
      </c>
      <c r="M17" s="693">
        <f t="shared" si="1"/>
        <v>0.30868700396825405</v>
      </c>
      <c r="N17" s="692">
        <f t="shared" si="1"/>
        <v>0.39202033730158736</v>
      </c>
      <c r="O17" s="693">
        <f t="shared" si="1"/>
        <v>0.47535367063492068</v>
      </c>
      <c r="P17" s="692">
        <f t="shared" si="1"/>
        <v>0.55868700396825366</v>
      </c>
      <c r="Q17" s="693">
        <f t="shared" si="1"/>
        <v>0.64202033730158703</v>
      </c>
      <c r="R17" s="692">
        <f t="shared" si="1"/>
        <v>0.7253536706349204</v>
      </c>
      <c r="S17" s="693">
        <f t="shared" si="1"/>
        <v>0.80868700396825366</v>
      </c>
      <c r="T17" s="781"/>
      <c r="U17" s="781"/>
      <c r="V17" s="781"/>
      <c r="W17" s="781"/>
      <c r="X17" s="781"/>
      <c r="Y17" s="782"/>
    </row>
    <row r="18" spans="1:47" ht="17.25" thickBot="1">
      <c r="A18" s="2083"/>
      <c r="B18" s="688" t="s">
        <v>285</v>
      </c>
      <c r="C18" s="286"/>
      <c r="D18" s="137" t="s">
        <v>30</v>
      </c>
      <c r="E18" s="694">
        <v>1.1299999999999999</v>
      </c>
      <c r="F18" s="212">
        <f t="shared" si="3"/>
        <v>15.129999999999999</v>
      </c>
      <c r="G18" s="589" t="s">
        <v>951</v>
      </c>
      <c r="H18" s="589" t="s">
        <v>953</v>
      </c>
      <c r="I18" s="231">
        <v>35</v>
      </c>
      <c r="J18" s="213">
        <f t="shared" si="0"/>
        <v>1.3452380952380953E-3</v>
      </c>
      <c r="K18" s="198">
        <f t="shared" si="4"/>
        <v>1.8365575396825394E-2</v>
      </c>
      <c r="L18" s="199">
        <f t="shared" si="1"/>
        <v>0.22669890873015872</v>
      </c>
      <c r="M18" s="235">
        <f t="shared" si="1"/>
        <v>0.31003224206349217</v>
      </c>
      <c r="N18" s="199">
        <f t="shared" si="1"/>
        <v>0.39336557539682548</v>
      </c>
      <c r="O18" s="235">
        <f t="shared" si="1"/>
        <v>0.4766989087301588</v>
      </c>
      <c r="P18" s="199">
        <f t="shared" si="1"/>
        <v>0.56003224206349178</v>
      </c>
      <c r="Q18" s="235">
        <f t="shared" si="1"/>
        <v>0.64336557539682515</v>
      </c>
      <c r="R18" s="199">
        <f t="shared" si="1"/>
        <v>0.72669890873015852</v>
      </c>
      <c r="S18" s="235">
        <f t="shared" si="1"/>
        <v>0.81003224206349178</v>
      </c>
      <c r="T18" s="291"/>
      <c r="U18" s="291"/>
      <c r="V18" s="291"/>
      <c r="W18" s="291"/>
      <c r="X18" s="291"/>
      <c r="Y18" s="292"/>
    </row>
    <row r="19" spans="1:47" ht="19.5" thickBot="1">
      <c r="A19" s="2083"/>
      <c r="B19" s="689" t="s">
        <v>286</v>
      </c>
      <c r="C19" s="257"/>
      <c r="D19" s="137" t="s">
        <v>31</v>
      </c>
      <c r="E19" s="602">
        <v>0.96</v>
      </c>
      <c r="F19" s="8">
        <f t="shared" si="3"/>
        <v>16.09</v>
      </c>
      <c r="G19" s="581" t="s">
        <v>961</v>
      </c>
      <c r="H19" s="581" t="s">
        <v>952</v>
      </c>
      <c r="I19" s="763">
        <v>30</v>
      </c>
      <c r="J19" s="9">
        <f t="shared" si="0"/>
        <v>1.3333333333333333E-3</v>
      </c>
      <c r="K19" s="9">
        <f t="shared" si="2"/>
        <v>1.9698908730158726E-2</v>
      </c>
      <c r="L19" s="10">
        <f t="shared" si="1"/>
        <v>0.22803224206349204</v>
      </c>
      <c r="M19" s="234">
        <f t="shared" si="1"/>
        <v>0.31136557539682552</v>
      </c>
      <c r="N19" s="10">
        <f t="shared" si="1"/>
        <v>0.39469890873015884</v>
      </c>
      <c r="O19" s="235">
        <f t="shared" si="1"/>
        <v>0.47803224206349215</v>
      </c>
      <c r="P19" s="199">
        <f t="shared" si="1"/>
        <v>0.56136557539682508</v>
      </c>
      <c r="Q19" s="235">
        <f t="shared" si="1"/>
        <v>0.64469890873015845</v>
      </c>
      <c r="R19" s="199">
        <f t="shared" si="1"/>
        <v>0.72803224206349182</v>
      </c>
      <c r="S19" s="234">
        <f t="shared" si="1"/>
        <v>0.81136557539682508</v>
      </c>
      <c r="T19" s="98"/>
      <c r="U19" s="98"/>
      <c r="V19" s="98"/>
      <c r="W19" s="98"/>
      <c r="X19" s="98"/>
      <c r="Y19" s="125"/>
      <c r="AB19" s="2085" t="s">
        <v>342</v>
      </c>
      <c r="AC19" s="2086"/>
      <c r="AD19" s="2086"/>
      <c r="AE19" s="2086"/>
      <c r="AF19" s="2086"/>
      <c r="AG19" s="2086"/>
      <c r="AH19" s="2086"/>
      <c r="AI19" s="2087"/>
    </row>
    <row r="20" spans="1:47" ht="17.25" thickBot="1">
      <c r="A20" s="2083"/>
      <c r="B20" s="685" t="s">
        <v>287</v>
      </c>
      <c r="C20" s="287"/>
      <c r="D20" s="137" t="s">
        <v>32</v>
      </c>
      <c r="E20" s="602">
        <v>1.22</v>
      </c>
      <c r="F20" s="8">
        <f t="shared" si="3"/>
        <v>17.309999999999999</v>
      </c>
      <c r="G20" s="581" t="s">
        <v>691</v>
      </c>
      <c r="H20" s="581" t="s">
        <v>692</v>
      </c>
      <c r="I20" s="763">
        <v>30</v>
      </c>
      <c r="J20" s="9">
        <f t="shared" si="0"/>
        <v>1.6944444444444444E-3</v>
      </c>
      <c r="K20" s="9">
        <f t="shared" si="2"/>
        <v>2.1393353174603169E-2</v>
      </c>
      <c r="L20" s="10">
        <f t="shared" si="1"/>
        <v>0.22972668650793648</v>
      </c>
      <c r="M20" s="234">
        <f t="shared" si="1"/>
        <v>0.31306001984126997</v>
      </c>
      <c r="N20" s="10">
        <f t="shared" si="1"/>
        <v>0.39639335317460328</v>
      </c>
      <c r="O20" s="234">
        <f t="shared" si="1"/>
        <v>0.47972668650793659</v>
      </c>
      <c r="P20" s="10">
        <f t="shared" si="1"/>
        <v>0.56306001984126952</v>
      </c>
      <c r="Q20" s="234">
        <f t="shared" si="1"/>
        <v>0.64639335317460289</v>
      </c>
      <c r="R20" s="10">
        <f t="shared" si="1"/>
        <v>0.72972668650793626</v>
      </c>
      <c r="S20" s="234">
        <f t="shared" si="1"/>
        <v>0.81306001984126952</v>
      </c>
      <c r="T20" s="98"/>
      <c r="U20" s="98"/>
      <c r="V20" s="98"/>
      <c r="W20" s="98"/>
      <c r="X20" s="98"/>
      <c r="Y20" s="125"/>
      <c r="AB20" s="274"/>
      <c r="AC20" s="15"/>
      <c r="AD20" s="15" t="s">
        <v>312</v>
      </c>
      <c r="AE20" s="15"/>
      <c r="AF20" s="15" t="s">
        <v>313</v>
      </c>
      <c r="AG20" s="15"/>
      <c r="AH20" s="247" t="s">
        <v>344</v>
      </c>
      <c r="AI20" s="248"/>
    </row>
    <row r="21" spans="1:47" ht="17.25" thickBot="1">
      <c r="A21" s="2084"/>
      <c r="B21" s="686" t="s">
        <v>288</v>
      </c>
      <c r="C21" s="690"/>
      <c r="D21" s="139" t="s">
        <v>148</v>
      </c>
      <c r="E21" s="695">
        <v>0.98</v>
      </c>
      <c r="F21" s="204">
        <f t="shared" si="3"/>
        <v>18.29</v>
      </c>
      <c r="G21" s="588" t="s">
        <v>688</v>
      </c>
      <c r="H21" s="588" t="s">
        <v>695</v>
      </c>
      <c r="I21" s="761">
        <v>30</v>
      </c>
      <c r="J21" s="205">
        <f t="shared" si="0"/>
        <v>1.3611111111111109E-3</v>
      </c>
      <c r="K21" s="205">
        <f t="shared" si="2"/>
        <v>2.2754464285714281E-2</v>
      </c>
      <c r="L21" s="206">
        <f t="shared" si="1"/>
        <v>0.2310877976190476</v>
      </c>
      <c r="M21" s="237">
        <f t="shared" si="1"/>
        <v>0.31442113095238106</v>
      </c>
      <c r="N21" s="206">
        <f t="shared" si="1"/>
        <v>0.39775446428571437</v>
      </c>
      <c r="O21" s="237">
        <f t="shared" si="1"/>
        <v>0.48108779761904769</v>
      </c>
      <c r="P21" s="206">
        <f t="shared" si="1"/>
        <v>0.56442113095238067</v>
      </c>
      <c r="Q21" s="237">
        <f t="shared" si="1"/>
        <v>0.64775446428571404</v>
      </c>
      <c r="R21" s="206">
        <f t="shared" si="1"/>
        <v>0.73108779761904741</v>
      </c>
      <c r="S21" s="237">
        <f t="shared" si="1"/>
        <v>0.81442113095238067</v>
      </c>
      <c r="T21" s="129"/>
      <c r="U21" s="129"/>
      <c r="V21" s="129"/>
      <c r="W21" s="129"/>
      <c r="X21" s="129"/>
      <c r="Y21" s="130"/>
      <c r="Z21" s="15"/>
      <c r="AA21" s="15"/>
      <c r="AB21" s="240" t="s">
        <v>311</v>
      </c>
      <c r="AC21" s="241"/>
      <c r="AD21" s="241">
        <f>(AD11*3.3)*255</f>
        <v>23561.999999999996</v>
      </c>
      <c r="AE21" s="241"/>
      <c r="AF21" s="273">
        <f>AD7</f>
        <v>0.5</v>
      </c>
      <c r="AG21" s="241"/>
      <c r="AH21" s="249">
        <f>AD21*AF21</f>
        <v>11780.999999999998</v>
      </c>
      <c r="AI21" s="244"/>
    </row>
    <row r="22" spans="1:47" ht="17.25" thickBot="1">
      <c r="A22" s="2088" t="s">
        <v>256</v>
      </c>
      <c r="B22" s="252" t="s">
        <v>289</v>
      </c>
      <c r="C22" s="754"/>
      <c r="D22" s="224" t="s">
        <v>149</v>
      </c>
      <c r="E22" s="200">
        <v>1.32</v>
      </c>
      <c r="F22" s="200">
        <f t="shared" si="3"/>
        <v>19.61</v>
      </c>
      <c r="G22" s="587" t="s">
        <v>686</v>
      </c>
      <c r="H22" s="587" t="s">
        <v>687</v>
      </c>
      <c r="I22" s="752">
        <v>30</v>
      </c>
      <c r="J22" s="201">
        <f t="shared" si="0"/>
        <v>1.8333333333333335E-3</v>
      </c>
      <c r="K22" s="201">
        <f t="shared" si="2"/>
        <v>2.4587797619047613E-2</v>
      </c>
      <c r="L22" s="202">
        <f t="shared" si="1"/>
        <v>0.23292113095238093</v>
      </c>
      <c r="M22" s="236">
        <f t="shared" si="1"/>
        <v>0.31625446428571441</v>
      </c>
      <c r="N22" s="202">
        <f t="shared" si="1"/>
        <v>0.39958779761904772</v>
      </c>
      <c r="O22" s="236">
        <f t="shared" si="1"/>
        <v>0.48292113095238104</v>
      </c>
      <c r="P22" s="202">
        <f t="shared" si="1"/>
        <v>0.56625446428571402</v>
      </c>
      <c r="Q22" s="236">
        <f t="shared" si="1"/>
        <v>0.64958779761904739</v>
      </c>
      <c r="R22" s="202">
        <f t="shared" si="1"/>
        <v>0.73292113095238076</v>
      </c>
      <c r="S22" s="236">
        <f t="shared" si="1"/>
        <v>0.81625446428571402</v>
      </c>
      <c r="T22" s="293"/>
      <c r="U22" s="293"/>
      <c r="V22" s="293"/>
      <c r="W22" s="293"/>
      <c r="X22" s="293"/>
      <c r="Y22" s="294"/>
      <c r="Z22" s="15"/>
      <c r="AA22" s="15"/>
      <c r="AB22" s="274"/>
      <c r="AC22" s="15"/>
      <c r="AD22" s="15"/>
      <c r="AE22" s="15"/>
      <c r="AF22" s="15"/>
      <c r="AG22" s="15"/>
      <c r="AH22" s="250"/>
      <c r="AI22" s="251"/>
    </row>
    <row r="23" spans="1:47" ht="17.25" thickBot="1">
      <c r="A23" s="2089"/>
      <c r="B23" s="203" t="s">
        <v>290</v>
      </c>
      <c r="C23" s="696"/>
      <c r="D23" s="697" t="s">
        <v>150</v>
      </c>
      <c r="E23" s="698">
        <v>1.22</v>
      </c>
      <c r="F23" s="8">
        <f t="shared" si="3"/>
        <v>20.83</v>
      </c>
      <c r="G23" s="581" t="s">
        <v>700</v>
      </c>
      <c r="H23" s="581" t="s">
        <v>701</v>
      </c>
      <c r="I23" s="763">
        <v>20</v>
      </c>
      <c r="J23" s="9">
        <f t="shared" si="0"/>
        <v>2.5416666666666665E-3</v>
      </c>
      <c r="K23" s="9">
        <f t="shared" si="2"/>
        <v>2.7129464285714281E-2</v>
      </c>
      <c r="L23" s="10">
        <f t="shared" ref="L23:S29" si="5">L22+$J23</f>
        <v>0.23546279761904759</v>
      </c>
      <c r="M23" s="234">
        <f t="shared" si="5"/>
        <v>0.31879613095238107</v>
      </c>
      <c r="N23" s="10">
        <f t="shared" si="5"/>
        <v>0.40212946428571439</v>
      </c>
      <c r="O23" s="234">
        <f t="shared" si="5"/>
        <v>0.4854627976190477</v>
      </c>
      <c r="P23" s="10">
        <f t="shared" si="5"/>
        <v>0.56879613095238069</v>
      </c>
      <c r="Q23" s="234">
        <f t="shared" si="5"/>
        <v>0.65212946428571406</v>
      </c>
      <c r="R23" s="10">
        <f t="shared" si="5"/>
        <v>0.73546279761904743</v>
      </c>
      <c r="S23" s="234">
        <f t="shared" si="5"/>
        <v>0.81879613095238069</v>
      </c>
      <c r="T23" s="98"/>
      <c r="U23" s="98"/>
      <c r="V23" s="98"/>
      <c r="W23" s="98"/>
      <c r="X23" s="98"/>
      <c r="Y23" s="125"/>
      <c r="Z23" s="757"/>
      <c r="AA23" s="757"/>
      <c r="AB23" s="240" t="s">
        <v>317</v>
      </c>
      <c r="AC23" s="241"/>
      <c r="AD23" s="241">
        <f>(AD11*AD13)*255</f>
        <v>92820</v>
      </c>
      <c r="AE23" s="241"/>
      <c r="AF23" s="273">
        <f>AD7</f>
        <v>0.5</v>
      </c>
      <c r="AG23" s="241"/>
      <c r="AH23" s="249">
        <f>AD23*AF23</f>
        <v>46410</v>
      </c>
      <c r="AI23" s="244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</row>
    <row r="24" spans="1:47">
      <c r="A24" s="2089"/>
      <c r="B24" s="253" t="s">
        <v>291</v>
      </c>
      <c r="C24" s="225"/>
      <c r="D24" s="137" t="s">
        <v>151</v>
      </c>
      <c r="E24" s="699">
        <v>0.73</v>
      </c>
      <c r="F24" s="8">
        <f t="shared" si="3"/>
        <v>21.56</v>
      </c>
      <c r="G24" s="585" t="s">
        <v>696</v>
      </c>
      <c r="H24" s="585" t="s">
        <v>697</v>
      </c>
      <c r="I24" s="32">
        <v>15</v>
      </c>
      <c r="J24" s="33">
        <f t="shared" si="0"/>
        <v>2.0277777777777777E-3</v>
      </c>
      <c r="K24" s="33">
        <f t="shared" si="2"/>
        <v>2.9157242063492059E-2</v>
      </c>
      <c r="L24" s="34">
        <f t="shared" si="5"/>
        <v>0.23749057539682536</v>
      </c>
      <c r="M24" s="234">
        <f t="shared" si="5"/>
        <v>0.32082390873015887</v>
      </c>
      <c r="N24" s="34">
        <f t="shared" si="5"/>
        <v>0.40415724206349218</v>
      </c>
      <c r="O24" s="234">
        <f t="shared" si="5"/>
        <v>0.4874905753968255</v>
      </c>
      <c r="P24" s="34">
        <f t="shared" si="5"/>
        <v>0.57082390873015842</v>
      </c>
      <c r="Q24" s="234">
        <f t="shared" si="5"/>
        <v>0.6541572420634918</v>
      </c>
      <c r="R24" s="34">
        <f t="shared" si="5"/>
        <v>0.73749057539682517</v>
      </c>
      <c r="S24" s="234">
        <f t="shared" si="5"/>
        <v>0.82082390873015842</v>
      </c>
      <c r="T24" s="98"/>
      <c r="U24" s="98"/>
      <c r="V24" s="98"/>
      <c r="W24" s="98"/>
      <c r="X24" s="98"/>
      <c r="Y24" s="125"/>
      <c r="Z24" s="757"/>
      <c r="AA24" s="757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</row>
    <row r="25" spans="1:47" ht="17.25" thickBot="1">
      <c r="A25" s="2089"/>
      <c r="B25" s="254" t="s">
        <v>292</v>
      </c>
      <c r="C25" s="760"/>
      <c r="D25" s="137" t="s">
        <v>152</v>
      </c>
      <c r="E25" s="8">
        <v>0.6</v>
      </c>
      <c r="F25" s="8">
        <f t="shared" si="3"/>
        <v>22.16</v>
      </c>
      <c r="G25" s="581" t="s">
        <v>565</v>
      </c>
      <c r="H25" s="581" t="s">
        <v>582</v>
      </c>
      <c r="I25" s="763">
        <v>25</v>
      </c>
      <c r="J25" s="9">
        <f t="shared" si="0"/>
        <v>1E-3</v>
      </c>
      <c r="K25" s="9">
        <f t="shared" si="2"/>
        <v>3.015724206349206E-2</v>
      </c>
      <c r="L25" s="10">
        <f t="shared" si="5"/>
        <v>0.23849057539682536</v>
      </c>
      <c r="M25" s="234">
        <f t="shared" si="5"/>
        <v>0.32182390873015887</v>
      </c>
      <c r="N25" s="10">
        <f t="shared" si="5"/>
        <v>0.40515724206349218</v>
      </c>
      <c r="O25" s="234">
        <f t="shared" si="5"/>
        <v>0.4884905753968255</v>
      </c>
      <c r="P25" s="10">
        <f t="shared" si="5"/>
        <v>0.57182390873015843</v>
      </c>
      <c r="Q25" s="234">
        <f t="shared" si="5"/>
        <v>0.6551572420634918</v>
      </c>
      <c r="R25" s="10">
        <f t="shared" si="5"/>
        <v>0.73849057539682517</v>
      </c>
      <c r="S25" s="234">
        <f t="shared" si="5"/>
        <v>0.82182390873015843</v>
      </c>
      <c r="T25" s="98"/>
      <c r="U25" s="98"/>
      <c r="V25" s="98"/>
      <c r="W25" s="98"/>
      <c r="X25" s="98"/>
      <c r="Y25" s="125"/>
      <c r="Z25" s="757"/>
      <c r="AA25" s="757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</row>
    <row r="26" spans="1:47" ht="19.5" thickBot="1">
      <c r="A26" s="2089"/>
      <c r="B26" s="254" t="s">
        <v>293</v>
      </c>
      <c r="C26" s="760"/>
      <c r="D26" s="137" t="s">
        <v>153</v>
      </c>
      <c r="E26" s="8">
        <v>0.7</v>
      </c>
      <c r="F26" s="8">
        <f t="shared" si="3"/>
        <v>22.86</v>
      </c>
      <c r="G26" s="581" t="s">
        <v>610</v>
      </c>
      <c r="H26" s="581" t="s">
        <v>611</v>
      </c>
      <c r="I26" s="763">
        <v>30</v>
      </c>
      <c r="J26" s="9">
        <f t="shared" si="0"/>
        <v>9.7222222222222209E-4</v>
      </c>
      <c r="K26" s="9">
        <f t="shared" si="2"/>
        <v>3.1129464285714281E-2</v>
      </c>
      <c r="L26" s="10">
        <f t="shared" si="5"/>
        <v>0.2394627976190476</v>
      </c>
      <c r="M26" s="234">
        <f t="shared" si="5"/>
        <v>0.32279613095238108</v>
      </c>
      <c r="N26" s="10">
        <f t="shared" si="5"/>
        <v>0.40612946428571439</v>
      </c>
      <c r="O26" s="234">
        <f t="shared" si="5"/>
        <v>0.48946279761904771</v>
      </c>
      <c r="P26" s="10">
        <f t="shared" si="5"/>
        <v>0.57279613095238069</v>
      </c>
      <c r="Q26" s="234">
        <f t="shared" si="5"/>
        <v>0.65612946428571406</v>
      </c>
      <c r="R26" s="10">
        <f t="shared" si="5"/>
        <v>0.73946279761904743</v>
      </c>
      <c r="S26" s="234">
        <f t="shared" si="5"/>
        <v>0.82279613095238069</v>
      </c>
      <c r="T26" s="98"/>
      <c r="U26" s="98"/>
      <c r="V26" s="98"/>
      <c r="W26" s="98"/>
      <c r="X26" s="98"/>
      <c r="Y26" s="125"/>
      <c r="Z26" s="757"/>
      <c r="AA26" s="757"/>
      <c r="AB26" s="276" t="s">
        <v>343</v>
      </c>
      <c r="AC26" s="277"/>
      <c r="AD26" s="277"/>
      <c r="AE26" s="277"/>
      <c r="AF26" s="277"/>
      <c r="AG26" s="277"/>
      <c r="AH26" s="277"/>
      <c r="AI26" s="278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</row>
    <row r="27" spans="1:47" ht="17.25" thickBot="1">
      <c r="A27" s="2089"/>
      <c r="B27" s="255" t="s">
        <v>165</v>
      </c>
      <c r="C27" s="1471" t="s">
        <v>5</v>
      </c>
      <c r="D27" s="137" t="s">
        <v>154</v>
      </c>
      <c r="E27" s="145">
        <v>0.23</v>
      </c>
      <c r="F27" s="8">
        <f t="shared" si="3"/>
        <v>23.09</v>
      </c>
      <c r="G27" s="581" t="s">
        <v>698</v>
      </c>
      <c r="H27" s="581" t="s">
        <v>699</v>
      </c>
      <c r="I27" s="763">
        <v>30</v>
      </c>
      <c r="J27" s="9">
        <f t="shared" si="0"/>
        <v>3.1944444444444446E-4</v>
      </c>
      <c r="K27" s="9">
        <f t="shared" si="2"/>
        <v>3.1448908730158723E-2</v>
      </c>
      <c r="L27" s="10">
        <f t="shared" si="5"/>
        <v>0.23978224206349205</v>
      </c>
      <c r="M27" s="234">
        <f t="shared" si="5"/>
        <v>0.32311557539682551</v>
      </c>
      <c r="N27" s="10">
        <f t="shared" si="5"/>
        <v>0.40644890873015882</v>
      </c>
      <c r="O27" s="234">
        <f t="shared" si="5"/>
        <v>0.48978224206349213</v>
      </c>
      <c r="P27" s="10">
        <f t="shared" si="5"/>
        <v>0.57311557539682512</v>
      </c>
      <c r="Q27" s="234">
        <f t="shared" si="5"/>
        <v>0.65644890873015849</v>
      </c>
      <c r="R27" s="10">
        <f t="shared" si="5"/>
        <v>0.73978224206349186</v>
      </c>
      <c r="S27" s="234">
        <f t="shared" si="5"/>
        <v>0.82311557539682512</v>
      </c>
      <c r="T27" s="98"/>
      <c r="U27" s="98"/>
      <c r="V27" s="98"/>
      <c r="W27" s="98"/>
      <c r="X27" s="98"/>
      <c r="Y27" s="125"/>
      <c r="Z27" s="757"/>
      <c r="AB27" s="274"/>
      <c r="AC27" s="15"/>
      <c r="AD27" s="15"/>
      <c r="AE27" s="15"/>
      <c r="AF27" s="15"/>
      <c r="AG27" s="15"/>
      <c r="AH27" s="15"/>
      <c r="AI27" s="27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</row>
    <row r="28" spans="1:47" ht="17.25" thickBot="1">
      <c r="A28" s="2089"/>
      <c r="B28" s="255" t="s">
        <v>337</v>
      </c>
      <c r="C28" s="1471" t="s">
        <v>5</v>
      </c>
      <c r="D28" s="137" t="s">
        <v>155</v>
      </c>
      <c r="E28" s="28">
        <v>0.7</v>
      </c>
      <c r="F28" s="8">
        <f t="shared" si="3"/>
        <v>23.79</v>
      </c>
      <c r="G28" s="584" t="s">
        <v>676</v>
      </c>
      <c r="H28" s="584" t="s">
        <v>677</v>
      </c>
      <c r="I28" s="759">
        <v>30</v>
      </c>
      <c r="J28" s="9">
        <f t="shared" si="0"/>
        <v>9.7222222222222209E-4</v>
      </c>
      <c r="K28" s="9">
        <f t="shared" si="2"/>
        <v>3.2421130952380944E-2</v>
      </c>
      <c r="L28" s="10">
        <f t="shared" si="5"/>
        <v>0.24075446428571429</v>
      </c>
      <c r="M28" s="234">
        <f t="shared" si="5"/>
        <v>0.32408779761904771</v>
      </c>
      <c r="N28" s="10">
        <f t="shared" si="5"/>
        <v>0.40742113095238103</v>
      </c>
      <c r="O28" s="234">
        <f t="shared" si="5"/>
        <v>0.49075446428571434</v>
      </c>
      <c r="P28" s="10">
        <f t="shared" si="5"/>
        <v>0.57408779761904738</v>
      </c>
      <c r="Q28" s="234">
        <f t="shared" si="5"/>
        <v>0.65742113095238075</v>
      </c>
      <c r="R28" s="10">
        <f t="shared" si="5"/>
        <v>0.74075446428571412</v>
      </c>
      <c r="S28" s="234">
        <f t="shared" si="5"/>
        <v>0.82408779761904738</v>
      </c>
      <c r="T28" s="98"/>
      <c r="U28" s="98"/>
      <c r="V28" s="98"/>
      <c r="W28" s="98"/>
      <c r="X28" s="98"/>
      <c r="Y28" s="125"/>
      <c r="Z28" s="757"/>
      <c r="AB28" s="274"/>
      <c r="AC28" s="15"/>
      <c r="AD28" s="15" t="s">
        <v>312</v>
      </c>
      <c r="AF28" s="15" t="s">
        <v>313</v>
      </c>
      <c r="AG28" s="15"/>
      <c r="AH28" s="247" t="s">
        <v>345</v>
      </c>
      <c r="AI28" s="248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</row>
    <row r="29" spans="1:47" ht="17.25" thickBot="1">
      <c r="A29" s="2090"/>
      <c r="B29" s="256" t="s">
        <v>182</v>
      </c>
      <c r="C29" s="1470" t="s">
        <v>4</v>
      </c>
      <c r="D29" s="139" t="s">
        <v>156</v>
      </c>
      <c r="E29" s="258">
        <v>0.55000000000000004</v>
      </c>
      <c r="F29" s="204">
        <f t="shared" si="3"/>
        <v>24.34</v>
      </c>
      <c r="G29" s="592" t="s">
        <v>654</v>
      </c>
      <c r="H29" s="592" t="s">
        <v>655</v>
      </c>
      <c r="I29" s="590">
        <v>30</v>
      </c>
      <c r="J29" s="205">
        <f t="shared" si="0"/>
        <v>7.6388888888888893E-4</v>
      </c>
      <c r="K29" s="205">
        <f t="shared" si="2"/>
        <v>3.3185019841269835E-2</v>
      </c>
      <c r="L29" s="206">
        <f t="shared" si="5"/>
        <v>0.24151835317460318</v>
      </c>
      <c r="M29" s="237">
        <f t="shared" si="5"/>
        <v>0.32485168650793661</v>
      </c>
      <c r="N29" s="206">
        <f t="shared" si="5"/>
        <v>0.40818501984126992</v>
      </c>
      <c r="O29" s="237">
        <f t="shared" si="5"/>
        <v>0.49151835317460324</v>
      </c>
      <c r="P29" s="206">
        <f t="shared" si="5"/>
        <v>0.57485168650793628</v>
      </c>
      <c r="Q29" s="237">
        <f t="shared" si="5"/>
        <v>0.65818501984126965</v>
      </c>
      <c r="R29" s="206">
        <f t="shared" si="5"/>
        <v>0.74151835317460302</v>
      </c>
      <c r="S29" s="237">
        <f t="shared" si="5"/>
        <v>0.82485168650793628</v>
      </c>
      <c r="T29" s="129"/>
      <c r="U29" s="129"/>
      <c r="V29" s="129"/>
      <c r="W29" s="129"/>
      <c r="X29" s="129"/>
      <c r="Y29" s="130"/>
      <c r="AB29" s="240" t="s">
        <v>311</v>
      </c>
      <c r="AC29" s="241"/>
      <c r="AD29" s="241">
        <f>AD21</f>
        <v>23561.999999999996</v>
      </c>
      <c r="AE29" s="241"/>
      <c r="AF29" s="273">
        <v>1.5</v>
      </c>
      <c r="AG29" s="241"/>
      <c r="AH29" s="249">
        <f>AD29*AF29</f>
        <v>35342.999999999993</v>
      </c>
      <c r="AI29" s="244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</row>
    <row r="30" spans="1:47" ht="25.5" customHeight="1" thickBot="1">
      <c r="A30" s="15"/>
      <c r="B30" s="17"/>
      <c r="H30" s="755"/>
      <c r="I30" s="755"/>
      <c r="J30" s="755"/>
      <c r="K30" s="755"/>
      <c r="L30" s="755"/>
      <c r="M30" s="755"/>
      <c r="N30" s="755"/>
      <c r="O30" s="755"/>
      <c r="P30" s="755"/>
      <c r="Q30" s="755"/>
      <c r="R30" s="1"/>
      <c r="S30" s="1"/>
      <c r="T30" s="1"/>
      <c r="U30" s="1"/>
      <c r="V30" s="757"/>
      <c r="W30" s="757"/>
      <c r="X30" s="755"/>
      <c r="AB30" s="274"/>
      <c r="AC30" s="15"/>
      <c r="AD30" s="15"/>
      <c r="AE30" s="15"/>
      <c r="AF30" s="15"/>
      <c r="AG30" s="15"/>
      <c r="AH30" s="250"/>
      <c r="AI30" s="251"/>
      <c r="AJ30" s="762"/>
      <c r="AK30" s="762"/>
      <c r="AL30" s="762"/>
      <c r="AM30" s="762"/>
      <c r="AN30" s="762"/>
      <c r="AO30" s="15"/>
      <c r="AP30" s="15"/>
      <c r="AQ30" s="15"/>
      <c r="AR30" s="15"/>
      <c r="AS30" s="15"/>
      <c r="AT30" s="15"/>
      <c r="AU30" s="15"/>
    </row>
    <row r="31" spans="1:47" ht="17.25" thickBot="1">
      <c r="A31" s="15"/>
      <c r="B31" s="17"/>
      <c r="C31" s="15" t="s">
        <v>11</v>
      </c>
      <c r="D31" s="15"/>
      <c r="E31" s="755"/>
      <c r="F31" s="19"/>
      <c r="G31" s="755"/>
      <c r="H31" s="700" t="s">
        <v>962</v>
      </c>
      <c r="I31" s="755"/>
      <c r="J31" s="755"/>
      <c r="K31" s="755"/>
      <c r="L31" s="755"/>
      <c r="M31" s="755"/>
      <c r="N31" s="755"/>
      <c r="O31" s="755"/>
      <c r="P31" s="755"/>
      <c r="Q31" s="755"/>
      <c r="R31" s="755"/>
      <c r="S31" s="755"/>
      <c r="T31" s="755"/>
      <c r="U31" s="755"/>
      <c r="V31" s="1"/>
      <c r="X31" s="757"/>
      <c r="AB31" s="240" t="s">
        <v>317</v>
      </c>
      <c r="AC31" s="241"/>
      <c r="AD31" s="241">
        <f>AD23</f>
        <v>92820</v>
      </c>
      <c r="AE31" s="241"/>
      <c r="AF31" s="273">
        <v>1.5</v>
      </c>
      <c r="AG31" s="241"/>
      <c r="AH31" s="249">
        <f>AD31*AF31</f>
        <v>139230</v>
      </c>
      <c r="AI31" s="244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</row>
    <row r="32" spans="1:47">
      <c r="A32" s="15"/>
      <c r="B32" s="17"/>
      <c r="C32" s="15" t="s">
        <v>12</v>
      </c>
      <c r="D32" s="15"/>
      <c r="E32" s="755"/>
      <c r="F32" s="19"/>
      <c r="G32" s="755"/>
      <c r="H32" s="755"/>
      <c r="I32" s="755"/>
      <c r="J32" s="755"/>
      <c r="K32" s="755"/>
      <c r="L32" s="755"/>
      <c r="M32" s="755"/>
      <c r="N32" s="755"/>
      <c r="O32" s="755"/>
      <c r="P32" s="755"/>
      <c r="Q32" s="755"/>
      <c r="R32" s="755"/>
      <c r="S32" s="755"/>
      <c r="T32" s="755"/>
      <c r="U32" s="755"/>
      <c r="V32" s="1"/>
      <c r="X32" s="757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</row>
    <row r="33" spans="1:28">
      <c r="A33" s="15"/>
      <c r="B33" s="17"/>
      <c r="C33" s="15" t="s">
        <v>13</v>
      </c>
      <c r="D33" s="15"/>
      <c r="E33" s="755"/>
      <c r="F33" s="19"/>
      <c r="G33" s="755"/>
      <c r="H33" s="755"/>
      <c r="I33" s="755"/>
      <c r="J33" s="755"/>
      <c r="K33" s="755"/>
      <c r="L33" s="755"/>
      <c r="M33" s="755"/>
      <c r="N33" s="755"/>
      <c r="O33" s="755"/>
      <c r="P33" s="755"/>
      <c r="Q33" s="755"/>
      <c r="R33" s="755"/>
      <c r="S33" s="755"/>
      <c r="T33" s="755"/>
      <c r="U33" s="755"/>
      <c r="V33" s="1"/>
      <c r="X33" s="757"/>
      <c r="Z33" s="15"/>
      <c r="AA33" s="15"/>
      <c r="AB33" s="15"/>
    </row>
    <row r="34" spans="1:28">
      <c r="A34" s="15"/>
      <c r="B34" s="17"/>
      <c r="C34" s="15" t="s">
        <v>14</v>
      </c>
      <c r="D34" s="15"/>
      <c r="E34" s="755"/>
      <c r="F34" s="19"/>
      <c r="G34" s="755"/>
      <c r="H34" s="755"/>
      <c r="I34" s="755"/>
      <c r="J34" s="755"/>
      <c r="K34" s="755"/>
      <c r="L34" s="755"/>
      <c r="M34" s="755"/>
      <c r="N34" s="755"/>
      <c r="O34" s="755"/>
      <c r="P34" s="755"/>
      <c r="Q34" s="755"/>
      <c r="R34" s="755"/>
      <c r="S34" s="755"/>
      <c r="T34" s="15"/>
      <c r="U34" s="15"/>
      <c r="V34" s="15"/>
      <c r="W34" s="757"/>
      <c r="X34" s="757"/>
      <c r="Y34" s="15"/>
    </row>
    <row r="35" spans="1:28" ht="36" customHeight="1">
      <c r="A35" s="15"/>
      <c r="B35" s="17"/>
      <c r="C35" s="15" t="s">
        <v>15</v>
      </c>
      <c r="D35" s="756"/>
      <c r="E35" s="755"/>
      <c r="F35" s="19"/>
      <c r="G35" s="755"/>
      <c r="H35" s="755"/>
      <c r="I35" s="755"/>
      <c r="J35" s="755"/>
      <c r="K35" s="755"/>
      <c r="L35" s="755"/>
      <c r="M35" s="755"/>
      <c r="N35" s="755"/>
      <c r="O35" s="755"/>
      <c r="P35" s="755"/>
      <c r="Q35" s="15"/>
      <c r="R35" s="15"/>
      <c r="S35" s="757"/>
      <c r="T35" s="757"/>
      <c r="U35" s="1"/>
      <c r="V35" s="1"/>
    </row>
    <row r="36" spans="1:28" ht="34.5" customHeight="1">
      <c r="A36" s="15"/>
      <c r="B36" s="1952">
        <v>20</v>
      </c>
      <c r="C36" s="756"/>
      <c r="D36" s="38" t="s">
        <v>269</v>
      </c>
      <c r="E36" s="755"/>
      <c r="F36" s="755"/>
      <c r="G36" s="755"/>
      <c r="H36" s="755"/>
      <c r="I36" s="755"/>
      <c r="J36" s="755"/>
      <c r="K36" s="755"/>
      <c r="L36" s="755"/>
      <c r="M36" s="755"/>
      <c r="N36" s="755"/>
      <c r="O36" s="755"/>
      <c r="P36" s="755"/>
      <c r="Q36" s="755"/>
      <c r="R36" s="755"/>
      <c r="S36" s="755"/>
      <c r="T36" s="755"/>
      <c r="U36" s="1"/>
      <c r="V36" s="1"/>
    </row>
    <row r="37" spans="1:28" ht="24" thickBot="1">
      <c r="A37" s="79"/>
      <c r="B37" s="1952"/>
      <c r="C37" s="756"/>
      <c r="D37" s="38" t="s">
        <v>276</v>
      </c>
      <c r="E37" s="755"/>
      <c r="F37" s="755"/>
      <c r="G37" s="755"/>
      <c r="H37" s="755"/>
      <c r="I37" s="755"/>
      <c r="J37" s="755"/>
      <c r="K37" s="755"/>
      <c r="L37" s="755"/>
      <c r="M37" s="755"/>
      <c r="N37" s="755"/>
      <c r="O37" s="755"/>
      <c r="P37" s="755"/>
      <c r="Q37" s="755"/>
      <c r="R37" s="755"/>
      <c r="S37" s="755"/>
      <c r="T37" s="755"/>
      <c r="U37" s="1"/>
      <c r="V37" s="1"/>
    </row>
    <row r="38" spans="1:28" ht="26.25" thickBot="1">
      <c r="A38" s="764"/>
      <c r="B38" s="765" t="s">
        <v>17</v>
      </c>
      <c r="C38" s="771"/>
      <c r="D38" s="2093" t="s">
        <v>1690</v>
      </c>
      <c r="E38" s="2094"/>
      <c r="F38" s="2094"/>
      <c r="G38" s="2094"/>
      <c r="H38" s="2094"/>
      <c r="I38" s="2094"/>
      <c r="J38" s="2094"/>
      <c r="K38" s="2094"/>
      <c r="L38" s="2094"/>
      <c r="M38" s="2094"/>
      <c r="N38" s="2094"/>
      <c r="O38" s="2094"/>
      <c r="P38" s="2094"/>
      <c r="Q38" s="2094"/>
      <c r="R38" s="2094"/>
      <c r="S38" s="2094"/>
      <c r="T38" s="2094"/>
      <c r="U38" s="2094"/>
      <c r="V38" s="2094"/>
      <c r="W38" s="2094"/>
      <c r="X38" s="2094"/>
      <c r="Y38" s="2095"/>
    </row>
    <row r="39" spans="1:28" ht="16.5" customHeight="1">
      <c r="A39" s="2091"/>
      <c r="B39" s="2096" t="s">
        <v>1</v>
      </c>
      <c r="C39" s="2098" t="s">
        <v>2</v>
      </c>
      <c r="D39" s="2100" t="s">
        <v>16</v>
      </c>
      <c r="E39" s="2001"/>
      <c r="F39" s="2001"/>
      <c r="G39" s="2001"/>
      <c r="H39" s="2001"/>
      <c r="I39" s="2002"/>
      <c r="L39" s="770">
        <v>1</v>
      </c>
      <c r="M39" s="770">
        <v>2</v>
      </c>
      <c r="N39" s="770">
        <v>1</v>
      </c>
      <c r="O39" s="770">
        <v>2</v>
      </c>
      <c r="P39" s="770">
        <v>1</v>
      </c>
      <c r="Q39" s="770">
        <v>2</v>
      </c>
      <c r="R39" s="770">
        <v>1</v>
      </c>
      <c r="S39" s="770">
        <v>2</v>
      </c>
      <c r="T39" s="231"/>
      <c r="U39" s="231"/>
      <c r="V39" s="231"/>
      <c r="W39" s="231"/>
      <c r="X39" s="231"/>
      <c r="Y39" s="783"/>
      <c r="Z39" s="15"/>
      <c r="AA39" s="15"/>
    </row>
    <row r="40" spans="1:28" ht="15.75" customHeight="1" thickBot="1">
      <c r="A40" s="2092"/>
      <c r="B40" s="2097"/>
      <c r="C40" s="2099"/>
      <c r="D40" s="228" t="s">
        <v>0</v>
      </c>
      <c r="E40" s="229" t="s">
        <v>48</v>
      </c>
      <c r="F40" s="229"/>
      <c r="G40" s="2104" t="s">
        <v>552</v>
      </c>
      <c r="H40" s="2105"/>
      <c r="I40" s="229" t="s">
        <v>8</v>
      </c>
      <c r="J40" s="229" t="s">
        <v>9</v>
      </c>
      <c r="K40" s="229" t="s">
        <v>10</v>
      </c>
      <c r="L40" s="753">
        <v>1</v>
      </c>
      <c r="M40" s="753">
        <v>2</v>
      </c>
      <c r="N40" s="753">
        <v>3</v>
      </c>
      <c r="O40" s="753">
        <v>4</v>
      </c>
      <c r="P40" s="753">
        <v>5</v>
      </c>
      <c r="Q40" s="753">
        <v>6</v>
      </c>
      <c r="R40" s="753">
        <v>7</v>
      </c>
      <c r="S40" s="753">
        <v>8</v>
      </c>
      <c r="T40" s="768"/>
      <c r="U40" s="768"/>
      <c r="V40" s="768"/>
      <c r="W40" s="768"/>
      <c r="X40" s="768"/>
      <c r="Y40" s="344"/>
    </row>
    <row r="41" spans="1:28" ht="19.5" thickBot="1">
      <c r="A41" s="2101" t="s">
        <v>297</v>
      </c>
      <c r="B41" s="668" t="s">
        <v>182</v>
      </c>
      <c r="C41" s="1472" t="s">
        <v>4</v>
      </c>
      <c r="D41" s="269" t="s">
        <v>18</v>
      </c>
      <c r="E41" s="363">
        <v>0</v>
      </c>
      <c r="F41" s="146"/>
      <c r="G41" s="583" t="s">
        <v>654</v>
      </c>
      <c r="H41" s="583" t="s">
        <v>655</v>
      </c>
      <c r="I41" s="146"/>
      <c r="J41" s="146"/>
      <c r="K41" s="209">
        <v>0</v>
      </c>
      <c r="L41" s="215">
        <v>0.25</v>
      </c>
      <c r="M41" s="215">
        <v>0.33333333333333331</v>
      </c>
      <c r="N41" s="215">
        <v>0.41666666666666669</v>
      </c>
      <c r="O41" s="215">
        <v>0.5</v>
      </c>
      <c r="P41" s="215">
        <v>0.58333333333333337</v>
      </c>
      <c r="Q41" s="215">
        <v>0.66666666666666663</v>
      </c>
      <c r="R41" s="215">
        <v>0.75</v>
      </c>
      <c r="S41" s="230">
        <v>0.83333333333333337</v>
      </c>
      <c r="T41" s="784"/>
      <c r="U41" s="784"/>
      <c r="V41" s="784"/>
      <c r="W41" s="784"/>
      <c r="X41" s="784"/>
      <c r="Y41" s="785"/>
    </row>
    <row r="42" spans="1:28">
      <c r="A42" s="2102"/>
      <c r="B42" s="295" t="s">
        <v>267</v>
      </c>
      <c r="C42" s="1473" t="s">
        <v>4</v>
      </c>
      <c r="D42" s="157" t="s">
        <v>19</v>
      </c>
      <c r="E42" s="467">
        <v>0.39</v>
      </c>
      <c r="F42" s="582">
        <f>E42</f>
        <v>0.39</v>
      </c>
      <c r="G42" s="581" t="s">
        <v>726</v>
      </c>
      <c r="H42" s="581" t="s">
        <v>727</v>
      </c>
      <c r="I42" s="759">
        <v>10</v>
      </c>
      <c r="J42" s="9">
        <f t="shared" ref="J42:J65" si="6">(E42/I42)/24</f>
        <v>1.6249999999999999E-3</v>
      </c>
      <c r="K42" s="259">
        <f>K41+J42</f>
        <v>1.6249999999999999E-3</v>
      </c>
      <c r="L42" s="264">
        <f t="shared" ref="L42:S52" si="7">L41+$J42</f>
        <v>0.25162499999999999</v>
      </c>
      <c r="M42" s="236">
        <f t="shared" si="7"/>
        <v>0.3349583333333333</v>
      </c>
      <c r="N42" s="202">
        <f t="shared" si="7"/>
        <v>0.41829166666666667</v>
      </c>
      <c r="O42" s="236">
        <f t="shared" si="7"/>
        <v>0.50162499999999999</v>
      </c>
      <c r="P42" s="202">
        <f t="shared" si="7"/>
        <v>0.58495833333333336</v>
      </c>
      <c r="Q42" s="236">
        <f t="shared" si="7"/>
        <v>0.66829166666666662</v>
      </c>
      <c r="R42" s="202">
        <f t="shared" si="7"/>
        <v>0.75162499999999999</v>
      </c>
      <c r="S42" s="236">
        <f t="shared" si="7"/>
        <v>0.83495833333333336</v>
      </c>
      <c r="T42" s="293"/>
      <c r="U42" s="293"/>
      <c r="V42" s="293"/>
      <c r="W42" s="293"/>
      <c r="X42" s="293"/>
      <c r="Y42" s="294"/>
    </row>
    <row r="43" spans="1:28">
      <c r="A43" s="2102"/>
      <c r="B43" s="296" t="s">
        <v>337</v>
      </c>
      <c r="C43" s="1473" t="s">
        <v>4</v>
      </c>
      <c r="D43" s="157" t="s">
        <v>20</v>
      </c>
      <c r="E43" s="467">
        <v>0.44</v>
      </c>
      <c r="F43" s="582">
        <f>E42+E43</f>
        <v>0.83000000000000007</v>
      </c>
      <c r="G43" s="584" t="s">
        <v>678</v>
      </c>
      <c r="H43" s="584" t="s">
        <v>679</v>
      </c>
      <c r="I43" s="759">
        <v>30</v>
      </c>
      <c r="J43" s="9">
        <f t="shared" si="6"/>
        <v>6.111111111111111E-4</v>
      </c>
      <c r="K43" s="259">
        <f t="shared" ref="K43:K65" si="8">K42+J43</f>
        <v>2.236111111111111E-3</v>
      </c>
      <c r="L43" s="265">
        <f t="shared" si="7"/>
        <v>0.25223611111111111</v>
      </c>
      <c r="M43" s="234">
        <f t="shared" si="7"/>
        <v>0.33556944444444442</v>
      </c>
      <c r="N43" s="10">
        <f t="shared" si="7"/>
        <v>0.41890277777777779</v>
      </c>
      <c r="O43" s="234">
        <f t="shared" si="7"/>
        <v>0.50223611111111111</v>
      </c>
      <c r="P43" s="10">
        <f t="shared" si="7"/>
        <v>0.58556944444444448</v>
      </c>
      <c r="Q43" s="234">
        <f t="shared" si="7"/>
        <v>0.66890277777777774</v>
      </c>
      <c r="R43" s="10">
        <f t="shared" si="7"/>
        <v>0.75223611111111111</v>
      </c>
      <c r="S43" s="234">
        <f t="shared" si="7"/>
        <v>0.83556944444444448</v>
      </c>
      <c r="T43" s="98"/>
      <c r="U43" s="98"/>
      <c r="V43" s="98"/>
      <c r="W43" s="98"/>
      <c r="X43" s="98"/>
      <c r="Y43" s="125"/>
    </row>
    <row r="44" spans="1:28">
      <c r="A44" s="2102"/>
      <c r="B44" s="296" t="s">
        <v>338</v>
      </c>
      <c r="C44" s="1473" t="s">
        <v>4</v>
      </c>
      <c r="D44" s="157" t="s">
        <v>21</v>
      </c>
      <c r="E44" s="467">
        <v>0.75</v>
      </c>
      <c r="F44" s="8">
        <f>F43+E44</f>
        <v>1.58</v>
      </c>
      <c r="G44" s="581" t="s">
        <v>724</v>
      </c>
      <c r="H44" s="581" t="s">
        <v>725</v>
      </c>
      <c r="I44" s="763">
        <v>20</v>
      </c>
      <c r="J44" s="9">
        <f t="shared" si="6"/>
        <v>1.5624999999999999E-3</v>
      </c>
      <c r="K44" s="259">
        <f t="shared" si="8"/>
        <v>3.7986111111111111E-3</v>
      </c>
      <c r="L44" s="265">
        <f t="shared" si="7"/>
        <v>0.25379861111111113</v>
      </c>
      <c r="M44" s="234">
        <f t="shared" si="7"/>
        <v>0.33713194444444444</v>
      </c>
      <c r="N44" s="10">
        <f t="shared" si="7"/>
        <v>0.42046527777777781</v>
      </c>
      <c r="O44" s="234">
        <f t="shared" si="7"/>
        <v>0.50379861111111113</v>
      </c>
      <c r="P44" s="10">
        <f t="shared" si="7"/>
        <v>0.5871319444444445</v>
      </c>
      <c r="Q44" s="234">
        <f t="shared" si="7"/>
        <v>0.67046527777777776</v>
      </c>
      <c r="R44" s="10">
        <f t="shared" si="7"/>
        <v>0.75379861111111113</v>
      </c>
      <c r="S44" s="234">
        <f t="shared" si="7"/>
        <v>0.8371319444444445</v>
      </c>
      <c r="T44" s="98"/>
      <c r="U44" s="98"/>
      <c r="V44" s="98"/>
      <c r="W44" s="98"/>
      <c r="X44" s="98"/>
      <c r="Y44" s="125"/>
    </row>
    <row r="45" spans="1:28">
      <c r="A45" s="2102"/>
      <c r="B45" s="1479" t="s">
        <v>298</v>
      </c>
      <c r="C45" s="1525" t="s">
        <v>4</v>
      </c>
      <c r="D45" s="157" t="s">
        <v>22</v>
      </c>
      <c r="E45" s="467">
        <v>0.41</v>
      </c>
      <c r="F45" s="8">
        <f t="shared" ref="F45:F64" si="9">F44+E45</f>
        <v>1.99</v>
      </c>
      <c r="G45" s="581" t="s">
        <v>607</v>
      </c>
      <c r="H45" s="581" t="s">
        <v>608</v>
      </c>
      <c r="I45" s="763">
        <v>15</v>
      </c>
      <c r="J45" s="9">
        <f t="shared" si="6"/>
        <v>1.1388888888888887E-3</v>
      </c>
      <c r="K45" s="259">
        <f t="shared" si="8"/>
        <v>4.9375E-3</v>
      </c>
      <c r="L45" s="265">
        <f t="shared" si="7"/>
        <v>0.25493750000000004</v>
      </c>
      <c r="M45" s="234">
        <f t="shared" si="7"/>
        <v>0.33827083333333335</v>
      </c>
      <c r="N45" s="10">
        <f t="shared" si="7"/>
        <v>0.42160416666666672</v>
      </c>
      <c r="O45" s="234">
        <f t="shared" si="7"/>
        <v>0.50493750000000004</v>
      </c>
      <c r="P45" s="10">
        <f t="shared" si="7"/>
        <v>0.58827083333333341</v>
      </c>
      <c r="Q45" s="234">
        <f t="shared" si="7"/>
        <v>0.67160416666666667</v>
      </c>
      <c r="R45" s="10">
        <f t="shared" si="7"/>
        <v>0.75493750000000004</v>
      </c>
      <c r="S45" s="234">
        <f t="shared" si="7"/>
        <v>0.83827083333333341</v>
      </c>
      <c r="T45" s="98"/>
      <c r="U45" s="98"/>
      <c r="V45" s="98"/>
      <c r="W45" s="98"/>
      <c r="X45" s="98"/>
      <c r="Y45" s="125"/>
    </row>
    <row r="46" spans="1:28">
      <c r="A46" s="2102"/>
      <c r="B46" s="1480" t="s">
        <v>292</v>
      </c>
      <c r="C46" s="1526" t="s">
        <v>4</v>
      </c>
      <c r="D46" s="290" t="s">
        <v>23</v>
      </c>
      <c r="E46" s="701">
        <v>0.59</v>
      </c>
      <c r="F46" s="8">
        <f t="shared" si="9"/>
        <v>2.58</v>
      </c>
      <c r="G46" s="585" t="s">
        <v>609</v>
      </c>
      <c r="H46" s="585" t="s">
        <v>575</v>
      </c>
      <c r="I46" s="32">
        <v>20</v>
      </c>
      <c r="J46" s="33">
        <f t="shared" si="6"/>
        <v>1.2291666666666666E-3</v>
      </c>
      <c r="K46" s="391">
        <f t="shared" si="8"/>
        <v>6.1666666666666667E-3</v>
      </c>
      <c r="L46" s="392">
        <f t="shared" si="7"/>
        <v>0.25616666666666671</v>
      </c>
      <c r="M46" s="34">
        <f t="shared" si="7"/>
        <v>0.33950000000000002</v>
      </c>
      <c r="N46" s="34">
        <f t="shared" si="7"/>
        <v>0.42283333333333339</v>
      </c>
      <c r="O46" s="34">
        <f t="shared" si="7"/>
        <v>0.50616666666666665</v>
      </c>
      <c r="P46" s="34">
        <f t="shared" si="7"/>
        <v>0.58950000000000002</v>
      </c>
      <c r="Q46" s="34">
        <f t="shared" si="7"/>
        <v>0.67283333333333328</v>
      </c>
      <c r="R46" s="34">
        <f t="shared" si="7"/>
        <v>0.75616666666666665</v>
      </c>
      <c r="S46" s="34">
        <f t="shared" si="7"/>
        <v>0.83950000000000002</v>
      </c>
      <c r="T46" s="98"/>
      <c r="U46" s="98"/>
      <c r="V46" s="98"/>
      <c r="W46" s="98"/>
      <c r="X46" s="98"/>
      <c r="Y46" s="125"/>
    </row>
    <row r="47" spans="1:28">
      <c r="A47" s="2102"/>
      <c r="B47" s="1481" t="s">
        <v>291</v>
      </c>
      <c r="C47" s="1473" t="s">
        <v>4</v>
      </c>
      <c r="D47" s="157" t="s">
        <v>24</v>
      </c>
      <c r="E47" s="702">
        <v>0.66</v>
      </c>
      <c r="F47" s="8">
        <f t="shared" si="9"/>
        <v>3.24</v>
      </c>
      <c r="G47" s="581" t="s">
        <v>682</v>
      </c>
      <c r="H47" s="581" t="s">
        <v>683</v>
      </c>
      <c r="I47" s="763">
        <v>20</v>
      </c>
      <c r="J47" s="9">
        <f t="shared" si="6"/>
        <v>1.3750000000000001E-3</v>
      </c>
      <c r="K47" s="259">
        <f t="shared" si="8"/>
        <v>7.541666666666667E-3</v>
      </c>
      <c r="L47" s="265">
        <f t="shared" si="7"/>
        <v>0.25754166666666672</v>
      </c>
      <c r="M47" s="234">
        <f t="shared" si="7"/>
        <v>0.34087500000000004</v>
      </c>
      <c r="N47" s="10">
        <f t="shared" si="7"/>
        <v>0.42420833333333341</v>
      </c>
      <c r="O47" s="234">
        <f t="shared" si="7"/>
        <v>0.50754166666666667</v>
      </c>
      <c r="P47" s="10">
        <f t="shared" si="7"/>
        <v>0.59087500000000004</v>
      </c>
      <c r="Q47" s="234">
        <f t="shared" si="7"/>
        <v>0.6742083333333333</v>
      </c>
      <c r="R47" s="10">
        <f t="shared" si="7"/>
        <v>0.75754166666666667</v>
      </c>
      <c r="S47" s="234">
        <f t="shared" si="7"/>
        <v>0.84087500000000004</v>
      </c>
      <c r="T47" s="98"/>
      <c r="U47" s="98"/>
      <c r="V47" s="98"/>
      <c r="W47" s="98"/>
      <c r="X47" s="98"/>
      <c r="Y47" s="125"/>
    </row>
    <row r="48" spans="1:28">
      <c r="A48" s="2102"/>
      <c r="B48" s="1482" t="s">
        <v>290</v>
      </c>
      <c r="C48" s="1524" t="s">
        <v>4</v>
      </c>
      <c r="D48" s="157" t="s">
        <v>25</v>
      </c>
      <c r="E48" s="593">
        <v>0.86</v>
      </c>
      <c r="F48" s="8">
        <f t="shared" si="9"/>
        <v>4.1000000000000005</v>
      </c>
      <c r="G48" s="581" t="s">
        <v>684</v>
      </c>
      <c r="H48" s="581" t="s">
        <v>685</v>
      </c>
      <c r="I48" s="753">
        <v>25</v>
      </c>
      <c r="J48" s="198">
        <f t="shared" si="6"/>
        <v>1.4333333333333333E-3</v>
      </c>
      <c r="K48" s="260">
        <f t="shared" si="8"/>
        <v>8.9750000000000003E-3</v>
      </c>
      <c r="L48" s="265">
        <f t="shared" si="7"/>
        <v>0.25897500000000007</v>
      </c>
      <c r="M48" s="234">
        <f t="shared" si="7"/>
        <v>0.34230833333333338</v>
      </c>
      <c r="N48" s="10">
        <f t="shared" si="7"/>
        <v>0.42564166666666675</v>
      </c>
      <c r="O48" s="234">
        <f t="shared" si="7"/>
        <v>0.50897499999999996</v>
      </c>
      <c r="P48" s="10">
        <f t="shared" si="7"/>
        <v>0.59230833333333333</v>
      </c>
      <c r="Q48" s="234">
        <f t="shared" si="7"/>
        <v>0.67564166666666658</v>
      </c>
      <c r="R48" s="10">
        <f t="shared" si="7"/>
        <v>0.75897499999999996</v>
      </c>
      <c r="S48" s="234">
        <f t="shared" si="7"/>
        <v>0.84230833333333333</v>
      </c>
      <c r="T48" s="98"/>
      <c r="U48" s="98"/>
      <c r="V48" s="98"/>
      <c r="W48" s="98"/>
      <c r="X48" s="98"/>
      <c r="Y48" s="125"/>
    </row>
    <row r="49" spans="1:28" ht="17.25" customHeight="1" thickBot="1">
      <c r="A49" s="2103"/>
      <c r="B49" s="1483" t="s">
        <v>289</v>
      </c>
      <c r="C49" s="1524" t="s">
        <v>4</v>
      </c>
      <c r="D49" s="270" t="s">
        <v>26</v>
      </c>
      <c r="E49" s="593">
        <v>1.05</v>
      </c>
      <c r="F49" s="8">
        <f t="shared" si="9"/>
        <v>5.15</v>
      </c>
      <c r="G49" s="586" t="s">
        <v>686</v>
      </c>
      <c r="H49" s="586" t="s">
        <v>687</v>
      </c>
      <c r="I49" s="753">
        <v>20</v>
      </c>
      <c r="J49" s="198">
        <f t="shared" si="6"/>
        <v>2.1875000000000002E-3</v>
      </c>
      <c r="K49" s="260">
        <f t="shared" si="8"/>
        <v>1.1162500000000001E-2</v>
      </c>
      <c r="L49" s="267">
        <f t="shared" si="7"/>
        <v>0.26116250000000008</v>
      </c>
      <c r="M49" s="235">
        <f t="shared" si="7"/>
        <v>0.34449583333333339</v>
      </c>
      <c r="N49" s="199">
        <f t="shared" si="7"/>
        <v>0.42782916666666676</v>
      </c>
      <c r="O49" s="235">
        <f t="shared" si="7"/>
        <v>0.51116249999999996</v>
      </c>
      <c r="P49" s="199">
        <f t="shared" si="7"/>
        <v>0.59449583333333333</v>
      </c>
      <c r="Q49" s="235">
        <f t="shared" si="7"/>
        <v>0.67782916666666659</v>
      </c>
      <c r="R49" s="199">
        <f t="shared" si="7"/>
        <v>0.76116249999999996</v>
      </c>
      <c r="S49" s="235">
        <f t="shared" si="7"/>
        <v>0.84449583333333333</v>
      </c>
      <c r="T49" s="291"/>
      <c r="U49" s="291"/>
      <c r="V49" s="291"/>
      <c r="W49" s="291"/>
      <c r="X49" s="291"/>
      <c r="Y49" s="292"/>
    </row>
    <row r="50" spans="1:28">
      <c r="A50" s="2077" t="s">
        <v>339</v>
      </c>
      <c r="B50" s="1484" t="s">
        <v>299</v>
      </c>
      <c r="C50" s="769"/>
      <c r="D50" s="155" t="s">
        <v>27</v>
      </c>
      <c r="E50" s="594">
        <v>1.36</v>
      </c>
      <c r="F50" s="8">
        <f t="shared" si="9"/>
        <v>6.5100000000000007</v>
      </c>
      <c r="G50" s="587" t="s">
        <v>693</v>
      </c>
      <c r="H50" s="587" t="s">
        <v>694</v>
      </c>
      <c r="I50" s="752">
        <v>40</v>
      </c>
      <c r="J50" s="201">
        <f t="shared" si="6"/>
        <v>1.4166666666666668E-3</v>
      </c>
      <c r="K50" s="261">
        <f t="shared" si="8"/>
        <v>1.2579166666666667E-2</v>
      </c>
      <c r="L50" s="264">
        <f t="shared" si="7"/>
        <v>0.26257916666666675</v>
      </c>
      <c r="M50" s="236">
        <f t="shared" si="7"/>
        <v>0.34591250000000007</v>
      </c>
      <c r="N50" s="202">
        <f t="shared" si="7"/>
        <v>0.42924583333333344</v>
      </c>
      <c r="O50" s="236">
        <f t="shared" si="7"/>
        <v>0.51257916666666659</v>
      </c>
      <c r="P50" s="202">
        <f t="shared" si="7"/>
        <v>0.59591249999999996</v>
      </c>
      <c r="Q50" s="236">
        <f t="shared" si="7"/>
        <v>0.67924583333333322</v>
      </c>
      <c r="R50" s="202">
        <f t="shared" si="7"/>
        <v>0.76257916666666659</v>
      </c>
      <c r="S50" s="236">
        <f t="shared" si="7"/>
        <v>0.84591249999999996</v>
      </c>
      <c r="T50" s="293"/>
      <c r="U50" s="293"/>
      <c r="V50" s="293"/>
      <c r="W50" s="293"/>
      <c r="X50" s="293"/>
      <c r="Y50" s="294"/>
    </row>
    <row r="51" spans="1:28" ht="18.75" customHeight="1">
      <c r="A51" s="2078"/>
      <c r="B51" s="1485" t="s">
        <v>287</v>
      </c>
      <c r="C51" s="677"/>
      <c r="D51" s="677" t="s">
        <v>28</v>
      </c>
      <c r="E51" s="678">
        <v>0.8</v>
      </c>
      <c r="F51" s="8">
        <f t="shared" si="9"/>
        <v>7.3100000000000005</v>
      </c>
      <c r="G51" s="680" t="s">
        <v>689</v>
      </c>
      <c r="H51" s="680" t="s">
        <v>690</v>
      </c>
      <c r="I51" s="681">
        <v>35</v>
      </c>
      <c r="J51" s="682">
        <f t="shared" si="6"/>
        <v>9.5238095238095238E-4</v>
      </c>
      <c r="K51" s="683">
        <f t="shared" si="8"/>
        <v>1.353154761904762E-2</v>
      </c>
      <c r="L51" s="684">
        <f t="shared" si="7"/>
        <v>0.26353154761904768</v>
      </c>
      <c r="M51" s="606">
        <f t="shared" si="7"/>
        <v>0.34686488095238099</v>
      </c>
      <c r="N51" s="606">
        <f t="shared" si="7"/>
        <v>0.43019821428571436</v>
      </c>
      <c r="O51" s="606">
        <f t="shared" si="7"/>
        <v>0.51353154761904751</v>
      </c>
      <c r="P51" s="606">
        <f t="shared" si="7"/>
        <v>0.59686488095238088</v>
      </c>
      <c r="Q51" s="606">
        <f t="shared" si="7"/>
        <v>0.68019821428571414</v>
      </c>
      <c r="R51" s="606">
        <f t="shared" si="7"/>
        <v>0.76353154761904751</v>
      </c>
      <c r="S51" s="606">
        <f t="shared" si="7"/>
        <v>0.84686488095238088</v>
      </c>
      <c r="T51" s="98"/>
      <c r="U51" s="98"/>
      <c r="V51" s="98"/>
      <c r="W51" s="98"/>
      <c r="X51" s="98"/>
      <c r="Y51" s="125"/>
    </row>
    <row r="52" spans="1:28">
      <c r="A52" s="2078"/>
      <c r="B52" s="1486" t="s">
        <v>300</v>
      </c>
      <c r="C52" s="670"/>
      <c r="D52" s="270" t="s">
        <v>29</v>
      </c>
      <c r="E52" s="653">
        <v>1.29</v>
      </c>
      <c r="F52" s="8">
        <f t="shared" si="9"/>
        <v>8.6000000000000014</v>
      </c>
      <c r="G52" s="586" t="s">
        <v>938</v>
      </c>
      <c r="H52" s="586" t="s">
        <v>939</v>
      </c>
      <c r="I52" s="753">
        <v>30</v>
      </c>
      <c r="J52" s="198">
        <f t="shared" si="6"/>
        <v>1.7916666666666669E-3</v>
      </c>
      <c r="K52" s="260">
        <f t="shared" si="8"/>
        <v>1.5323214285714287E-2</v>
      </c>
      <c r="L52" s="267">
        <f t="shared" si="7"/>
        <v>0.26532321428571437</v>
      </c>
      <c r="M52" s="235">
        <f t="shared" si="7"/>
        <v>0.34865654761904769</v>
      </c>
      <c r="N52" s="199">
        <f t="shared" si="7"/>
        <v>0.43198988095238106</v>
      </c>
      <c r="O52" s="235">
        <f t="shared" si="7"/>
        <v>0.51532321428571415</v>
      </c>
      <c r="P52" s="199">
        <f t="shared" si="7"/>
        <v>0.59865654761904752</v>
      </c>
      <c r="Q52" s="235">
        <f t="shared" si="7"/>
        <v>0.68198988095238078</v>
      </c>
      <c r="R52" s="199">
        <f t="shared" si="7"/>
        <v>0.76532321428571415</v>
      </c>
      <c r="S52" s="235">
        <f t="shared" si="7"/>
        <v>0.84865654761904752</v>
      </c>
      <c r="T52" s="291"/>
      <c r="U52" s="291"/>
      <c r="V52" s="291"/>
      <c r="W52" s="291"/>
      <c r="X52" s="291"/>
      <c r="Y52" s="292"/>
    </row>
    <row r="53" spans="1:28">
      <c r="A53" s="2078"/>
      <c r="B53" s="675" t="s">
        <v>937</v>
      </c>
      <c r="C53" s="671"/>
      <c r="D53" s="661" t="s">
        <v>30</v>
      </c>
      <c r="E53" s="703">
        <v>0.94</v>
      </c>
      <c r="F53" s="8">
        <f t="shared" si="9"/>
        <v>9.5400000000000009</v>
      </c>
      <c r="G53" s="650" t="s">
        <v>940</v>
      </c>
      <c r="H53" s="650" t="s">
        <v>941</v>
      </c>
      <c r="I53" s="662">
        <v>30</v>
      </c>
      <c r="J53" s="663">
        <f t="shared" si="6"/>
        <v>1.3055555555555555E-3</v>
      </c>
      <c r="K53" s="664"/>
      <c r="L53" s="665"/>
      <c r="M53" s="666"/>
      <c r="N53" s="667"/>
      <c r="O53" s="666"/>
      <c r="P53" s="667"/>
      <c r="Q53" s="666"/>
      <c r="R53" s="667"/>
      <c r="S53" s="666"/>
      <c r="T53" s="786"/>
      <c r="U53" s="786"/>
      <c r="V53" s="786"/>
      <c r="W53" s="786"/>
      <c r="X53" s="786"/>
      <c r="Y53" s="787"/>
    </row>
    <row r="54" spans="1:28" ht="17.25" customHeight="1" thickBot="1">
      <c r="A54" s="2078"/>
      <c r="B54" s="1487" t="s">
        <v>936</v>
      </c>
      <c r="C54" s="654"/>
      <c r="D54" s="158" t="s">
        <v>31</v>
      </c>
      <c r="E54" s="596">
        <v>1.05</v>
      </c>
      <c r="F54" s="8">
        <f t="shared" si="9"/>
        <v>10.590000000000002</v>
      </c>
      <c r="G54" s="589" t="s">
        <v>860</v>
      </c>
      <c r="H54" s="589" t="s">
        <v>944</v>
      </c>
      <c r="I54" s="656">
        <v>35</v>
      </c>
      <c r="J54" s="324">
        <f t="shared" si="6"/>
        <v>1.25E-3</v>
      </c>
      <c r="K54" s="657">
        <f>K52+J54</f>
        <v>1.6573214285714288E-2</v>
      </c>
      <c r="L54" s="658">
        <f t="shared" ref="L54:S54" si="10">L52+$J54</f>
        <v>0.26657321428571434</v>
      </c>
      <c r="M54" s="659">
        <f t="shared" si="10"/>
        <v>0.34990654761904766</v>
      </c>
      <c r="N54" s="660">
        <f t="shared" si="10"/>
        <v>0.43323988095238103</v>
      </c>
      <c r="O54" s="659">
        <f t="shared" si="10"/>
        <v>0.51657321428571412</v>
      </c>
      <c r="P54" s="660">
        <f t="shared" si="10"/>
        <v>0.59990654761904749</v>
      </c>
      <c r="Q54" s="659">
        <f t="shared" si="10"/>
        <v>0.68323988095238075</v>
      </c>
      <c r="R54" s="660">
        <f t="shared" si="10"/>
        <v>0.76657321428571412</v>
      </c>
      <c r="S54" s="659">
        <f t="shared" si="10"/>
        <v>0.84990654761904749</v>
      </c>
      <c r="T54" s="325"/>
      <c r="U54" s="325"/>
      <c r="V54" s="325"/>
      <c r="W54" s="325"/>
      <c r="X54" s="325"/>
      <c r="Y54" s="345"/>
      <c r="AA54" s="655" t="s">
        <v>942</v>
      </c>
      <c r="AB54" s="655" t="s">
        <v>943</v>
      </c>
    </row>
    <row r="55" spans="1:28" ht="16.5" customHeight="1" thickBot="1">
      <c r="A55" s="2079" t="s">
        <v>295</v>
      </c>
      <c r="B55" s="1488" t="s">
        <v>301</v>
      </c>
      <c r="C55" s="672"/>
      <c r="D55" s="674" t="s">
        <v>32</v>
      </c>
      <c r="E55" s="595">
        <v>1.29</v>
      </c>
      <c r="F55" s="8">
        <f t="shared" si="9"/>
        <v>11.880000000000003</v>
      </c>
      <c r="G55" s="655" t="s">
        <v>942</v>
      </c>
      <c r="H55" s="655" t="s">
        <v>943</v>
      </c>
      <c r="I55" s="770">
        <v>40</v>
      </c>
      <c r="J55" s="213">
        <f t="shared" si="6"/>
        <v>1.3437500000000001E-3</v>
      </c>
      <c r="K55" s="263">
        <f t="shared" si="8"/>
        <v>1.791696428571429E-2</v>
      </c>
      <c r="L55" s="268">
        <f t="shared" ref="L55:S65" si="11">L54+$J55</f>
        <v>0.26791696428571432</v>
      </c>
      <c r="M55" s="238">
        <f t="shared" si="11"/>
        <v>0.35125029761904764</v>
      </c>
      <c r="N55" s="214">
        <f t="shared" si="11"/>
        <v>0.43458363095238101</v>
      </c>
      <c r="O55" s="238">
        <f t="shared" si="11"/>
        <v>0.5179169642857141</v>
      </c>
      <c r="P55" s="214">
        <f t="shared" si="11"/>
        <v>0.60125029761904747</v>
      </c>
      <c r="Q55" s="238">
        <f t="shared" si="11"/>
        <v>0.68458363095238073</v>
      </c>
      <c r="R55" s="214">
        <f t="shared" si="11"/>
        <v>0.7679169642857141</v>
      </c>
      <c r="S55" s="238">
        <f t="shared" si="11"/>
        <v>0.85125029761904747</v>
      </c>
      <c r="T55" s="339"/>
      <c r="U55" s="339"/>
      <c r="V55" s="339"/>
      <c r="W55" s="339"/>
      <c r="X55" s="339"/>
      <c r="Y55" s="788"/>
      <c r="Z55" s="11"/>
    </row>
    <row r="56" spans="1:28">
      <c r="A56" s="2027"/>
      <c r="B56" s="1489" t="s">
        <v>283</v>
      </c>
      <c r="C56" s="670"/>
      <c r="D56" s="270" t="s">
        <v>148</v>
      </c>
      <c r="E56" s="597">
        <v>1.24</v>
      </c>
      <c r="F56" s="8">
        <f t="shared" si="9"/>
        <v>13.120000000000003</v>
      </c>
      <c r="G56" s="581" t="s">
        <v>945</v>
      </c>
      <c r="H56" s="581" t="s">
        <v>946</v>
      </c>
      <c r="I56" s="753">
        <v>35</v>
      </c>
      <c r="J56" s="198">
        <f t="shared" si="6"/>
        <v>1.4761904761904762E-3</v>
      </c>
      <c r="K56" s="260">
        <f t="shared" si="8"/>
        <v>1.9393154761904764E-2</v>
      </c>
      <c r="L56" s="265">
        <f t="shared" si="11"/>
        <v>0.26939315476190479</v>
      </c>
      <c r="M56" s="234">
        <f t="shared" si="11"/>
        <v>0.3527264880952381</v>
      </c>
      <c r="N56" s="10">
        <f t="shared" si="11"/>
        <v>0.43605982142857147</v>
      </c>
      <c r="O56" s="234">
        <f t="shared" si="11"/>
        <v>0.51939315476190462</v>
      </c>
      <c r="P56" s="10">
        <f t="shared" si="11"/>
        <v>0.60272648809523799</v>
      </c>
      <c r="Q56" s="234">
        <f t="shared" si="11"/>
        <v>0.68605982142857125</v>
      </c>
      <c r="R56" s="10">
        <f t="shared" si="11"/>
        <v>0.76939315476190462</v>
      </c>
      <c r="S56" s="234">
        <f t="shared" si="11"/>
        <v>0.85272648809523799</v>
      </c>
      <c r="T56" s="98"/>
      <c r="U56" s="98"/>
      <c r="V56" s="98"/>
      <c r="W56" s="98"/>
      <c r="X56" s="98"/>
      <c r="Y56" s="125"/>
      <c r="Z56" s="11"/>
    </row>
    <row r="57" spans="1:28">
      <c r="A57" s="2027"/>
      <c r="B57" s="1489" t="s">
        <v>282</v>
      </c>
      <c r="C57" s="669"/>
      <c r="D57" s="661" t="s">
        <v>149</v>
      </c>
      <c r="E57" s="598">
        <v>1.56</v>
      </c>
      <c r="F57" s="8">
        <f t="shared" si="9"/>
        <v>14.680000000000003</v>
      </c>
      <c r="G57" s="581" t="s">
        <v>947</v>
      </c>
      <c r="H57" s="581" t="s">
        <v>948</v>
      </c>
      <c r="I57" s="763">
        <v>35</v>
      </c>
      <c r="J57" s="9">
        <f t="shared" si="6"/>
        <v>1.8571428571428573E-3</v>
      </c>
      <c r="K57" s="259">
        <f t="shared" si="8"/>
        <v>2.125029761904762E-2</v>
      </c>
      <c r="L57" s="265">
        <f t="shared" si="11"/>
        <v>0.27125029761904762</v>
      </c>
      <c r="M57" s="234">
        <f t="shared" si="11"/>
        <v>0.35458363095238093</v>
      </c>
      <c r="N57" s="10">
        <f t="shared" si="11"/>
        <v>0.43791696428571431</v>
      </c>
      <c r="O57" s="234">
        <f t="shared" si="11"/>
        <v>0.52125029761904751</v>
      </c>
      <c r="P57" s="10">
        <f t="shared" si="11"/>
        <v>0.60458363095238088</v>
      </c>
      <c r="Q57" s="234">
        <f t="shared" si="11"/>
        <v>0.68791696428571414</v>
      </c>
      <c r="R57" s="10">
        <f t="shared" si="11"/>
        <v>0.77125029761904751</v>
      </c>
      <c r="S57" s="234">
        <f t="shared" si="11"/>
        <v>0.85458363095238088</v>
      </c>
      <c r="T57" s="98"/>
      <c r="U57" s="98"/>
      <c r="V57" s="98"/>
      <c r="W57" s="98"/>
      <c r="X57" s="98"/>
      <c r="Y57" s="125"/>
      <c r="Z57" s="11"/>
    </row>
    <row r="58" spans="1:28">
      <c r="A58" s="2027"/>
      <c r="B58" s="1489" t="s">
        <v>302</v>
      </c>
      <c r="C58" s="672"/>
      <c r="D58" s="270" t="s">
        <v>150</v>
      </c>
      <c r="E58" s="595">
        <v>0.83</v>
      </c>
      <c r="F58" s="8">
        <f t="shared" si="9"/>
        <v>15.510000000000003</v>
      </c>
      <c r="G58" s="581" t="s">
        <v>706</v>
      </c>
      <c r="H58" s="581" t="s">
        <v>707</v>
      </c>
      <c r="I58" s="770">
        <v>35</v>
      </c>
      <c r="J58" s="213">
        <f t="shared" si="6"/>
        <v>9.88095238095238E-4</v>
      </c>
      <c r="K58" s="263">
        <f t="shared" si="8"/>
        <v>2.2238392857142859E-2</v>
      </c>
      <c r="L58" s="265">
        <f t="shared" si="11"/>
        <v>0.27223839285714285</v>
      </c>
      <c r="M58" s="234">
        <f t="shared" si="11"/>
        <v>0.35557172619047617</v>
      </c>
      <c r="N58" s="10">
        <f t="shared" si="11"/>
        <v>0.43890505952380954</v>
      </c>
      <c r="O58" s="234">
        <f t="shared" si="11"/>
        <v>0.5222383928571428</v>
      </c>
      <c r="P58" s="10">
        <f t="shared" si="11"/>
        <v>0.60557172619047617</v>
      </c>
      <c r="Q58" s="234">
        <f t="shared" si="11"/>
        <v>0.68890505952380943</v>
      </c>
      <c r="R58" s="10">
        <f t="shared" si="11"/>
        <v>0.7722383928571428</v>
      </c>
      <c r="S58" s="234">
        <f t="shared" si="11"/>
        <v>0.85557172619047617</v>
      </c>
      <c r="T58" s="98"/>
      <c r="U58" s="98"/>
      <c r="V58" s="98"/>
      <c r="W58" s="98"/>
      <c r="X58" s="98"/>
      <c r="Y58" s="125"/>
      <c r="Z58" s="11"/>
    </row>
    <row r="59" spans="1:28">
      <c r="A59" s="2027"/>
      <c r="B59" s="1489" t="s">
        <v>303</v>
      </c>
      <c r="C59" s="669"/>
      <c r="D59" s="661" t="s">
        <v>151</v>
      </c>
      <c r="E59" s="599">
        <v>2.7</v>
      </c>
      <c r="F59" s="8">
        <f t="shared" si="9"/>
        <v>18.210000000000004</v>
      </c>
      <c r="G59" s="581" t="s">
        <v>708</v>
      </c>
      <c r="H59" s="581" t="s">
        <v>709</v>
      </c>
      <c r="I59" s="763">
        <v>35</v>
      </c>
      <c r="J59" s="9">
        <f t="shared" si="6"/>
        <v>3.2142857142857147E-3</v>
      </c>
      <c r="K59" s="259">
        <f t="shared" si="8"/>
        <v>2.5452678571428574E-2</v>
      </c>
      <c r="L59" s="265">
        <f t="shared" si="11"/>
        <v>0.27545267857142858</v>
      </c>
      <c r="M59" s="234">
        <f t="shared" si="11"/>
        <v>0.35878601190476189</v>
      </c>
      <c r="N59" s="10">
        <f t="shared" si="11"/>
        <v>0.44211934523809526</v>
      </c>
      <c r="O59" s="234">
        <f t="shared" si="11"/>
        <v>0.52545267857142852</v>
      </c>
      <c r="P59" s="10">
        <f t="shared" si="11"/>
        <v>0.60878601190476189</v>
      </c>
      <c r="Q59" s="234">
        <f t="shared" si="11"/>
        <v>0.69211934523809515</v>
      </c>
      <c r="R59" s="10">
        <f t="shared" si="11"/>
        <v>0.77545267857142852</v>
      </c>
      <c r="S59" s="234">
        <f t="shared" si="11"/>
        <v>0.85878601190476189</v>
      </c>
      <c r="T59" s="98"/>
      <c r="U59" s="98"/>
      <c r="V59" s="98"/>
      <c r="W59" s="98"/>
      <c r="X59" s="98"/>
      <c r="Y59" s="125"/>
      <c r="Z59" s="11"/>
    </row>
    <row r="60" spans="1:28">
      <c r="A60" s="2027"/>
      <c r="B60" s="793" t="s">
        <v>281</v>
      </c>
      <c r="C60" s="157"/>
      <c r="D60" s="270" t="s">
        <v>152</v>
      </c>
      <c r="E60" s="703">
        <v>1.32</v>
      </c>
      <c r="F60" s="8">
        <f t="shared" si="9"/>
        <v>19.530000000000005</v>
      </c>
      <c r="G60" s="581" t="s">
        <v>704</v>
      </c>
      <c r="H60" s="581" t="s">
        <v>705</v>
      </c>
      <c r="I60" s="763">
        <v>35</v>
      </c>
      <c r="J60" s="9">
        <f t="shared" si="6"/>
        <v>1.5714285714285715E-3</v>
      </c>
      <c r="K60" s="259">
        <f t="shared" si="8"/>
        <v>2.7024107142857145E-2</v>
      </c>
      <c r="L60" s="265">
        <f t="shared" si="11"/>
        <v>0.27702410714285713</v>
      </c>
      <c r="M60" s="234">
        <f t="shared" si="11"/>
        <v>0.36035744047619045</v>
      </c>
      <c r="N60" s="10">
        <f t="shared" si="11"/>
        <v>0.44369077380952382</v>
      </c>
      <c r="O60" s="234">
        <f t="shared" si="11"/>
        <v>0.52702410714285708</v>
      </c>
      <c r="P60" s="10">
        <f t="shared" si="11"/>
        <v>0.61035744047619045</v>
      </c>
      <c r="Q60" s="234">
        <f t="shared" si="11"/>
        <v>0.69369077380952371</v>
      </c>
      <c r="R60" s="10">
        <f t="shared" si="11"/>
        <v>0.77702410714285708</v>
      </c>
      <c r="S60" s="234">
        <f t="shared" si="11"/>
        <v>0.86035744047619045</v>
      </c>
      <c r="T60" s="98"/>
      <c r="U60" s="98"/>
      <c r="V60" s="98"/>
      <c r="W60" s="98"/>
      <c r="X60" s="98"/>
      <c r="Y60" s="125"/>
      <c r="Z60" s="11"/>
    </row>
    <row r="61" spans="1:28">
      <c r="A61" s="2027"/>
      <c r="B61" s="794" t="s">
        <v>304</v>
      </c>
      <c r="C61" s="669"/>
      <c r="D61" s="661" t="s">
        <v>153</v>
      </c>
      <c r="E61" s="600">
        <v>0.82</v>
      </c>
      <c r="F61" s="8">
        <f t="shared" si="9"/>
        <v>20.350000000000005</v>
      </c>
      <c r="G61" s="581" t="s">
        <v>722</v>
      </c>
      <c r="H61" s="581" t="s">
        <v>723</v>
      </c>
      <c r="I61" s="763">
        <v>40</v>
      </c>
      <c r="J61" s="9">
        <f t="shared" si="6"/>
        <v>8.5416666666666659E-4</v>
      </c>
      <c r="K61" s="259">
        <f t="shared" si="8"/>
        <v>2.7878273809523811E-2</v>
      </c>
      <c r="L61" s="265">
        <f t="shared" si="11"/>
        <v>0.27787827380952379</v>
      </c>
      <c r="M61" s="234">
        <f t="shared" si="11"/>
        <v>0.36121160714285711</v>
      </c>
      <c r="N61" s="10">
        <f t="shared" si="11"/>
        <v>0.44454494047619048</v>
      </c>
      <c r="O61" s="234">
        <f t="shared" si="11"/>
        <v>0.52787827380952379</v>
      </c>
      <c r="P61" s="10">
        <f t="shared" si="11"/>
        <v>0.61121160714285716</v>
      </c>
      <c r="Q61" s="234">
        <f t="shared" si="11"/>
        <v>0.69454494047619042</v>
      </c>
      <c r="R61" s="10">
        <f t="shared" si="11"/>
        <v>0.77787827380952379</v>
      </c>
      <c r="S61" s="234">
        <f t="shared" si="11"/>
        <v>0.86121160714285716</v>
      </c>
      <c r="T61" s="98"/>
      <c r="U61" s="98"/>
      <c r="V61" s="98"/>
      <c r="W61" s="98"/>
      <c r="X61" s="98"/>
      <c r="Y61" s="125"/>
      <c r="Z61" s="11"/>
    </row>
    <row r="62" spans="1:28">
      <c r="A62" s="2027"/>
      <c r="B62" s="1489" t="s">
        <v>278</v>
      </c>
      <c r="C62" s="669"/>
      <c r="D62" s="270" t="s">
        <v>154</v>
      </c>
      <c r="E62" s="600">
        <v>0.88</v>
      </c>
      <c r="F62" s="8">
        <f t="shared" si="9"/>
        <v>21.230000000000004</v>
      </c>
      <c r="G62" s="581" t="s">
        <v>963</v>
      </c>
      <c r="H62" s="581" t="s">
        <v>721</v>
      </c>
      <c r="I62" s="763">
        <v>35</v>
      </c>
      <c r="J62" s="9">
        <f t="shared" si="6"/>
        <v>1.0476190476190477E-3</v>
      </c>
      <c r="K62" s="259">
        <f t="shared" si="8"/>
        <v>2.8925892857142858E-2</v>
      </c>
      <c r="L62" s="265">
        <f t="shared" si="11"/>
        <v>0.27892589285714287</v>
      </c>
      <c r="M62" s="234">
        <f t="shared" si="11"/>
        <v>0.36225922619047618</v>
      </c>
      <c r="N62" s="10">
        <f t="shared" si="11"/>
        <v>0.44559255952380955</v>
      </c>
      <c r="O62" s="234">
        <f t="shared" si="11"/>
        <v>0.52892589285714287</v>
      </c>
      <c r="P62" s="10">
        <f t="shared" si="11"/>
        <v>0.61225922619047624</v>
      </c>
      <c r="Q62" s="234">
        <f t="shared" si="11"/>
        <v>0.69559255952380949</v>
      </c>
      <c r="R62" s="10">
        <f t="shared" si="11"/>
        <v>0.77892589285714287</v>
      </c>
      <c r="S62" s="234">
        <f t="shared" si="11"/>
        <v>0.86225922619047624</v>
      </c>
      <c r="T62" s="98"/>
      <c r="U62" s="98"/>
      <c r="V62" s="98"/>
      <c r="W62" s="98"/>
      <c r="X62" s="98"/>
      <c r="Y62" s="125"/>
      <c r="Z62" s="11"/>
    </row>
    <row r="63" spans="1:28">
      <c r="A63" s="2027"/>
      <c r="B63" s="1489" t="s">
        <v>232</v>
      </c>
      <c r="C63" s="669"/>
      <c r="D63" s="661" t="s">
        <v>155</v>
      </c>
      <c r="E63" s="600">
        <v>1.9</v>
      </c>
      <c r="F63" s="8">
        <f t="shared" si="9"/>
        <v>23.130000000000003</v>
      </c>
      <c r="G63" s="581" t="s">
        <v>712</v>
      </c>
      <c r="H63" s="581" t="s">
        <v>713</v>
      </c>
      <c r="I63" s="763">
        <v>35</v>
      </c>
      <c r="J63" s="9">
        <f t="shared" si="6"/>
        <v>2.2619047619047618E-3</v>
      </c>
      <c r="K63" s="259">
        <f t="shared" si="8"/>
        <v>3.1187797619047622E-2</v>
      </c>
      <c r="L63" s="265">
        <f t="shared" si="11"/>
        <v>0.28118779761904761</v>
      </c>
      <c r="M63" s="234">
        <f t="shared" si="11"/>
        <v>0.36452113095238092</v>
      </c>
      <c r="N63" s="10">
        <f t="shared" si="11"/>
        <v>0.44785446428571429</v>
      </c>
      <c r="O63" s="234">
        <f t="shared" si="11"/>
        <v>0.53118779761904766</v>
      </c>
      <c r="P63" s="10">
        <f t="shared" si="11"/>
        <v>0.61452113095238103</v>
      </c>
      <c r="Q63" s="234">
        <f t="shared" si="11"/>
        <v>0.69785446428571429</v>
      </c>
      <c r="R63" s="10">
        <f t="shared" si="11"/>
        <v>0.78118779761904766</v>
      </c>
      <c r="S63" s="234">
        <f t="shared" si="11"/>
        <v>0.86452113095238103</v>
      </c>
      <c r="T63" s="98"/>
      <c r="U63" s="98"/>
      <c r="V63" s="98"/>
      <c r="W63" s="98"/>
      <c r="X63" s="98"/>
      <c r="Y63" s="125"/>
      <c r="Z63" s="11"/>
      <c r="AA63" s="11"/>
    </row>
    <row r="64" spans="1:28">
      <c r="A64" s="2027"/>
      <c r="B64" s="1489" t="s">
        <v>233</v>
      </c>
      <c r="C64" s="669"/>
      <c r="D64" s="270" t="s">
        <v>156</v>
      </c>
      <c r="E64" s="600">
        <v>0.9</v>
      </c>
      <c r="F64" s="8">
        <f t="shared" si="9"/>
        <v>24.03</v>
      </c>
      <c r="G64" s="581" t="s">
        <v>710</v>
      </c>
      <c r="H64" s="581" t="s">
        <v>711</v>
      </c>
      <c r="I64" s="763">
        <v>35</v>
      </c>
      <c r="J64" s="9">
        <f t="shared" si="6"/>
        <v>1.0714285714285715E-3</v>
      </c>
      <c r="K64" s="259">
        <f t="shared" si="8"/>
        <v>3.2259226190476192E-2</v>
      </c>
      <c r="L64" s="265">
        <f t="shared" si="11"/>
        <v>0.28225922619047616</v>
      </c>
      <c r="M64" s="234">
        <f t="shared" si="11"/>
        <v>0.36559255952380948</v>
      </c>
      <c r="N64" s="10">
        <f t="shared" si="11"/>
        <v>0.44892589285714285</v>
      </c>
      <c r="O64" s="234">
        <f t="shared" si="11"/>
        <v>0.53225922619047628</v>
      </c>
      <c r="P64" s="10">
        <f t="shared" si="11"/>
        <v>0.61559255952380965</v>
      </c>
      <c r="Q64" s="234">
        <f t="shared" si="11"/>
        <v>0.69892589285714291</v>
      </c>
      <c r="R64" s="10">
        <f t="shared" si="11"/>
        <v>0.78225922619047628</v>
      </c>
      <c r="S64" s="234">
        <f t="shared" si="11"/>
        <v>0.86559255952380965</v>
      </c>
      <c r="T64" s="98"/>
      <c r="U64" s="98"/>
      <c r="V64" s="98"/>
      <c r="W64" s="98"/>
      <c r="X64" s="98"/>
      <c r="Y64" s="125"/>
      <c r="Z64" s="11"/>
      <c r="AA64" s="11"/>
      <c r="AB64" s="11"/>
    </row>
    <row r="65" spans="1:26" ht="17.25" thickBot="1">
      <c r="A65" s="2027"/>
      <c r="B65" s="1490" t="s">
        <v>234</v>
      </c>
      <c r="C65" s="673"/>
      <c r="D65" s="676" t="s">
        <v>157</v>
      </c>
      <c r="E65" s="601">
        <v>0.74</v>
      </c>
      <c r="F65" s="204">
        <f t="shared" ref="F65" si="12">F64+E65</f>
        <v>24.77</v>
      </c>
      <c r="G65" s="588" t="s">
        <v>966</v>
      </c>
      <c r="H65" s="588" t="s">
        <v>967</v>
      </c>
      <c r="I65" s="761">
        <v>35</v>
      </c>
      <c r="J65" s="205">
        <f t="shared" si="6"/>
        <v>8.8095238095238103E-4</v>
      </c>
      <c r="K65" s="262">
        <f t="shared" si="8"/>
        <v>3.314017857142857E-2</v>
      </c>
      <c r="L65" s="266">
        <f t="shared" si="11"/>
        <v>0.28314017857142854</v>
      </c>
      <c r="M65" s="237">
        <f t="shared" si="11"/>
        <v>0.36647351190476185</v>
      </c>
      <c r="N65" s="206">
        <f t="shared" si="11"/>
        <v>0.44980684523809522</v>
      </c>
      <c r="O65" s="237">
        <f t="shared" si="11"/>
        <v>0.5331401785714287</v>
      </c>
      <c r="P65" s="206">
        <f t="shared" si="11"/>
        <v>0.61647351190476207</v>
      </c>
      <c r="Q65" s="237">
        <f t="shared" si="11"/>
        <v>0.69980684523809533</v>
      </c>
      <c r="R65" s="206">
        <f t="shared" si="11"/>
        <v>0.7831401785714287</v>
      </c>
      <c r="S65" s="237">
        <f t="shared" si="11"/>
        <v>0.86647351190476207</v>
      </c>
      <c r="T65" s="129"/>
      <c r="U65" s="129"/>
      <c r="V65" s="129"/>
      <c r="W65" s="129"/>
      <c r="X65" s="129"/>
      <c r="Y65" s="130"/>
      <c r="Z65" s="11"/>
    </row>
    <row r="66" spans="1:26">
      <c r="A66" s="2028"/>
      <c r="B66" s="17"/>
      <c r="C66" s="11"/>
      <c r="D66" s="11"/>
      <c r="W66" s="11"/>
      <c r="X66" s="11"/>
      <c r="Y66" s="11"/>
    </row>
    <row r="67" spans="1:26" ht="36.75" customHeight="1">
      <c r="A67" s="772"/>
      <c r="B67" s="17"/>
      <c r="C67" s="11"/>
      <c r="D67" s="11" t="s">
        <v>964</v>
      </c>
      <c r="H67" s="11">
        <v>24.74</v>
      </c>
      <c r="W67" s="11"/>
      <c r="X67" s="11"/>
      <c r="Y67" s="11"/>
    </row>
    <row r="68" spans="1:26" ht="36.75" customHeight="1">
      <c r="A68" s="772"/>
      <c r="B68" s="17"/>
      <c r="C68" s="11"/>
      <c r="D68" s="11" t="s">
        <v>965</v>
      </c>
      <c r="F68" s="11" t="s">
        <v>1237</v>
      </c>
    </row>
    <row r="69" spans="1:26">
      <c r="A69" s="772"/>
      <c r="B69" s="17"/>
      <c r="C69" s="11"/>
      <c r="D69" s="11"/>
    </row>
    <row r="70" spans="1:26">
      <c r="A70" s="772"/>
      <c r="B70" s="17"/>
      <c r="C70" s="11"/>
      <c r="D70" s="11"/>
    </row>
    <row r="71" spans="1:26">
      <c r="A71" s="772"/>
      <c r="B71" s="17"/>
      <c r="C71" s="11"/>
      <c r="D71" s="11"/>
    </row>
    <row r="72" spans="1:26" ht="18" customHeight="1">
      <c r="A72" s="772"/>
      <c r="B72" s="17"/>
      <c r="C72" s="11"/>
      <c r="D72" s="11"/>
    </row>
    <row r="73" spans="1:26">
      <c r="A73" s="772"/>
      <c r="B73" s="17"/>
      <c r="C73" s="11"/>
      <c r="D73" s="11"/>
    </row>
    <row r="74" spans="1:26">
      <c r="A74" s="772"/>
      <c r="B74" s="17"/>
      <c r="F74" s="755"/>
      <c r="G74" s="755"/>
      <c r="H74" s="755"/>
    </row>
    <row r="75" spans="1:26">
      <c r="A75" s="772"/>
      <c r="B75" s="17"/>
    </row>
    <row r="76" spans="1:26">
      <c r="A76" s="772"/>
      <c r="B76" s="17"/>
    </row>
    <row r="77" spans="1:26">
      <c r="A77" s="772"/>
      <c r="B77" s="17"/>
    </row>
    <row r="78" spans="1:26">
      <c r="A78" s="772"/>
      <c r="B78" s="17"/>
    </row>
    <row r="79" spans="1:26">
      <c r="A79" s="772"/>
      <c r="B79" s="17"/>
    </row>
    <row r="80" spans="1:26">
      <c r="A80" s="772"/>
      <c r="B80" s="17"/>
    </row>
    <row r="81" spans="1:2">
      <c r="A81" s="772"/>
      <c r="B81" s="17"/>
    </row>
    <row r="82" spans="1:2">
      <c r="A82" s="772"/>
      <c r="B82" s="17"/>
    </row>
    <row r="83" spans="1:2">
      <c r="A83" s="772"/>
      <c r="B83" s="17"/>
    </row>
    <row r="84" spans="1:2">
      <c r="A84" s="772"/>
      <c r="B84" s="17"/>
    </row>
    <row r="85" spans="1:2">
      <c r="A85" s="772"/>
      <c r="B85" s="17"/>
    </row>
    <row r="86" spans="1:2">
      <c r="A86" s="772"/>
      <c r="B86" s="17"/>
    </row>
    <row r="87" spans="1:2">
      <c r="A87" s="772"/>
      <c r="B87" s="17"/>
    </row>
    <row r="88" spans="1:2">
      <c r="A88" s="772"/>
      <c r="B88" s="17"/>
    </row>
    <row r="89" spans="1:2">
      <c r="A89" s="772"/>
      <c r="B89" s="17"/>
    </row>
    <row r="90" spans="1:2">
      <c r="A90" s="772"/>
      <c r="B90" s="17"/>
    </row>
    <row r="91" spans="1:2">
      <c r="A91" s="772"/>
      <c r="B91" s="17"/>
    </row>
    <row r="92" spans="1:2">
      <c r="A92" s="15"/>
      <c r="B92" s="17"/>
    </row>
    <row r="93" spans="1:2">
      <c r="A93" s="15"/>
      <c r="B93" s="17"/>
    </row>
    <row r="94" spans="1:2">
      <c r="A94" s="15"/>
      <c r="B94" s="17"/>
    </row>
    <row r="95" spans="1:2">
      <c r="A95" s="15"/>
      <c r="B95" s="17"/>
    </row>
    <row r="96" spans="1:2">
      <c r="A96" s="15"/>
      <c r="B96" s="17"/>
    </row>
    <row r="97" spans="1:2">
      <c r="A97" s="15"/>
      <c r="B97" s="17"/>
    </row>
    <row r="98" spans="1:2">
      <c r="A98" s="15"/>
      <c r="B98" s="17"/>
    </row>
    <row r="99" spans="1:2">
      <c r="A99" s="15"/>
      <c r="B99" s="17"/>
    </row>
    <row r="100" spans="1:2">
      <c r="A100" s="15"/>
      <c r="B100" s="17"/>
    </row>
    <row r="101" spans="1:2">
      <c r="A101" s="15"/>
      <c r="B101" s="17"/>
    </row>
    <row r="102" spans="1:2">
      <c r="A102" s="15"/>
      <c r="B102" s="17"/>
    </row>
    <row r="103" spans="1:2">
      <c r="A103" s="15"/>
      <c r="B103" s="17"/>
    </row>
    <row r="104" spans="1:2">
      <c r="A104" s="15"/>
      <c r="B104" s="17"/>
    </row>
    <row r="105" spans="1:2">
      <c r="A105" s="15"/>
      <c r="B105" s="17"/>
    </row>
    <row r="106" spans="1:2">
      <c r="A106" s="15"/>
      <c r="B106" s="17"/>
    </row>
    <row r="107" spans="1:2">
      <c r="A107" s="15"/>
      <c r="B107" s="17"/>
    </row>
    <row r="108" spans="1:2">
      <c r="A108" s="15"/>
      <c r="B108" s="17"/>
    </row>
    <row r="109" spans="1:2">
      <c r="A109" s="15"/>
      <c r="B109" s="17"/>
    </row>
    <row r="110" spans="1:2">
      <c r="A110" s="15"/>
      <c r="B110" s="17"/>
    </row>
    <row r="111" spans="1:2">
      <c r="A111" s="15"/>
      <c r="B111" s="17"/>
    </row>
    <row r="112" spans="1:2">
      <c r="A112" s="15"/>
      <c r="B112" s="17"/>
    </row>
    <row r="113" spans="1:2">
      <c r="A113" s="15"/>
      <c r="B113" s="17"/>
    </row>
    <row r="114" spans="1:2">
      <c r="A114" s="15"/>
      <c r="B114" s="17"/>
    </row>
    <row r="115" spans="1:2">
      <c r="A115" s="15"/>
      <c r="B115" s="17"/>
    </row>
    <row r="116" spans="1:2">
      <c r="A116" s="15"/>
      <c r="B116" s="17"/>
    </row>
    <row r="117" spans="1:2">
      <c r="A117" s="15"/>
      <c r="B117" s="17"/>
    </row>
    <row r="118" spans="1:2">
      <c r="A118" s="15"/>
      <c r="B118" s="17"/>
    </row>
    <row r="119" spans="1:2">
      <c r="A119" s="15"/>
      <c r="B119" s="17"/>
    </row>
    <row r="120" spans="1:2">
      <c r="A120" s="15"/>
      <c r="B120" s="17"/>
    </row>
    <row r="121" spans="1:2">
      <c r="A121" s="15"/>
      <c r="B121" s="17"/>
    </row>
    <row r="122" spans="1:2">
      <c r="A122" s="15"/>
      <c r="B122" s="17"/>
    </row>
    <row r="123" spans="1:2">
      <c r="A123" s="15"/>
      <c r="B123" s="17"/>
    </row>
    <row r="124" spans="1:2">
      <c r="A124" s="15"/>
      <c r="B124" s="17"/>
    </row>
    <row r="125" spans="1:2">
      <c r="A125" s="15"/>
      <c r="B125" s="17"/>
    </row>
    <row r="126" spans="1:2">
      <c r="A126" s="15"/>
      <c r="B126" s="17"/>
    </row>
    <row r="127" spans="1:2">
      <c r="A127" s="15"/>
      <c r="B127" s="17"/>
    </row>
    <row r="128" spans="1:2">
      <c r="A128" s="15"/>
      <c r="B128" s="17"/>
    </row>
    <row r="129" spans="1:2">
      <c r="A129" s="15"/>
      <c r="B129" s="17"/>
    </row>
    <row r="130" spans="1:2">
      <c r="A130" s="15"/>
      <c r="B130" s="17"/>
    </row>
    <row r="131" spans="1:2">
      <c r="A131" s="15"/>
      <c r="B131" s="17"/>
    </row>
    <row r="132" spans="1:2">
      <c r="A132" s="15"/>
      <c r="B132" s="17"/>
    </row>
    <row r="133" spans="1:2">
      <c r="A133" s="15"/>
      <c r="B133" s="17"/>
    </row>
    <row r="134" spans="1:2">
      <c r="A134" s="15"/>
      <c r="B134" s="17"/>
    </row>
    <row r="135" spans="1:2">
      <c r="A135" s="15"/>
      <c r="B135" s="17"/>
    </row>
    <row r="136" spans="1:2">
      <c r="A136" s="15"/>
      <c r="B136" s="17"/>
    </row>
    <row r="137" spans="1:2">
      <c r="A137" s="15"/>
      <c r="B137" s="17"/>
    </row>
    <row r="138" spans="1:2">
      <c r="A138" s="15"/>
      <c r="B138" s="17"/>
    </row>
    <row r="139" spans="1:2">
      <c r="B139" s="17"/>
    </row>
    <row r="140" spans="1:2">
      <c r="B140" s="17"/>
    </row>
    <row r="141" spans="1:2">
      <c r="B141" s="17"/>
    </row>
  </sheetData>
  <mergeCells count="22">
    <mergeCell ref="B1:B2"/>
    <mergeCell ref="A3:C3"/>
    <mergeCell ref="D3:Y3"/>
    <mergeCell ref="A4:A5"/>
    <mergeCell ref="B4:B5"/>
    <mergeCell ref="C4:C5"/>
    <mergeCell ref="D4:K4"/>
    <mergeCell ref="G5:H5"/>
    <mergeCell ref="A50:A54"/>
    <mergeCell ref="A55:A66"/>
    <mergeCell ref="A6:A16"/>
    <mergeCell ref="A17:A21"/>
    <mergeCell ref="AB19:AI19"/>
    <mergeCell ref="A22:A29"/>
    <mergeCell ref="B36:B37"/>
    <mergeCell ref="A39:A40"/>
    <mergeCell ref="D38:Y38"/>
    <mergeCell ref="B39:B40"/>
    <mergeCell ref="C39:C40"/>
    <mergeCell ref="D39:I39"/>
    <mergeCell ref="A41:A49"/>
    <mergeCell ref="G40:H40"/>
  </mergeCells>
  <pageMargins left="0.43307086614173229" right="0.23622047244094491" top="0.15748031496062992" bottom="0.35433070866141736" header="0.31496062992125984" footer="0.31496062992125984"/>
  <pageSetup paperSize="8" scale="60" fitToHeight="0" orientation="landscape" r:id="rId1"/>
  <rowBreaks count="1" manualBreakCount="1">
    <brk id="66" max="16383" man="1"/>
  </rowBreaks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AL2282"/>
  <sheetViews>
    <sheetView topLeftCell="A5" zoomScale="70" zoomScaleNormal="70" workbookViewId="0">
      <selection activeCell="B19" sqref="B19"/>
    </sheetView>
  </sheetViews>
  <sheetFormatPr defaultRowHeight="16.5"/>
  <cols>
    <col min="1" max="1" width="4.85546875" customWidth="1"/>
    <col min="2" max="2" width="39.85546875" style="1587" customWidth="1"/>
    <col min="3" max="3" width="6.7109375" customWidth="1"/>
    <col min="4" max="4" width="13.7109375" customWidth="1"/>
    <col min="5" max="5" width="6.5703125" customWidth="1"/>
    <col min="6" max="8" width="7.140625" customWidth="1"/>
    <col min="9" max="9" width="12.28515625" customWidth="1"/>
    <col min="10" max="10" width="13.28515625" customWidth="1"/>
    <col min="11" max="11" width="9.28515625" customWidth="1"/>
    <col min="30" max="30" width="9.28515625" customWidth="1"/>
  </cols>
  <sheetData>
    <row r="1" spans="1:34" ht="15">
      <c r="B1" s="2121">
        <v>21</v>
      </c>
    </row>
    <row r="2" spans="1:34" ht="23.25">
      <c r="B2" s="2121"/>
      <c r="D2" s="38" t="s">
        <v>269</v>
      </c>
      <c r="E2" s="1"/>
      <c r="F2" s="1"/>
      <c r="G2" s="1"/>
      <c r="H2" s="1"/>
      <c r="I2" s="1"/>
      <c r="J2" s="1"/>
    </row>
    <row r="3" spans="1:34">
      <c r="B3" s="2121"/>
      <c r="D3" s="1"/>
      <c r="E3" s="1"/>
      <c r="F3" s="1"/>
      <c r="G3" s="1"/>
      <c r="H3" s="1"/>
      <c r="I3" s="1"/>
      <c r="J3" s="1"/>
    </row>
    <row r="4" spans="1:34" ht="23.25">
      <c r="B4" s="2121"/>
      <c r="D4" s="1585" t="s">
        <v>416</v>
      </c>
      <c r="E4" s="1"/>
      <c r="F4" s="1"/>
      <c r="G4" s="1"/>
      <c r="H4" s="1"/>
      <c r="I4" s="1"/>
      <c r="J4" s="1"/>
    </row>
    <row r="5" spans="1:34">
      <c r="B5" s="2121"/>
      <c r="D5" s="1"/>
      <c r="E5" s="1"/>
      <c r="F5" s="1"/>
      <c r="G5" s="1"/>
      <c r="H5" s="1"/>
      <c r="I5" s="1"/>
      <c r="J5" s="1"/>
    </row>
    <row r="6" spans="1:34">
      <c r="B6" s="2121"/>
      <c r="D6" s="1"/>
      <c r="E6" s="1"/>
      <c r="F6" s="1"/>
      <c r="G6" s="1"/>
      <c r="H6" s="1"/>
      <c r="I6" s="1"/>
      <c r="J6" s="1"/>
    </row>
    <row r="7" spans="1:34" ht="15">
      <c r="A7" s="2125" t="s">
        <v>415</v>
      </c>
      <c r="B7" s="390" t="s">
        <v>17</v>
      </c>
      <c r="C7" s="1956" t="s">
        <v>16</v>
      </c>
      <c r="D7" s="1956"/>
      <c r="E7" s="1956"/>
      <c r="F7" s="1956"/>
      <c r="G7" s="1956"/>
      <c r="H7" s="1956"/>
      <c r="I7" s="1956"/>
      <c r="J7" s="1956"/>
      <c r="K7" s="2120" t="s">
        <v>146</v>
      </c>
      <c r="L7" s="2120"/>
      <c r="M7" s="2120"/>
      <c r="N7" s="2120"/>
      <c r="O7" s="2120"/>
      <c r="P7" s="2120"/>
      <c r="Q7" s="2120"/>
      <c r="R7" s="2120"/>
      <c r="S7" s="2120"/>
      <c r="T7" s="2120"/>
      <c r="U7" s="2120"/>
      <c r="V7" s="2120"/>
      <c r="W7" s="2120"/>
      <c r="X7" s="2120"/>
      <c r="Y7" s="2120"/>
      <c r="Z7" s="2120"/>
      <c r="AA7" s="2120"/>
      <c r="AB7" s="2120"/>
      <c r="AC7" s="2120"/>
      <c r="AD7" s="2120"/>
    </row>
    <row r="8" spans="1:34" ht="15">
      <c r="A8" s="1951"/>
      <c r="B8" s="1951" t="s">
        <v>1689</v>
      </c>
      <c r="C8" s="1956"/>
      <c r="D8" s="1956"/>
      <c r="E8" s="1956"/>
      <c r="F8" s="1956"/>
      <c r="G8" s="1956"/>
      <c r="H8" s="1956"/>
      <c r="I8" s="1956"/>
      <c r="J8" s="1956"/>
      <c r="K8" s="2120"/>
      <c r="L8" s="2120"/>
      <c r="M8" s="2120"/>
      <c r="N8" s="2120"/>
      <c r="O8" s="2120"/>
      <c r="P8" s="2120"/>
      <c r="Q8" s="2120"/>
      <c r="R8" s="2120"/>
      <c r="S8" s="2120"/>
      <c r="T8" s="2120"/>
      <c r="U8" s="2120"/>
      <c r="V8" s="2120"/>
      <c r="W8" s="2120"/>
      <c r="X8" s="2120"/>
      <c r="Y8" s="2120"/>
      <c r="Z8" s="2120"/>
      <c r="AA8" s="2120"/>
      <c r="AB8" s="2120"/>
      <c r="AC8" s="2120"/>
      <c r="AD8" s="2120"/>
    </row>
    <row r="9" spans="1:34">
      <c r="A9" s="1951"/>
      <c r="B9" s="1951"/>
      <c r="C9" s="1609" t="s">
        <v>2</v>
      </c>
      <c r="D9" s="1587" t="s">
        <v>1682</v>
      </c>
      <c r="E9" s="1587"/>
      <c r="F9" s="1587"/>
      <c r="G9" s="1587"/>
      <c r="H9" s="1587"/>
      <c r="I9" s="2123"/>
      <c r="J9" s="2124"/>
      <c r="K9" s="1588">
        <v>6</v>
      </c>
      <c r="L9" s="1589">
        <v>7</v>
      </c>
      <c r="M9" s="1588">
        <v>6</v>
      </c>
      <c r="N9" s="1589">
        <v>7</v>
      </c>
      <c r="O9" s="1588">
        <v>6</v>
      </c>
      <c r="P9" s="1589">
        <v>7</v>
      </c>
      <c r="Q9" s="1588">
        <v>6</v>
      </c>
      <c r="R9" s="1589">
        <v>7</v>
      </c>
      <c r="S9" s="1588">
        <v>6</v>
      </c>
      <c r="T9" s="1589">
        <v>7</v>
      </c>
      <c r="U9" s="1588">
        <v>6</v>
      </c>
      <c r="V9" s="1589">
        <v>7</v>
      </c>
      <c r="W9" s="1588">
        <v>6</v>
      </c>
      <c r="X9" s="1589">
        <v>7</v>
      </c>
      <c r="Y9" s="1588">
        <v>6</v>
      </c>
      <c r="Z9" s="1589">
        <v>7</v>
      </c>
      <c r="AA9" s="1588">
        <v>6</v>
      </c>
      <c r="AB9" s="1588">
        <v>6</v>
      </c>
      <c r="AC9" s="1588">
        <v>6</v>
      </c>
      <c r="AD9" s="1588">
        <v>6</v>
      </c>
    </row>
    <row r="10" spans="1:34">
      <c r="A10" s="1951"/>
      <c r="B10" s="1491" t="s">
        <v>404</v>
      </c>
      <c r="C10" s="1491"/>
      <c r="D10" s="1491"/>
      <c r="E10" s="1590" t="s">
        <v>48</v>
      </c>
      <c r="F10" s="1590" t="s">
        <v>405</v>
      </c>
      <c r="G10" s="1590"/>
      <c r="H10" s="1590"/>
      <c r="I10" s="2122" t="s">
        <v>552</v>
      </c>
      <c r="J10" s="1954"/>
      <c r="K10" s="1449">
        <v>1</v>
      </c>
      <c r="L10" s="1449">
        <v>2</v>
      </c>
      <c r="M10" s="1449">
        <v>3</v>
      </c>
      <c r="N10" s="1449">
        <v>4</v>
      </c>
      <c r="O10" s="1449">
        <v>5</v>
      </c>
      <c r="P10" s="1449">
        <v>6</v>
      </c>
      <c r="Q10" s="1449">
        <v>7</v>
      </c>
      <c r="R10" s="1449">
        <v>8</v>
      </c>
      <c r="S10" s="1449">
        <v>9</v>
      </c>
      <c r="T10" s="1449">
        <v>10</v>
      </c>
      <c r="U10" s="1449">
        <v>11</v>
      </c>
      <c r="V10" s="1449">
        <v>12</v>
      </c>
      <c r="W10" s="1449">
        <v>13</v>
      </c>
      <c r="X10" s="1449">
        <v>14</v>
      </c>
      <c r="Y10" s="1449">
        <v>15</v>
      </c>
      <c r="Z10" s="1449">
        <v>16</v>
      </c>
      <c r="AA10" s="1449">
        <v>17</v>
      </c>
      <c r="AB10" s="1449">
        <v>18</v>
      </c>
      <c r="AC10" s="1449">
        <v>19</v>
      </c>
      <c r="AD10" s="1449">
        <v>20</v>
      </c>
    </row>
    <row r="11" spans="1:34">
      <c r="A11" s="846">
        <v>1</v>
      </c>
      <c r="B11" s="1491" t="s">
        <v>162</v>
      </c>
      <c r="C11" s="1591" t="s">
        <v>4</v>
      </c>
      <c r="D11" s="1591" t="s">
        <v>1681</v>
      </c>
      <c r="E11" s="1592">
        <v>0</v>
      </c>
      <c r="F11" s="1593">
        <v>0</v>
      </c>
      <c r="G11" s="1592"/>
      <c r="H11" s="1592"/>
      <c r="I11" s="584" t="s">
        <v>601</v>
      </c>
      <c r="J11" s="584" t="s">
        <v>602</v>
      </c>
      <c r="K11" s="1594">
        <v>0.18402777777777779</v>
      </c>
      <c r="L11" s="1594">
        <v>0.20138888888888887</v>
      </c>
      <c r="M11" s="1594">
        <v>0.23263888888888887</v>
      </c>
      <c r="N11" s="1594">
        <v>0.25347222222222221</v>
      </c>
      <c r="O11" s="1594">
        <v>0.28125</v>
      </c>
      <c r="P11" s="1594">
        <v>0.30902777777777779</v>
      </c>
      <c r="Q11" s="1594">
        <v>0.34375</v>
      </c>
      <c r="R11" s="1594">
        <v>0.375</v>
      </c>
      <c r="S11" s="1594">
        <v>0.41666666666666669</v>
      </c>
      <c r="T11" s="1594">
        <v>0.4513888888888889</v>
      </c>
      <c r="U11" s="1594">
        <v>0.47916666666666669</v>
      </c>
      <c r="V11" s="709">
        <v>0.52083333333333337</v>
      </c>
      <c r="W11" s="709">
        <v>0.5625</v>
      </c>
      <c r="X11" s="709">
        <v>0.60416666666666663</v>
      </c>
      <c r="Y11" s="1594">
        <v>0.63541666666666663</v>
      </c>
      <c r="Z11" s="1594">
        <v>0.66666666666666663</v>
      </c>
      <c r="AA11" s="1594">
        <v>0.6875</v>
      </c>
      <c r="AB11" s="1594">
        <v>0.73611111111111116</v>
      </c>
      <c r="AC11" s="1594">
        <v>0.78472222222222221</v>
      </c>
      <c r="AD11" s="1594">
        <v>0.84375</v>
      </c>
    </row>
    <row r="12" spans="1:34">
      <c r="A12" s="846">
        <v>2</v>
      </c>
      <c r="B12" s="1491" t="s">
        <v>163</v>
      </c>
      <c r="C12" s="1591" t="s">
        <v>4</v>
      </c>
      <c r="D12" s="1591" t="s">
        <v>1681</v>
      </c>
      <c r="E12" s="1590">
        <v>0.41</v>
      </c>
      <c r="F12" s="1593">
        <f>E12</f>
        <v>0.41</v>
      </c>
      <c r="G12" s="1595">
        <v>6.9444444444444447E-4</v>
      </c>
      <c r="H12" s="1595">
        <v>6.9444444444444447E-4</v>
      </c>
      <c r="I12" s="584" t="s">
        <v>653</v>
      </c>
      <c r="J12" s="584" t="s">
        <v>604</v>
      </c>
      <c r="K12" s="1594">
        <f>K11+$H12</f>
        <v>0.18472222222222223</v>
      </c>
      <c r="L12" s="1594">
        <f t="shared" ref="L12:AD12" si="0">L11+$H12</f>
        <v>0.20208333333333331</v>
      </c>
      <c r="M12" s="1594">
        <f t="shared" si="0"/>
        <v>0.23333333333333331</v>
      </c>
      <c r="N12" s="1594">
        <f t="shared" si="0"/>
        <v>0.25416666666666665</v>
      </c>
      <c r="O12" s="1594">
        <f t="shared" si="0"/>
        <v>0.28194444444444444</v>
      </c>
      <c r="P12" s="1594">
        <f t="shared" si="0"/>
        <v>0.30972222222222223</v>
      </c>
      <c r="Q12" s="1594">
        <f t="shared" si="0"/>
        <v>0.34444444444444444</v>
      </c>
      <c r="R12" s="1594">
        <f t="shared" si="0"/>
        <v>0.37569444444444444</v>
      </c>
      <c r="S12" s="1594">
        <f t="shared" si="0"/>
        <v>0.41736111111111113</v>
      </c>
      <c r="T12" s="1594">
        <f t="shared" si="0"/>
        <v>0.45208333333333334</v>
      </c>
      <c r="U12" s="1594">
        <f t="shared" si="0"/>
        <v>0.47986111111111113</v>
      </c>
      <c r="V12" s="1594">
        <f t="shared" si="0"/>
        <v>0.52152777777777781</v>
      </c>
      <c r="W12" s="1594">
        <f t="shared" si="0"/>
        <v>0.56319444444444444</v>
      </c>
      <c r="X12" s="1594">
        <f t="shared" si="0"/>
        <v>0.60486111111111107</v>
      </c>
      <c r="Y12" s="1594">
        <f t="shared" si="0"/>
        <v>0.63611111111111107</v>
      </c>
      <c r="Z12" s="1594">
        <f t="shared" si="0"/>
        <v>0.66736111111111107</v>
      </c>
      <c r="AA12" s="1594">
        <f t="shared" si="0"/>
        <v>0.68819444444444444</v>
      </c>
      <c r="AB12" s="1594">
        <f t="shared" si="0"/>
        <v>0.7368055555555556</v>
      </c>
      <c r="AC12" s="1594">
        <f t="shared" si="0"/>
        <v>0.78541666666666665</v>
      </c>
      <c r="AD12" s="1594">
        <f t="shared" si="0"/>
        <v>0.84444444444444444</v>
      </c>
    </row>
    <row r="13" spans="1:34">
      <c r="A13" s="846">
        <v>3</v>
      </c>
      <c r="B13" s="1491" t="s">
        <v>164</v>
      </c>
      <c r="C13" s="1591" t="s">
        <v>4</v>
      </c>
      <c r="D13" s="1591" t="s">
        <v>1681</v>
      </c>
      <c r="E13" s="1590">
        <v>0.3</v>
      </c>
      <c r="F13" s="1593">
        <f>F12+E13</f>
        <v>0.71</v>
      </c>
      <c r="G13" s="1595">
        <v>6.9444444444444447E-4</v>
      </c>
      <c r="H13" s="1595">
        <v>6.9444444444444447E-4</v>
      </c>
      <c r="I13" s="584" t="s">
        <v>605</v>
      </c>
      <c r="J13" s="584" t="s">
        <v>606</v>
      </c>
      <c r="K13" s="1594">
        <f t="shared" ref="K13:K31" si="1">K12+$H13</f>
        <v>0.18541666666666667</v>
      </c>
      <c r="L13" s="1594">
        <f t="shared" ref="L13:L31" si="2">L12+$H13</f>
        <v>0.20277777777777775</v>
      </c>
      <c r="M13" s="1594">
        <f t="shared" ref="M13:M31" si="3">M12+$H13</f>
        <v>0.23402777777777775</v>
      </c>
      <c r="N13" s="1594">
        <f t="shared" ref="N13:N31" si="4">N12+$H13</f>
        <v>0.25486111111111109</v>
      </c>
      <c r="O13" s="1594">
        <f t="shared" ref="O13:O31" si="5">O12+$H13</f>
        <v>0.28263888888888888</v>
      </c>
      <c r="P13" s="1594">
        <f t="shared" ref="P13:P31" si="6">P12+$H13</f>
        <v>0.31041666666666667</v>
      </c>
      <c r="Q13" s="1594">
        <f t="shared" ref="Q13:Q31" si="7">Q12+$H13</f>
        <v>0.34513888888888888</v>
      </c>
      <c r="R13" s="1594">
        <f t="shared" ref="R13:R31" si="8">R12+$H13</f>
        <v>0.37638888888888888</v>
      </c>
      <c r="S13" s="1594">
        <f t="shared" ref="S13:S31" si="9">S12+$H13</f>
        <v>0.41805555555555557</v>
      </c>
      <c r="T13" s="1594">
        <f t="shared" ref="T13:T31" si="10">T12+$H13</f>
        <v>0.45277777777777778</v>
      </c>
      <c r="U13" s="1594">
        <f t="shared" ref="U13:U31" si="11">U12+$H13</f>
        <v>0.48055555555555557</v>
      </c>
      <c r="V13" s="1594">
        <f t="shared" ref="V13:V31" si="12">V12+$H13</f>
        <v>0.52222222222222225</v>
      </c>
      <c r="W13" s="1594">
        <f t="shared" ref="W13:W31" si="13">W12+$H13</f>
        <v>0.56388888888888888</v>
      </c>
      <c r="X13" s="1594">
        <f t="shared" ref="X13:X31" si="14">X12+$H13</f>
        <v>0.60555555555555551</v>
      </c>
      <c r="Y13" s="1594">
        <f t="shared" ref="Y13:Y31" si="15">Y12+$H13</f>
        <v>0.63680555555555551</v>
      </c>
      <c r="Z13" s="1594">
        <f t="shared" ref="Z13:Z31" si="16">Z12+$H13</f>
        <v>0.66805555555555551</v>
      </c>
      <c r="AA13" s="1594">
        <f t="shared" ref="AA13:AA31" si="17">AA12+$H13</f>
        <v>0.68888888888888888</v>
      </c>
      <c r="AB13" s="1594">
        <f t="shared" ref="AB13:AB31" si="18">AB12+$H13</f>
        <v>0.73750000000000004</v>
      </c>
      <c r="AC13" s="1594">
        <f t="shared" ref="AC13:AC31" si="19">AC12+$H13</f>
        <v>0.78611111111111109</v>
      </c>
      <c r="AD13" s="1594">
        <f t="shared" ref="AD13:AD31" si="20">AD12+$H13</f>
        <v>0.84513888888888888</v>
      </c>
    </row>
    <row r="14" spans="1:34">
      <c r="A14" s="846">
        <v>4</v>
      </c>
      <c r="B14" s="1491" t="s">
        <v>165</v>
      </c>
      <c r="C14" s="1591" t="s">
        <v>5</v>
      </c>
      <c r="D14" s="1591" t="s">
        <v>1683</v>
      </c>
      <c r="E14" s="1590">
        <v>0.45</v>
      </c>
      <c r="F14" s="1593">
        <f t="shared" ref="F14:F30" si="21">F13+E14</f>
        <v>1.1599999999999999</v>
      </c>
      <c r="G14" s="1449"/>
      <c r="H14" s="709">
        <v>2.0833333333333333E-3</v>
      </c>
      <c r="I14" s="581" t="s">
        <v>724</v>
      </c>
      <c r="J14" s="581" t="s">
        <v>725</v>
      </c>
      <c r="K14" s="1594">
        <f t="shared" si="1"/>
        <v>0.1875</v>
      </c>
      <c r="L14" s="1594">
        <f t="shared" si="2"/>
        <v>0.20486111111111108</v>
      </c>
      <c r="M14" s="1594">
        <f t="shared" si="3"/>
        <v>0.23611111111111108</v>
      </c>
      <c r="N14" s="1594">
        <f t="shared" si="4"/>
        <v>0.25694444444444442</v>
      </c>
      <c r="O14" s="1594">
        <f t="shared" si="5"/>
        <v>0.28472222222222221</v>
      </c>
      <c r="P14" s="1594">
        <f t="shared" si="6"/>
        <v>0.3125</v>
      </c>
      <c r="Q14" s="1594">
        <f t="shared" si="7"/>
        <v>0.34722222222222221</v>
      </c>
      <c r="R14" s="1594">
        <f t="shared" si="8"/>
        <v>0.37847222222222221</v>
      </c>
      <c r="S14" s="1594">
        <f t="shared" si="9"/>
        <v>0.4201388888888889</v>
      </c>
      <c r="T14" s="1594">
        <f t="shared" si="10"/>
        <v>0.4548611111111111</v>
      </c>
      <c r="U14" s="1594">
        <f t="shared" si="11"/>
        <v>0.4826388888888889</v>
      </c>
      <c r="V14" s="1594">
        <f t="shared" si="12"/>
        <v>0.52430555555555558</v>
      </c>
      <c r="W14" s="1594">
        <f t="shared" si="13"/>
        <v>0.56597222222222221</v>
      </c>
      <c r="X14" s="1594">
        <f t="shared" si="14"/>
        <v>0.60763888888888884</v>
      </c>
      <c r="Y14" s="1594">
        <f t="shared" si="15"/>
        <v>0.63888888888888884</v>
      </c>
      <c r="Z14" s="1594">
        <f t="shared" si="16"/>
        <v>0.67013888888888884</v>
      </c>
      <c r="AA14" s="1594">
        <f t="shared" si="17"/>
        <v>0.69097222222222221</v>
      </c>
      <c r="AB14" s="1594">
        <f t="shared" si="18"/>
        <v>0.73958333333333337</v>
      </c>
      <c r="AC14" s="1594">
        <f t="shared" si="19"/>
        <v>0.78819444444444442</v>
      </c>
      <c r="AD14" s="1594">
        <f t="shared" si="20"/>
        <v>0.84722222222222221</v>
      </c>
    </row>
    <row r="15" spans="1:34">
      <c r="A15" s="846">
        <v>5</v>
      </c>
      <c r="B15" s="1452" t="s">
        <v>166</v>
      </c>
      <c r="C15" s="1596" t="s">
        <v>5</v>
      </c>
      <c r="D15" s="1452" t="s">
        <v>1681</v>
      </c>
      <c r="E15" s="1590">
        <v>0.78</v>
      </c>
      <c r="F15" s="1593">
        <f t="shared" si="21"/>
        <v>1.94</v>
      </c>
      <c r="G15" s="1449"/>
      <c r="H15" s="709">
        <v>1.3888888888888889E-3</v>
      </c>
      <c r="I15" s="645" t="s">
        <v>840</v>
      </c>
      <c r="J15" s="645" t="s">
        <v>841</v>
      </c>
      <c r="K15" s="1594">
        <f t="shared" si="1"/>
        <v>0.18888888888888888</v>
      </c>
      <c r="L15" s="1594">
        <f t="shared" si="2"/>
        <v>0.20624999999999996</v>
      </c>
      <c r="M15" s="1594">
        <f t="shared" si="3"/>
        <v>0.23749999999999996</v>
      </c>
      <c r="N15" s="1594">
        <f t="shared" si="4"/>
        <v>0.2583333333333333</v>
      </c>
      <c r="O15" s="1594">
        <f t="shared" si="5"/>
        <v>0.28611111111111109</v>
      </c>
      <c r="P15" s="1594">
        <f t="shared" si="6"/>
        <v>0.31388888888888888</v>
      </c>
      <c r="Q15" s="1594">
        <f t="shared" si="7"/>
        <v>0.34861111111111109</v>
      </c>
      <c r="R15" s="1594">
        <f t="shared" si="8"/>
        <v>0.37986111111111109</v>
      </c>
      <c r="S15" s="1594">
        <f t="shared" si="9"/>
        <v>0.42152777777777778</v>
      </c>
      <c r="T15" s="1594">
        <f t="shared" si="10"/>
        <v>0.45624999999999999</v>
      </c>
      <c r="U15" s="1594">
        <f t="shared" si="11"/>
        <v>0.48402777777777778</v>
      </c>
      <c r="V15" s="1594">
        <f t="shared" si="12"/>
        <v>0.52569444444444446</v>
      </c>
      <c r="W15" s="1594">
        <f t="shared" si="13"/>
        <v>0.56736111111111109</v>
      </c>
      <c r="X15" s="1594">
        <f t="shared" si="14"/>
        <v>0.60902777777777772</v>
      </c>
      <c r="Y15" s="1594">
        <f t="shared" si="15"/>
        <v>0.64027777777777772</v>
      </c>
      <c r="Z15" s="1594">
        <f t="shared" si="16"/>
        <v>0.67152777777777772</v>
      </c>
      <c r="AA15" s="1594">
        <f t="shared" si="17"/>
        <v>0.69236111111111109</v>
      </c>
      <c r="AB15" s="1594">
        <f t="shared" si="18"/>
        <v>0.74097222222222225</v>
      </c>
      <c r="AC15" s="1594">
        <f t="shared" si="19"/>
        <v>0.7895833333333333</v>
      </c>
      <c r="AD15" s="1594">
        <f t="shared" si="20"/>
        <v>0.84861111111111109</v>
      </c>
      <c r="AF15" s="997"/>
      <c r="AG15" s="998"/>
      <c r="AH15" s="999"/>
    </row>
    <row r="16" spans="1:34">
      <c r="A16" s="846">
        <v>6</v>
      </c>
      <c r="B16" s="907" t="s">
        <v>337</v>
      </c>
      <c r="C16" s="1597" t="s">
        <v>4</v>
      </c>
      <c r="D16" s="1597" t="s">
        <v>1681</v>
      </c>
      <c r="E16" s="1590">
        <v>0.5</v>
      </c>
      <c r="F16" s="1593">
        <f t="shared" si="21"/>
        <v>2.44</v>
      </c>
      <c r="G16" s="1449"/>
      <c r="H16" s="709">
        <v>6.9444444444444447E-4</v>
      </c>
      <c r="I16" s="584" t="s">
        <v>678</v>
      </c>
      <c r="J16" s="584" t="s">
        <v>679</v>
      </c>
      <c r="K16" s="1594">
        <f t="shared" si="1"/>
        <v>0.18958333333333333</v>
      </c>
      <c r="L16" s="1594">
        <f t="shared" si="2"/>
        <v>0.2069444444444444</v>
      </c>
      <c r="M16" s="1594">
        <f t="shared" si="3"/>
        <v>0.2381944444444444</v>
      </c>
      <c r="N16" s="1594">
        <f t="shared" si="4"/>
        <v>0.25902777777777775</v>
      </c>
      <c r="O16" s="1594">
        <f t="shared" si="5"/>
        <v>0.28680555555555554</v>
      </c>
      <c r="P16" s="1594">
        <f t="shared" si="6"/>
        <v>0.31458333333333333</v>
      </c>
      <c r="Q16" s="1594">
        <f t="shared" si="7"/>
        <v>0.34930555555555554</v>
      </c>
      <c r="R16" s="1594">
        <f t="shared" si="8"/>
        <v>0.38055555555555554</v>
      </c>
      <c r="S16" s="1594">
        <f t="shared" si="9"/>
        <v>0.42222222222222222</v>
      </c>
      <c r="T16" s="1594">
        <f t="shared" si="10"/>
        <v>0.45694444444444443</v>
      </c>
      <c r="U16" s="1594">
        <f t="shared" si="11"/>
        <v>0.48472222222222222</v>
      </c>
      <c r="V16" s="1594">
        <f t="shared" si="12"/>
        <v>0.52638888888888891</v>
      </c>
      <c r="W16" s="1594">
        <f t="shared" si="13"/>
        <v>0.56805555555555554</v>
      </c>
      <c r="X16" s="1594">
        <f t="shared" si="14"/>
        <v>0.60972222222222217</v>
      </c>
      <c r="Y16" s="1594">
        <f t="shared" si="15"/>
        <v>0.64097222222222217</v>
      </c>
      <c r="Z16" s="1594">
        <f t="shared" si="16"/>
        <v>0.67222222222222217</v>
      </c>
      <c r="AA16" s="1594">
        <f t="shared" si="17"/>
        <v>0.69305555555555554</v>
      </c>
      <c r="AB16" s="1594">
        <f t="shared" si="18"/>
        <v>0.7416666666666667</v>
      </c>
      <c r="AC16" s="1594">
        <f t="shared" si="19"/>
        <v>0.79027777777777775</v>
      </c>
      <c r="AD16" s="1594">
        <f t="shared" si="20"/>
        <v>0.84930555555555554</v>
      </c>
      <c r="AF16" s="1000"/>
      <c r="AG16" s="1028"/>
      <c r="AH16" s="1002"/>
    </row>
    <row r="17" spans="1:38">
      <c r="A17" s="846">
        <v>7</v>
      </c>
      <c r="B17" s="1491" t="s">
        <v>165</v>
      </c>
      <c r="C17" s="1591" t="s">
        <v>4</v>
      </c>
      <c r="D17" s="1591" t="s">
        <v>1683</v>
      </c>
      <c r="E17" s="1590">
        <v>0.65</v>
      </c>
      <c r="F17" s="1593">
        <f t="shared" si="21"/>
        <v>3.09</v>
      </c>
      <c r="G17" s="1449"/>
      <c r="H17" s="709">
        <v>1.3888888888888889E-3</v>
      </c>
      <c r="I17" s="581" t="s">
        <v>724</v>
      </c>
      <c r="J17" s="581" t="s">
        <v>725</v>
      </c>
      <c r="K17" s="1594">
        <f t="shared" si="1"/>
        <v>0.19097222222222221</v>
      </c>
      <c r="L17" s="1594">
        <f t="shared" si="2"/>
        <v>0.20833333333333329</v>
      </c>
      <c r="M17" s="1594">
        <f t="shared" si="3"/>
        <v>0.23958333333333329</v>
      </c>
      <c r="N17" s="1594">
        <f t="shared" si="4"/>
        <v>0.26041666666666663</v>
      </c>
      <c r="O17" s="1594">
        <f t="shared" si="5"/>
        <v>0.28819444444444442</v>
      </c>
      <c r="P17" s="1594">
        <f t="shared" si="6"/>
        <v>0.31597222222222221</v>
      </c>
      <c r="Q17" s="1594">
        <f t="shared" si="7"/>
        <v>0.35069444444444442</v>
      </c>
      <c r="R17" s="1594">
        <f t="shared" si="8"/>
        <v>0.38194444444444442</v>
      </c>
      <c r="S17" s="1594">
        <f t="shared" si="9"/>
        <v>0.4236111111111111</v>
      </c>
      <c r="T17" s="1594">
        <f t="shared" si="10"/>
        <v>0.45833333333333331</v>
      </c>
      <c r="U17" s="1594">
        <f t="shared" si="11"/>
        <v>0.4861111111111111</v>
      </c>
      <c r="V17" s="1594">
        <f t="shared" si="12"/>
        <v>0.52777777777777779</v>
      </c>
      <c r="W17" s="1594">
        <f t="shared" si="13"/>
        <v>0.56944444444444442</v>
      </c>
      <c r="X17" s="1594">
        <f t="shared" si="14"/>
        <v>0.61111111111111105</v>
      </c>
      <c r="Y17" s="1594">
        <f t="shared" si="15"/>
        <v>0.64236111111111105</v>
      </c>
      <c r="Z17" s="1594">
        <f t="shared" si="16"/>
        <v>0.67361111111111105</v>
      </c>
      <c r="AA17" s="1594">
        <f t="shared" si="17"/>
        <v>0.69444444444444442</v>
      </c>
      <c r="AB17" s="1594">
        <f t="shared" si="18"/>
        <v>0.74305555555555558</v>
      </c>
      <c r="AC17" s="1594">
        <f t="shared" si="19"/>
        <v>0.79166666666666663</v>
      </c>
      <c r="AD17" s="1594">
        <f t="shared" si="20"/>
        <v>0.85069444444444442</v>
      </c>
      <c r="AF17" s="1000"/>
      <c r="AG17" s="1028"/>
      <c r="AH17" s="1002"/>
    </row>
    <row r="18" spans="1:38">
      <c r="A18" s="846">
        <v>8</v>
      </c>
      <c r="B18" s="907" t="s">
        <v>298</v>
      </c>
      <c r="C18" s="1597" t="s">
        <v>4</v>
      </c>
      <c r="D18" s="907" t="s">
        <v>1684</v>
      </c>
      <c r="E18" s="1590">
        <v>0.41</v>
      </c>
      <c r="F18" s="1593">
        <f t="shared" si="21"/>
        <v>3.5</v>
      </c>
      <c r="G18" s="1595">
        <v>1.3888888888888889E-3</v>
      </c>
      <c r="H18" s="1595">
        <v>1.3888888888888889E-3</v>
      </c>
      <c r="I18" s="581" t="s">
        <v>607</v>
      </c>
      <c r="J18" s="581" t="s">
        <v>608</v>
      </c>
      <c r="K18" s="1594">
        <f t="shared" si="1"/>
        <v>0.19236111111111109</v>
      </c>
      <c r="L18" s="1594">
        <f t="shared" si="2"/>
        <v>0.20972222222222217</v>
      </c>
      <c r="M18" s="1594">
        <f t="shared" si="3"/>
        <v>0.24097222222222217</v>
      </c>
      <c r="N18" s="1594">
        <f t="shared" si="4"/>
        <v>0.26180555555555551</v>
      </c>
      <c r="O18" s="1594">
        <f t="shared" si="5"/>
        <v>0.2895833333333333</v>
      </c>
      <c r="P18" s="1594">
        <f t="shared" si="6"/>
        <v>0.31736111111111109</v>
      </c>
      <c r="Q18" s="1594">
        <f t="shared" si="7"/>
        <v>0.3520833333333333</v>
      </c>
      <c r="R18" s="1594">
        <f t="shared" si="8"/>
        <v>0.3833333333333333</v>
      </c>
      <c r="S18" s="1594">
        <f t="shared" si="9"/>
        <v>0.42499999999999999</v>
      </c>
      <c r="T18" s="1594">
        <f t="shared" si="10"/>
        <v>0.4597222222222222</v>
      </c>
      <c r="U18" s="1594">
        <f t="shared" si="11"/>
        <v>0.48749999999999999</v>
      </c>
      <c r="V18" s="1594">
        <f t="shared" si="12"/>
        <v>0.52916666666666667</v>
      </c>
      <c r="W18" s="1594">
        <f t="shared" si="13"/>
        <v>0.5708333333333333</v>
      </c>
      <c r="X18" s="1594">
        <f t="shared" si="14"/>
        <v>0.61249999999999993</v>
      </c>
      <c r="Y18" s="1594">
        <f t="shared" si="15"/>
        <v>0.64374999999999993</v>
      </c>
      <c r="Z18" s="1594">
        <f t="shared" si="16"/>
        <v>0.67499999999999993</v>
      </c>
      <c r="AA18" s="1594">
        <f t="shared" si="17"/>
        <v>0.6958333333333333</v>
      </c>
      <c r="AB18" s="1594">
        <f t="shared" si="18"/>
        <v>0.74444444444444446</v>
      </c>
      <c r="AC18" s="1594">
        <f t="shared" si="19"/>
        <v>0.79305555555555551</v>
      </c>
      <c r="AD18" s="1594">
        <f t="shared" si="20"/>
        <v>0.8520833333333333</v>
      </c>
      <c r="AF18" s="1029" t="s">
        <v>1264</v>
      </c>
      <c r="AG18" s="852">
        <f>F53</f>
        <v>23.530000000000005</v>
      </c>
      <c r="AH18" s="1030"/>
      <c r="AI18" s="85"/>
      <c r="AJ18" s="19"/>
      <c r="AK18" s="634"/>
      <c r="AL18" s="634"/>
    </row>
    <row r="19" spans="1:38">
      <c r="A19" s="846">
        <v>9</v>
      </c>
      <c r="B19" s="907" t="s">
        <v>292</v>
      </c>
      <c r="C19" s="1597" t="s">
        <v>4</v>
      </c>
      <c r="D19" s="907" t="s">
        <v>1684</v>
      </c>
      <c r="E19" s="1590">
        <v>0.59</v>
      </c>
      <c r="F19" s="1593">
        <f t="shared" si="21"/>
        <v>4.09</v>
      </c>
      <c r="G19" s="1595">
        <v>1.3888888888888889E-3</v>
      </c>
      <c r="H19" s="1595">
        <v>1.3888888888888889E-3</v>
      </c>
      <c r="I19" s="607" t="s">
        <v>609</v>
      </c>
      <c r="J19" s="607" t="s">
        <v>575</v>
      </c>
      <c r="K19" s="1594">
        <f t="shared" si="1"/>
        <v>0.19374999999999998</v>
      </c>
      <c r="L19" s="1594">
        <f t="shared" si="2"/>
        <v>0.21111111111111105</v>
      </c>
      <c r="M19" s="1594">
        <f t="shared" si="3"/>
        <v>0.24236111111111105</v>
      </c>
      <c r="N19" s="1594">
        <f t="shared" si="4"/>
        <v>0.2631944444444444</v>
      </c>
      <c r="O19" s="1594">
        <f t="shared" si="5"/>
        <v>0.29097222222222219</v>
      </c>
      <c r="P19" s="1594">
        <f t="shared" si="6"/>
        <v>0.31874999999999998</v>
      </c>
      <c r="Q19" s="1594">
        <f t="shared" si="7"/>
        <v>0.35347222222222219</v>
      </c>
      <c r="R19" s="1594">
        <f t="shared" si="8"/>
        <v>0.38472222222222219</v>
      </c>
      <c r="S19" s="1594">
        <f t="shared" si="9"/>
        <v>0.42638888888888887</v>
      </c>
      <c r="T19" s="1594">
        <f t="shared" si="10"/>
        <v>0.46111111111111108</v>
      </c>
      <c r="U19" s="1594">
        <f t="shared" si="11"/>
        <v>0.48888888888888887</v>
      </c>
      <c r="V19" s="1594">
        <f t="shared" si="12"/>
        <v>0.53055555555555556</v>
      </c>
      <c r="W19" s="1594">
        <f t="shared" si="13"/>
        <v>0.57222222222222219</v>
      </c>
      <c r="X19" s="1594">
        <f t="shared" si="14"/>
        <v>0.61388888888888882</v>
      </c>
      <c r="Y19" s="1594">
        <f t="shared" si="15"/>
        <v>0.64513888888888882</v>
      </c>
      <c r="Z19" s="1594">
        <f t="shared" si="16"/>
        <v>0.67638888888888882</v>
      </c>
      <c r="AA19" s="1594">
        <f t="shared" si="17"/>
        <v>0.69722222222222219</v>
      </c>
      <c r="AB19" s="1594">
        <f t="shared" si="18"/>
        <v>0.74583333333333335</v>
      </c>
      <c r="AC19" s="1594">
        <f t="shared" si="19"/>
        <v>0.7944444444444444</v>
      </c>
      <c r="AD19" s="1594">
        <f t="shared" si="20"/>
        <v>0.85347222222222219</v>
      </c>
      <c r="AF19" s="1031" t="s">
        <v>1279</v>
      </c>
      <c r="AG19" s="852">
        <v>20</v>
      </c>
      <c r="AH19" s="1030"/>
      <c r="AI19" s="85"/>
      <c r="AJ19" s="85"/>
      <c r="AK19" s="638"/>
      <c r="AL19" s="638"/>
    </row>
    <row r="20" spans="1:38">
      <c r="A20" s="846">
        <v>10</v>
      </c>
      <c r="B20" s="907" t="s">
        <v>291</v>
      </c>
      <c r="C20" s="1597" t="s">
        <v>4</v>
      </c>
      <c r="D20" s="907" t="s">
        <v>1684</v>
      </c>
      <c r="E20" s="1590">
        <v>0.66</v>
      </c>
      <c r="F20" s="1593">
        <f t="shared" si="21"/>
        <v>4.75</v>
      </c>
      <c r="G20" s="1595">
        <v>6.9444444444444447E-4</v>
      </c>
      <c r="H20" s="1595">
        <v>6.9444444444444447E-4</v>
      </c>
      <c r="I20" s="581" t="s">
        <v>682</v>
      </c>
      <c r="J20" s="581" t="s">
        <v>683</v>
      </c>
      <c r="K20" s="1594">
        <f t="shared" si="1"/>
        <v>0.19444444444444442</v>
      </c>
      <c r="L20" s="1594">
        <f t="shared" si="2"/>
        <v>0.2118055555555555</v>
      </c>
      <c r="M20" s="1594">
        <f t="shared" si="3"/>
        <v>0.2430555555555555</v>
      </c>
      <c r="N20" s="1594">
        <f t="shared" si="4"/>
        <v>0.26388888888888884</v>
      </c>
      <c r="O20" s="1594">
        <f t="shared" si="5"/>
        <v>0.29166666666666663</v>
      </c>
      <c r="P20" s="1594">
        <f t="shared" si="6"/>
        <v>0.31944444444444442</v>
      </c>
      <c r="Q20" s="1594">
        <f t="shared" si="7"/>
        <v>0.35416666666666663</v>
      </c>
      <c r="R20" s="1594">
        <f t="shared" si="8"/>
        <v>0.38541666666666663</v>
      </c>
      <c r="S20" s="1594">
        <f t="shared" si="9"/>
        <v>0.42708333333333331</v>
      </c>
      <c r="T20" s="1594">
        <f t="shared" si="10"/>
        <v>0.46180555555555552</v>
      </c>
      <c r="U20" s="1594">
        <f t="shared" si="11"/>
        <v>0.48958333333333331</v>
      </c>
      <c r="V20" s="1594">
        <f t="shared" si="12"/>
        <v>0.53125</v>
      </c>
      <c r="W20" s="1594">
        <f t="shared" si="13"/>
        <v>0.57291666666666663</v>
      </c>
      <c r="X20" s="1594">
        <f t="shared" si="14"/>
        <v>0.61458333333333326</v>
      </c>
      <c r="Y20" s="1594">
        <f t="shared" si="15"/>
        <v>0.64583333333333326</v>
      </c>
      <c r="Z20" s="1594">
        <f t="shared" si="16"/>
        <v>0.67708333333333326</v>
      </c>
      <c r="AA20" s="1594">
        <f t="shared" si="17"/>
        <v>0.69791666666666663</v>
      </c>
      <c r="AB20" s="1594">
        <f t="shared" si="18"/>
        <v>0.74652777777777779</v>
      </c>
      <c r="AC20" s="1594">
        <f t="shared" si="19"/>
        <v>0.79513888888888884</v>
      </c>
      <c r="AD20" s="1594">
        <f t="shared" si="20"/>
        <v>0.85416666666666663</v>
      </c>
      <c r="AF20" s="1025" t="s">
        <v>1283</v>
      </c>
      <c r="AG20" s="1026">
        <f>AG18*AG19</f>
        <v>470.60000000000008</v>
      </c>
      <c r="AH20" s="1027"/>
      <c r="AI20" s="85"/>
      <c r="AJ20" s="85"/>
      <c r="AK20" s="638"/>
      <c r="AL20" s="638"/>
    </row>
    <row r="21" spans="1:38">
      <c r="A21" s="846">
        <v>11</v>
      </c>
      <c r="B21" s="907" t="s">
        <v>290</v>
      </c>
      <c r="C21" s="1597" t="s">
        <v>4</v>
      </c>
      <c r="D21" s="1597" t="s">
        <v>1684</v>
      </c>
      <c r="E21" s="1590">
        <v>0.86</v>
      </c>
      <c r="F21" s="1593">
        <f t="shared" si="21"/>
        <v>5.61</v>
      </c>
      <c r="G21" s="1595">
        <v>1.3888888888888889E-3</v>
      </c>
      <c r="H21" s="1595">
        <v>2.0833333333333333E-3</v>
      </c>
      <c r="I21" s="581" t="s">
        <v>684</v>
      </c>
      <c r="J21" s="581" t="s">
        <v>685</v>
      </c>
      <c r="K21" s="1594">
        <f t="shared" si="1"/>
        <v>0.19652777777777775</v>
      </c>
      <c r="L21" s="1594">
        <f t="shared" si="2"/>
        <v>0.21388888888888882</v>
      </c>
      <c r="M21" s="1594">
        <f t="shared" si="3"/>
        <v>0.24513888888888882</v>
      </c>
      <c r="N21" s="1594">
        <f t="shared" si="4"/>
        <v>0.26597222222222217</v>
      </c>
      <c r="O21" s="1594">
        <f t="shared" si="5"/>
        <v>0.29374999999999996</v>
      </c>
      <c r="P21" s="1594">
        <f t="shared" si="6"/>
        <v>0.32152777777777775</v>
      </c>
      <c r="Q21" s="1594">
        <f t="shared" si="7"/>
        <v>0.35624999999999996</v>
      </c>
      <c r="R21" s="1594">
        <f t="shared" si="8"/>
        <v>0.38749999999999996</v>
      </c>
      <c r="S21" s="1594">
        <f t="shared" si="9"/>
        <v>0.42916666666666664</v>
      </c>
      <c r="T21" s="1594">
        <f t="shared" si="10"/>
        <v>0.46388888888888885</v>
      </c>
      <c r="U21" s="1594">
        <f t="shared" si="11"/>
        <v>0.49166666666666664</v>
      </c>
      <c r="V21" s="1594">
        <f t="shared" si="12"/>
        <v>0.53333333333333333</v>
      </c>
      <c r="W21" s="1594">
        <f t="shared" si="13"/>
        <v>0.57499999999999996</v>
      </c>
      <c r="X21" s="1594">
        <f t="shared" si="14"/>
        <v>0.61666666666666659</v>
      </c>
      <c r="Y21" s="1594">
        <f t="shared" si="15"/>
        <v>0.64791666666666659</v>
      </c>
      <c r="Z21" s="1594">
        <f t="shared" si="16"/>
        <v>0.67916666666666659</v>
      </c>
      <c r="AA21" s="1594">
        <f t="shared" si="17"/>
        <v>0.7</v>
      </c>
      <c r="AB21" s="1594">
        <f t="shared" si="18"/>
        <v>0.74861111111111112</v>
      </c>
      <c r="AC21" s="1594">
        <f t="shared" si="19"/>
        <v>0.79722222222222217</v>
      </c>
      <c r="AD21" s="1594">
        <f t="shared" si="20"/>
        <v>0.85624999999999996</v>
      </c>
      <c r="AF21" s="53"/>
      <c r="AG21" s="851"/>
      <c r="AH21" s="84"/>
      <c r="AI21" s="85"/>
      <c r="AJ21" s="85"/>
      <c r="AK21" s="638"/>
      <c r="AL21" s="638"/>
    </row>
    <row r="22" spans="1:38">
      <c r="A22" s="846">
        <v>12</v>
      </c>
      <c r="B22" s="907" t="s">
        <v>406</v>
      </c>
      <c r="C22" s="1597" t="s">
        <v>5</v>
      </c>
      <c r="D22" s="1597" t="s">
        <v>1681</v>
      </c>
      <c r="E22" s="1590">
        <v>0.2</v>
      </c>
      <c r="F22" s="1593">
        <f t="shared" si="21"/>
        <v>5.8100000000000005</v>
      </c>
      <c r="G22" s="1590"/>
      <c r="H22" s="1595">
        <v>6.9444444444444447E-4</v>
      </c>
      <c r="I22" s="645" t="s">
        <v>968</v>
      </c>
      <c r="J22" s="645" t="s">
        <v>969</v>
      </c>
      <c r="K22" s="1594">
        <f t="shared" si="1"/>
        <v>0.19722222222222219</v>
      </c>
      <c r="L22" s="1594">
        <f t="shared" si="2"/>
        <v>0.21458333333333326</v>
      </c>
      <c r="M22" s="1594">
        <f t="shared" si="3"/>
        <v>0.24583333333333326</v>
      </c>
      <c r="N22" s="1594">
        <f t="shared" si="4"/>
        <v>0.26666666666666661</v>
      </c>
      <c r="O22" s="1594">
        <f t="shared" si="5"/>
        <v>0.2944444444444444</v>
      </c>
      <c r="P22" s="1594">
        <f t="shared" si="6"/>
        <v>0.32222222222222219</v>
      </c>
      <c r="Q22" s="1594">
        <f t="shared" si="7"/>
        <v>0.3569444444444444</v>
      </c>
      <c r="R22" s="1594">
        <f t="shared" si="8"/>
        <v>0.3881944444444444</v>
      </c>
      <c r="S22" s="1594">
        <f t="shared" si="9"/>
        <v>0.42986111111111108</v>
      </c>
      <c r="T22" s="1594">
        <f t="shared" si="10"/>
        <v>0.46458333333333329</v>
      </c>
      <c r="U22" s="1594">
        <f t="shared" si="11"/>
        <v>0.49236111111111108</v>
      </c>
      <c r="V22" s="1594">
        <f t="shared" si="12"/>
        <v>0.53402777777777777</v>
      </c>
      <c r="W22" s="1594">
        <f t="shared" si="13"/>
        <v>0.5756944444444444</v>
      </c>
      <c r="X22" s="1594">
        <f t="shared" si="14"/>
        <v>0.61736111111111103</v>
      </c>
      <c r="Y22" s="1594">
        <f t="shared" si="15"/>
        <v>0.64861111111111103</v>
      </c>
      <c r="Z22" s="1594">
        <f t="shared" si="16"/>
        <v>0.67986111111111103</v>
      </c>
      <c r="AA22" s="1594">
        <f t="shared" si="17"/>
        <v>0.7006944444444444</v>
      </c>
      <c r="AB22" s="1594">
        <f t="shared" si="18"/>
        <v>0.74930555555555556</v>
      </c>
      <c r="AC22" s="1594">
        <f t="shared" si="19"/>
        <v>0.79791666666666661</v>
      </c>
      <c r="AD22" s="1594">
        <f t="shared" si="20"/>
        <v>0.8569444444444444</v>
      </c>
      <c r="AF22" s="791"/>
      <c r="AG22" s="851"/>
      <c r="AH22" s="84"/>
      <c r="AI22" s="85"/>
      <c r="AJ22" s="19"/>
      <c r="AK22" s="634"/>
      <c r="AL22" s="634"/>
    </row>
    <row r="23" spans="1:38">
      <c r="A23" s="846">
        <v>13</v>
      </c>
      <c r="B23" s="907" t="s">
        <v>407</v>
      </c>
      <c r="C23" s="1597" t="s">
        <v>5</v>
      </c>
      <c r="D23" s="1597" t="s">
        <v>1681</v>
      </c>
      <c r="E23" s="1590">
        <v>0.61</v>
      </c>
      <c r="F23" s="1593">
        <f t="shared" si="21"/>
        <v>6.4200000000000008</v>
      </c>
      <c r="G23" s="1590"/>
      <c r="H23" s="1595">
        <v>6.9444444444444447E-4</v>
      </c>
      <c r="I23" s="645" t="s">
        <v>842</v>
      </c>
      <c r="J23" s="645" t="s">
        <v>843</v>
      </c>
      <c r="K23" s="1594">
        <f t="shared" si="1"/>
        <v>0.19791666666666663</v>
      </c>
      <c r="L23" s="1594">
        <f t="shared" si="2"/>
        <v>0.21527777777777771</v>
      </c>
      <c r="M23" s="1594">
        <f t="shared" si="3"/>
        <v>0.24652777777777771</v>
      </c>
      <c r="N23" s="1594">
        <f t="shared" si="4"/>
        <v>0.26736111111111105</v>
      </c>
      <c r="O23" s="1594">
        <f t="shared" si="5"/>
        <v>0.29513888888888884</v>
      </c>
      <c r="P23" s="1594">
        <f t="shared" si="6"/>
        <v>0.32291666666666663</v>
      </c>
      <c r="Q23" s="1594">
        <f t="shared" si="7"/>
        <v>0.35763888888888884</v>
      </c>
      <c r="R23" s="1594">
        <f t="shared" si="8"/>
        <v>0.38888888888888884</v>
      </c>
      <c r="S23" s="1594">
        <f t="shared" si="9"/>
        <v>0.43055555555555552</v>
      </c>
      <c r="T23" s="1594">
        <f t="shared" si="10"/>
        <v>0.46527777777777773</v>
      </c>
      <c r="U23" s="1594">
        <f t="shared" si="11"/>
        <v>0.49305555555555552</v>
      </c>
      <c r="V23" s="1594">
        <f t="shared" si="12"/>
        <v>0.53472222222222221</v>
      </c>
      <c r="W23" s="1594">
        <f t="shared" si="13"/>
        <v>0.57638888888888884</v>
      </c>
      <c r="X23" s="1594">
        <f t="shared" si="14"/>
        <v>0.61805555555555547</v>
      </c>
      <c r="Y23" s="1594">
        <f t="shared" si="15"/>
        <v>0.64930555555555547</v>
      </c>
      <c r="Z23" s="1594">
        <f t="shared" si="16"/>
        <v>0.68055555555555547</v>
      </c>
      <c r="AA23" s="1594">
        <f t="shared" si="17"/>
        <v>0.70138888888888884</v>
      </c>
      <c r="AB23" s="1594">
        <f t="shared" si="18"/>
        <v>0.75</v>
      </c>
      <c r="AC23" s="1594">
        <f t="shared" si="19"/>
        <v>0.79861111111111105</v>
      </c>
      <c r="AD23" s="1594">
        <f t="shared" si="20"/>
        <v>0.85763888888888884</v>
      </c>
      <c r="AF23" s="49"/>
      <c r="AG23" s="853"/>
      <c r="AH23" s="49"/>
      <c r="AI23" s="49"/>
      <c r="AJ23" s="49"/>
      <c r="AK23" s="49"/>
      <c r="AL23" s="49"/>
    </row>
    <row r="24" spans="1:38">
      <c r="A24" s="846">
        <v>14</v>
      </c>
      <c r="B24" s="907" t="s">
        <v>408</v>
      </c>
      <c r="C24" s="1597" t="s">
        <v>5</v>
      </c>
      <c r="D24" s="1597" t="s">
        <v>1681</v>
      </c>
      <c r="E24" s="1590">
        <v>0.62</v>
      </c>
      <c r="F24" s="1593">
        <f t="shared" si="21"/>
        <v>7.0400000000000009</v>
      </c>
      <c r="G24" s="1590"/>
      <c r="H24" s="1595">
        <v>1.3888888888888889E-3</v>
      </c>
      <c r="I24" s="646" t="s">
        <v>825</v>
      </c>
      <c r="J24" s="646" t="s">
        <v>826</v>
      </c>
      <c r="K24" s="1594">
        <f t="shared" si="1"/>
        <v>0.19930555555555551</v>
      </c>
      <c r="L24" s="1594">
        <f t="shared" si="2"/>
        <v>0.21666666666666659</v>
      </c>
      <c r="M24" s="1594">
        <f t="shared" si="3"/>
        <v>0.24791666666666659</v>
      </c>
      <c r="N24" s="1594">
        <f t="shared" si="4"/>
        <v>0.26874999999999993</v>
      </c>
      <c r="O24" s="1594">
        <f t="shared" si="5"/>
        <v>0.29652777777777772</v>
      </c>
      <c r="P24" s="1594">
        <f t="shared" si="6"/>
        <v>0.32430555555555551</v>
      </c>
      <c r="Q24" s="1594">
        <f t="shared" si="7"/>
        <v>0.35902777777777772</v>
      </c>
      <c r="R24" s="1594">
        <f t="shared" si="8"/>
        <v>0.39027777777777772</v>
      </c>
      <c r="S24" s="1594">
        <f t="shared" si="9"/>
        <v>0.43194444444444441</v>
      </c>
      <c r="T24" s="1594">
        <f t="shared" si="10"/>
        <v>0.46666666666666662</v>
      </c>
      <c r="U24" s="1594">
        <f t="shared" si="11"/>
        <v>0.49444444444444441</v>
      </c>
      <c r="V24" s="1594">
        <f t="shared" si="12"/>
        <v>0.53611111111111109</v>
      </c>
      <c r="W24" s="1594">
        <f t="shared" si="13"/>
        <v>0.57777777777777772</v>
      </c>
      <c r="X24" s="1594">
        <f t="shared" si="14"/>
        <v>0.61944444444444435</v>
      </c>
      <c r="Y24" s="1594">
        <f t="shared" si="15"/>
        <v>0.65069444444444435</v>
      </c>
      <c r="Z24" s="1594">
        <f t="shared" si="16"/>
        <v>0.68194444444444435</v>
      </c>
      <c r="AA24" s="1594">
        <f t="shared" si="17"/>
        <v>0.70277777777777772</v>
      </c>
      <c r="AB24" s="1594">
        <f t="shared" si="18"/>
        <v>0.75138888888888888</v>
      </c>
      <c r="AC24" s="1594">
        <f t="shared" si="19"/>
        <v>0.79999999999999993</v>
      </c>
      <c r="AD24" s="1594">
        <f t="shared" si="20"/>
        <v>0.85902777777777772</v>
      </c>
      <c r="AG24" s="850"/>
    </row>
    <row r="25" spans="1:38">
      <c r="A25" s="846">
        <v>15</v>
      </c>
      <c r="B25" s="907" t="s">
        <v>407</v>
      </c>
      <c r="C25" s="1597" t="s">
        <v>4</v>
      </c>
      <c r="D25" s="1597" t="s">
        <v>1681</v>
      </c>
      <c r="E25" s="1590">
        <v>0.62</v>
      </c>
      <c r="F25" s="1593">
        <f t="shared" si="21"/>
        <v>7.660000000000001</v>
      </c>
      <c r="G25" s="1590"/>
      <c r="H25" s="1595">
        <v>6.9444444444444447E-4</v>
      </c>
      <c r="I25" s="646" t="s">
        <v>823</v>
      </c>
      <c r="J25" s="646" t="s">
        <v>824</v>
      </c>
      <c r="K25" s="1594">
        <f t="shared" si="1"/>
        <v>0.19999999999999996</v>
      </c>
      <c r="L25" s="1594">
        <f t="shared" si="2"/>
        <v>0.21736111111111103</v>
      </c>
      <c r="M25" s="1594">
        <f t="shared" si="3"/>
        <v>0.24861111111111103</v>
      </c>
      <c r="N25" s="1594">
        <f t="shared" si="4"/>
        <v>0.26944444444444438</v>
      </c>
      <c r="O25" s="1594">
        <f t="shared" si="5"/>
        <v>0.29722222222222217</v>
      </c>
      <c r="P25" s="1594">
        <f t="shared" si="6"/>
        <v>0.32499999999999996</v>
      </c>
      <c r="Q25" s="1594">
        <f t="shared" si="7"/>
        <v>0.35972222222222217</v>
      </c>
      <c r="R25" s="1594">
        <f t="shared" si="8"/>
        <v>0.39097222222222217</v>
      </c>
      <c r="S25" s="1594">
        <f t="shared" si="9"/>
        <v>0.43263888888888885</v>
      </c>
      <c r="T25" s="1594">
        <f t="shared" si="10"/>
        <v>0.46736111111111106</v>
      </c>
      <c r="U25" s="1594">
        <f t="shared" si="11"/>
        <v>0.49513888888888885</v>
      </c>
      <c r="V25" s="1594">
        <f t="shared" si="12"/>
        <v>0.53680555555555554</v>
      </c>
      <c r="W25" s="1594">
        <f t="shared" si="13"/>
        <v>0.57847222222222217</v>
      </c>
      <c r="X25" s="1594">
        <f t="shared" si="14"/>
        <v>0.6201388888888888</v>
      </c>
      <c r="Y25" s="1594">
        <f t="shared" si="15"/>
        <v>0.6513888888888888</v>
      </c>
      <c r="Z25" s="1594">
        <f t="shared" si="16"/>
        <v>0.6826388888888888</v>
      </c>
      <c r="AA25" s="1594">
        <f t="shared" si="17"/>
        <v>0.70347222222222217</v>
      </c>
      <c r="AB25" s="1594">
        <f t="shared" si="18"/>
        <v>0.75208333333333333</v>
      </c>
      <c r="AC25" s="1594">
        <f t="shared" si="19"/>
        <v>0.80069444444444438</v>
      </c>
      <c r="AD25" s="1594">
        <f t="shared" si="20"/>
        <v>0.85972222222222217</v>
      </c>
      <c r="AG25" s="850"/>
    </row>
    <row r="26" spans="1:38">
      <c r="A26" s="846">
        <v>16</v>
      </c>
      <c r="B26" s="907" t="s">
        <v>406</v>
      </c>
      <c r="C26" s="1597" t="s">
        <v>4</v>
      </c>
      <c r="D26" s="1597" t="s">
        <v>1681</v>
      </c>
      <c r="E26" s="1590">
        <v>0.61</v>
      </c>
      <c r="F26" s="1593">
        <f t="shared" si="21"/>
        <v>8.2700000000000014</v>
      </c>
      <c r="G26" s="1590"/>
      <c r="H26" s="1595">
        <v>6.9444444444444447E-4</v>
      </c>
      <c r="I26" s="646" t="s">
        <v>970</v>
      </c>
      <c r="J26" s="646" t="s">
        <v>971</v>
      </c>
      <c r="K26" s="1594">
        <f t="shared" si="1"/>
        <v>0.2006944444444444</v>
      </c>
      <c r="L26" s="1594">
        <f t="shared" si="2"/>
        <v>0.21805555555555547</v>
      </c>
      <c r="M26" s="1594">
        <f t="shared" si="3"/>
        <v>0.24930555555555547</v>
      </c>
      <c r="N26" s="1594">
        <f t="shared" si="4"/>
        <v>0.27013888888888882</v>
      </c>
      <c r="O26" s="1594">
        <f t="shared" si="5"/>
        <v>0.29791666666666661</v>
      </c>
      <c r="P26" s="1594">
        <f t="shared" si="6"/>
        <v>0.3256944444444444</v>
      </c>
      <c r="Q26" s="1594">
        <f t="shared" si="7"/>
        <v>0.36041666666666661</v>
      </c>
      <c r="R26" s="1594">
        <f t="shared" si="8"/>
        <v>0.39166666666666661</v>
      </c>
      <c r="S26" s="1594">
        <f t="shared" si="9"/>
        <v>0.43333333333333329</v>
      </c>
      <c r="T26" s="1594">
        <f t="shared" si="10"/>
        <v>0.4680555555555555</v>
      </c>
      <c r="U26" s="1594">
        <f t="shared" si="11"/>
        <v>0.49583333333333329</v>
      </c>
      <c r="V26" s="1594">
        <f t="shared" si="12"/>
        <v>0.53749999999999998</v>
      </c>
      <c r="W26" s="1594">
        <f t="shared" si="13"/>
        <v>0.57916666666666661</v>
      </c>
      <c r="X26" s="1594">
        <f t="shared" si="14"/>
        <v>0.62083333333333324</v>
      </c>
      <c r="Y26" s="1594">
        <f t="shared" si="15"/>
        <v>0.65208333333333324</v>
      </c>
      <c r="Z26" s="1594">
        <f t="shared" si="16"/>
        <v>0.68333333333333324</v>
      </c>
      <c r="AA26" s="1594">
        <f t="shared" si="17"/>
        <v>0.70416666666666661</v>
      </c>
      <c r="AB26" s="1594">
        <f t="shared" si="18"/>
        <v>0.75277777777777777</v>
      </c>
      <c r="AC26" s="1594">
        <f t="shared" si="19"/>
        <v>0.80138888888888882</v>
      </c>
      <c r="AD26" s="1594">
        <f t="shared" si="20"/>
        <v>0.86041666666666661</v>
      </c>
      <c r="AG26" s="850"/>
    </row>
    <row r="27" spans="1:38">
      <c r="A27" s="846">
        <v>17</v>
      </c>
      <c r="B27" s="907" t="s">
        <v>289</v>
      </c>
      <c r="C27" s="1597" t="s">
        <v>4</v>
      </c>
      <c r="D27" s="1597" t="s">
        <v>1681</v>
      </c>
      <c r="E27" s="1590">
        <v>0.92</v>
      </c>
      <c r="F27" s="1593">
        <f t="shared" si="21"/>
        <v>9.1900000000000013</v>
      </c>
      <c r="G27" s="1595">
        <v>2.0833333333333333E-3</v>
      </c>
      <c r="H27" s="1595">
        <v>2.0833333333333333E-3</v>
      </c>
      <c r="I27" s="581" t="s">
        <v>686</v>
      </c>
      <c r="J27" s="581" t="s">
        <v>687</v>
      </c>
      <c r="K27" s="1594">
        <f t="shared" si="1"/>
        <v>0.20277777777777772</v>
      </c>
      <c r="L27" s="1594">
        <f t="shared" si="2"/>
        <v>0.2201388888888888</v>
      </c>
      <c r="M27" s="1594">
        <f t="shared" si="3"/>
        <v>0.25138888888888883</v>
      </c>
      <c r="N27" s="1594">
        <f t="shared" si="4"/>
        <v>0.27222222222222214</v>
      </c>
      <c r="O27" s="1594">
        <f t="shared" si="5"/>
        <v>0.29999999999999993</v>
      </c>
      <c r="P27" s="1594">
        <f t="shared" si="6"/>
        <v>0.32777777777777772</v>
      </c>
      <c r="Q27" s="1594">
        <f t="shared" si="7"/>
        <v>0.36249999999999993</v>
      </c>
      <c r="R27" s="1594">
        <f t="shared" si="8"/>
        <v>0.39374999999999993</v>
      </c>
      <c r="S27" s="1594">
        <f t="shared" si="9"/>
        <v>0.43541666666666662</v>
      </c>
      <c r="T27" s="1594">
        <f t="shared" si="10"/>
        <v>0.47013888888888883</v>
      </c>
      <c r="U27" s="1594">
        <f t="shared" si="11"/>
        <v>0.49791666666666662</v>
      </c>
      <c r="V27" s="1594">
        <f t="shared" si="12"/>
        <v>0.5395833333333333</v>
      </c>
      <c r="W27" s="1594">
        <f t="shared" si="13"/>
        <v>0.58124999999999993</v>
      </c>
      <c r="X27" s="1594">
        <f t="shared" si="14"/>
        <v>0.62291666666666656</v>
      </c>
      <c r="Y27" s="1594">
        <f t="shared" si="15"/>
        <v>0.65416666666666656</v>
      </c>
      <c r="Z27" s="1594">
        <f t="shared" si="16"/>
        <v>0.68541666666666656</v>
      </c>
      <c r="AA27" s="1594">
        <f t="shared" si="17"/>
        <v>0.70624999999999993</v>
      </c>
      <c r="AB27" s="1594">
        <f t="shared" si="18"/>
        <v>0.75486111111111109</v>
      </c>
      <c r="AC27" s="1594">
        <f t="shared" si="19"/>
        <v>0.80347222222222214</v>
      </c>
      <c r="AD27" s="1594">
        <f t="shared" si="20"/>
        <v>0.86249999999999993</v>
      </c>
      <c r="AG27" s="850"/>
    </row>
    <row r="28" spans="1:38">
      <c r="A28" s="846">
        <v>18</v>
      </c>
      <c r="B28" s="1491" t="s">
        <v>409</v>
      </c>
      <c r="C28" s="1591" t="s">
        <v>5</v>
      </c>
      <c r="D28" s="1591" t="s">
        <v>1683</v>
      </c>
      <c r="E28" s="1590">
        <v>1</v>
      </c>
      <c r="F28" s="1593">
        <f t="shared" si="21"/>
        <v>10.190000000000001</v>
      </c>
      <c r="G28" s="1595">
        <v>2.0833333333333333E-3</v>
      </c>
      <c r="H28" s="1595">
        <v>1.3888888888888889E-3</v>
      </c>
      <c r="I28" s="646" t="s">
        <v>838</v>
      </c>
      <c r="J28" s="646" t="s">
        <v>839</v>
      </c>
      <c r="K28" s="1594">
        <f t="shared" si="1"/>
        <v>0.20416666666666661</v>
      </c>
      <c r="L28" s="1594">
        <f t="shared" si="2"/>
        <v>0.22152777777777768</v>
      </c>
      <c r="M28" s="1594">
        <f t="shared" si="3"/>
        <v>0.25277777777777771</v>
      </c>
      <c r="N28" s="1594">
        <f t="shared" si="4"/>
        <v>0.27361111111111103</v>
      </c>
      <c r="O28" s="1594">
        <f t="shared" si="5"/>
        <v>0.30138888888888882</v>
      </c>
      <c r="P28" s="1594">
        <f t="shared" si="6"/>
        <v>0.32916666666666661</v>
      </c>
      <c r="Q28" s="1594">
        <f t="shared" si="7"/>
        <v>0.36388888888888882</v>
      </c>
      <c r="R28" s="1594">
        <f t="shared" si="8"/>
        <v>0.39513888888888882</v>
      </c>
      <c r="S28" s="1594">
        <f t="shared" si="9"/>
        <v>0.4368055555555555</v>
      </c>
      <c r="T28" s="1594">
        <f t="shared" si="10"/>
        <v>0.47152777777777771</v>
      </c>
      <c r="U28" s="1594">
        <f t="shared" si="11"/>
        <v>0.4993055555555555</v>
      </c>
      <c r="V28" s="1594">
        <f t="shared" si="12"/>
        <v>0.54097222222222219</v>
      </c>
      <c r="W28" s="1594">
        <f t="shared" si="13"/>
        <v>0.58263888888888882</v>
      </c>
      <c r="X28" s="1594">
        <f t="shared" si="14"/>
        <v>0.62430555555555545</v>
      </c>
      <c r="Y28" s="1594">
        <f t="shared" si="15"/>
        <v>0.65555555555555545</v>
      </c>
      <c r="Z28" s="1594">
        <f t="shared" si="16"/>
        <v>0.68680555555555545</v>
      </c>
      <c r="AA28" s="1594">
        <f t="shared" si="17"/>
        <v>0.70763888888888882</v>
      </c>
      <c r="AB28" s="1594">
        <f t="shared" si="18"/>
        <v>0.75624999999999998</v>
      </c>
      <c r="AC28" s="1594">
        <f t="shared" si="19"/>
        <v>0.80486111111111103</v>
      </c>
      <c r="AD28" s="1594">
        <f t="shared" si="20"/>
        <v>0.86388888888888882</v>
      </c>
    </row>
    <row r="29" spans="1:38">
      <c r="A29" s="846">
        <v>19</v>
      </c>
      <c r="B29" s="1491" t="s">
        <v>410</v>
      </c>
      <c r="C29" s="1591" t="s">
        <v>5</v>
      </c>
      <c r="D29" s="1591" t="s">
        <v>1683</v>
      </c>
      <c r="E29" s="1590">
        <v>0.65</v>
      </c>
      <c r="F29" s="1593">
        <f t="shared" si="21"/>
        <v>10.840000000000002</v>
      </c>
      <c r="G29" s="1595">
        <v>6.9444444444444447E-4</v>
      </c>
      <c r="H29" s="1595">
        <v>6.9444444444444447E-4</v>
      </c>
      <c r="I29" s="646" t="s">
        <v>835</v>
      </c>
      <c r="J29" s="646" t="s">
        <v>836</v>
      </c>
      <c r="K29" s="1594">
        <f t="shared" si="1"/>
        <v>0.20486111111111105</v>
      </c>
      <c r="L29" s="1594">
        <f t="shared" si="2"/>
        <v>0.22222222222222213</v>
      </c>
      <c r="M29" s="1594">
        <f t="shared" si="3"/>
        <v>0.25347222222222215</v>
      </c>
      <c r="N29" s="1594">
        <f t="shared" si="4"/>
        <v>0.27430555555555547</v>
      </c>
      <c r="O29" s="1594">
        <f t="shared" si="5"/>
        <v>0.30208333333333326</v>
      </c>
      <c r="P29" s="1594">
        <f t="shared" si="6"/>
        <v>0.32986111111111105</v>
      </c>
      <c r="Q29" s="1594">
        <f t="shared" si="7"/>
        <v>0.36458333333333326</v>
      </c>
      <c r="R29" s="1594">
        <f t="shared" si="8"/>
        <v>0.39583333333333326</v>
      </c>
      <c r="S29" s="1594">
        <f t="shared" si="9"/>
        <v>0.43749999999999994</v>
      </c>
      <c r="T29" s="1594">
        <f t="shared" si="10"/>
        <v>0.47222222222222215</v>
      </c>
      <c r="U29" s="1594">
        <f t="shared" si="11"/>
        <v>0.49999999999999994</v>
      </c>
      <c r="V29" s="1594">
        <f t="shared" si="12"/>
        <v>0.54166666666666663</v>
      </c>
      <c r="W29" s="1594">
        <f t="shared" si="13"/>
        <v>0.58333333333333326</v>
      </c>
      <c r="X29" s="1594">
        <f t="shared" si="14"/>
        <v>0.62499999999999989</v>
      </c>
      <c r="Y29" s="1594">
        <f t="shared" si="15"/>
        <v>0.65624999999999989</v>
      </c>
      <c r="Z29" s="1594">
        <f t="shared" si="16"/>
        <v>0.68749999999999989</v>
      </c>
      <c r="AA29" s="1594">
        <f t="shared" si="17"/>
        <v>0.70833333333333326</v>
      </c>
      <c r="AB29" s="1594">
        <f t="shared" si="18"/>
        <v>0.75694444444444442</v>
      </c>
      <c r="AC29" s="1594">
        <f t="shared" si="19"/>
        <v>0.80555555555555547</v>
      </c>
      <c r="AD29" s="1594">
        <f t="shared" si="20"/>
        <v>0.86458333333333326</v>
      </c>
    </row>
    <row r="30" spans="1:38">
      <c r="A30" s="846">
        <v>20</v>
      </c>
      <c r="B30" s="1491" t="s">
        <v>411</v>
      </c>
      <c r="C30" s="1591" t="s">
        <v>5</v>
      </c>
      <c r="D30" s="1591" t="s">
        <v>1683</v>
      </c>
      <c r="E30" s="1590">
        <v>0.56000000000000005</v>
      </c>
      <c r="F30" s="1593">
        <f t="shared" si="21"/>
        <v>11.400000000000002</v>
      </c>
      <c r="G30" s="1595">
        <v>6.9444444444444447E-4</v>
      </c>
      <c r="H30" s="1595">
        <v>6.9444444444444447E-4</v>
      </c>
      <c r="I30" s="646" t="s">
        <v>831</v>
      </c>
      <c r="J30" s="646" t="s">
        <v>832</v>
      </c>
      <c r="K30" s="1594">
        <f t="shared" si="1"/>
        <v>0.20555555555555549</v>
      </c>
      <c r="L30" s="1594">
        <f t="shared" si="2"/>
        <v>0.22291666666666657</v>
      </c>
      <c r="M30" s="1594">
        <f t="shared" si="3"/>
        <v>0.2541666666666666</v>
      </c>
      <c r="N30" s="1594">
        <f t="shared" si="4"/>
        <v>0.27499999999999991</v>
      </c>
      <c r="O30" s="1594">
        <f t="shared" si="5"/>
        <v>0.3027777777777777</v>
      </c>
      <c r="P30" s="1594">
        <f t="shared" si="6"/>
        <v>0.33055555555555549</v>
      </c>
      <c r="Q30" s="1594">
        <f t="shared" si="7"/>
        <v>0.3652777777777777</v>
      </c>
      <c r="R30" s="1594">
        <f t="shared" si="8"/>
        <v>0.3965277777777777</v>
      </c>
      <c r="S30" s="1594">
        <f t="shared" si="9"/>
        <v>0.43819444444444439</v>
      </c>
      <c r="T30" s="1594">
        <f t="shared" si="10"/>
        <v>0.4729166666666666</v>
      </c>
      <c r="U30" s="1594">
        <f t="shared" si="11"/>
        <v>0.50069444444444444</v>
      </c>
      <c r="V30" s="1594">
        <f t="shared" si="12"/>
        <v>0.54236111111111107</v>
      </c>
      <c r="W30" s="1594">
        <f t="shared" si="13"/>
        <v>0.5840277777777777</v>
      </c>
      <c r="X30" s="1594">
        <f t="shared" si="14"/>
        <v>0.62569444444444433</v>
      </c>
      <c r="Y30" s="1594">
        <f t="shared" si="15"/>
        <v>0.65694444444444433</v>
      </c>
      <c r="Z30" s="1594">
        <f t="shared" si="16"/>
        <v>0.68819444444444433</v>
      </c>
      <c r="AA30" s="1594">
        <f t="shared" si="17"/>
        <v>0.7090277777777777</v>
      </c>
      <c r="AB30" s="1594">
        <f t="shared" si="18"/>
        <v>0.75763888888888886</v>
      </c>
      <c r="AC30" s="1594">
        <f t="shared" si="19"/>
        <v>0.80624999999999991</v>
      </c>
      <c r="AD30" s="1594">
        <f t="shared" si="20"/>
        <v>0.8652777777777777</v>
      </c>
    </row>
    <row r="31" spans="1:38">
      <c r="A31" s="846">
        <v>21</v>
      </c>
      <c r="B31" s="1491" t="s">
        <v>412</v>
      </c>
      <c r="C31" s="1591" t="s">
        <v>4</v>
      </c>
      <c r="D31" s="1591" t="s">
        <v>1683</v>
      </c>
      <c r="E31" s="1590">
        <v>0.9</v>
      </c>
      <c r="F31" s="1593">
        <f>F30+E31</f>
        <v>12.300000000000002</v>
      </c>
      <c r="G31" s="1595">
        <v>6.9444444444444447E-4</v>
      </c>
      <c r="H31" s="1595">
        <v>1.3888888888888889E-3</v>
      </c>
      <c r="I31" s="646" t="s">
        <v>827</v>
      </c>
      <c r="J31" s="646" t="s">
        <v>828</v>
      </c>
      <c r="K31" s="1594">
        <f t="shared" si="1"/>
        <v>0.20694444444444438</v>
      </c>
      <c r="L31" s="1594">
        <f t="shared" si="2"/>
        <v>0.22430555555555545</v>
      </c>
      <c r="M31" s="1594">
        <f t="shared" si="3"/>
        <v>0.25555555555555548</v>
      </c>
      <c r="N31" s="1594">
        <f t="shared" si="4"/>
        <v>0.2763888888888888</v>
      </c>
      <c r="O31" s="1594">
        <f t="shared" si="5"/>
        <v>0.30416666666666659</v>
      </c>
      <c r="P31" s="1594">
        <f t="shared" si="6"/>
        <v>0.33194444444444438</v>
      </c>
      <c r="Q31" s="1594">
        <f t="shared" si="7"/>
        <v>0.36666666666666659</v>
      </c>
      <c r="R31" s="1594">
        <f t="shared" si="8"/>
        <v>0.39791666666666659</v>
      </c>
      <c r="S31" s="1594">
        <f t="shared" si="9"/>
        <v>0.43958333333333327</v>
      </c>
      <c r="T31" s="1594">
        <f t="shared" si="10"/>
        <v>0.47430555555555548</v>
      </c>
      <c r="U31" s="1594">
        <f t="shared" si="11"/>
        <v>0.50208333333333333</v>
      </c>
      <c r="V31" s="1594">
        <f t="shared" si="12"/>
        <v>0.54374999999999996</v>
      </c>
      <c r="W31" s="1594">
        <f t="shared" si="13"/>
        <v>0.58541666666666659</v>
      </c>
      <c r="X31" s="1594">
        <f t="shared" si="14"/>
        <v>0.62708333333333321</v>
      </c>
      <c r="Y31" s="1594">
        <f t="shared" si="15"/>
        <v>0.65833333333333321</v>
      </c>
      <c r="Z31" s="1594">
        <f t="shared" si="16"/>
        <v>0.68958333333333321</v>
      </c>
      <c r="AA31" s="1594">
        <f t="shared" si="17"/>
        <v>0.71041666666666659</v>
      </c>
      <c r="AB31" s="1594">
        <f t="shared" si="18"/>
        <v>0.75902777777777775</v>
      </c>
      <c r="AC31" s="1594">
        <f t="shared" si="19"/>
        <v>0.8076388888888888</v>
      </c>
      <c r="AD31" s="1594">
        <f t="shared" si="20"/>
        <v>0.86666666666666659</v>
      </c>
    </row>
    <row r="32" spans="1:38">
      <c r="A32" s="1"/>
      <c r="B32" s="1586"/>
      <c r="C32" s="1586"/>
      <c r="D32" s="1586"/>
      <c r="E32" s="1586"/>
      <c r="F32" s="1586"/>
      <c r="G32" s="1586"/>
      <c r="H32" s="1586"/>
      <c r="I32" s="1586"/>
      <c r="J32" s="1586"/>
      <c r="K32" s="1598"/>
      <c r="L32" s="1598"/>
      <c r="M32" s="1598"/>
      <c r="N32" s="1598"/>
      <c r="O32" s="1598"/>
      <c r="P32" s="1598"/>
      <c r="Q32" s="1598"/>
      <c r="R32" s="1598"/>
      <c r="S32" s="1598"/>
      <c r="T32" s="1598"/>
      <c r="U32" s="1598"/>
      <c r="V32" s="1598"/>
      <c r="W32" s="1598"/>
      <c r="X32" s="1598"/>
      <c r="Y32" s="1598"/>
      <c r="Z32" s="1598"/>
      <c r="AA32" s="1598"/>
      <c r="AB32" s="1598"/>
      <c r="AC32" s="1598"/>
      <c r="AD32" s="1598"/>
    </row>
    <row r="33" spans="1:30">
      <c r="A33" s="846" t="s">
        <v>0</v>
      </c>
      <c r="B33" s="1491" t="s">
        <v>404</v>
      </c>
      <c r="C33" s="1491" t="s">
        <v>2</v>
      </c>
      <c r="D33" s="1587" t="s">
        <v>1682</v>
      </c>
      <c r="E33" s="1590" t="s">
        <v>48</v>
      </c>
      <c r="F33" s="1590" t="s">
        <v>405</v>
      </c>
      <c r="G33" s="1590"/>
      <c r="H33" s="1590"/>
      <c r="I33" s="2122" t="s">
        <v>552</v>
      </c>
      <c r="J33" s="1954"/>
      <c r="K33" s="1588">
        <v>6</v>
      </c>
      <c r="L33" s="1589">
        <v>7</v>
      </c>
      <c r="M33" s="1588">
        <v>6</v>
      </c>
      <c r="N33" s="1589">
        <v>7</v>
      </c>
      <c r="O33" s="1588">
        <v>6</v>
      </c>
      <c r="P33" s="1589">
        <v>7</v>
      </c>
      <c r="Q33" s="1588">
        <v>6</v>
      </c>
      <c r="R33" s="1589">
        <v>7</v>
      </c>
      <c r="S33" s="1588">
        <v>6</v>
      </c>
      <c r="T33" s="1589">
        <v>7</v>
      </c>
      <c r="U33" s="1588">
        <v>6</v>
      </c>
      <c r="V33" s="1589">
        <v>7</v>
      </c>
      <c r="W33" s="1588">
        <v>6</v>
      </c>
      <c r="X33" s="1589">
        <v>7</v>
      </c>
      <c r="Y33" s="1588">
        <v>6</v>
      </c>
      <c r="Z33" s="1589">
        <v>7</v>
      </c>
      <c r="AA33" s="1588">
        <v>6</v>
      </c>
      <c r="AB33" s="1588">
        <v>6</v>
      </c>
      <c r="AC33" s="1588">
        <v>6</v>
      </c>
      <c r="AD33" s="1588">
        <v>6</v>
      </c>
    </row>
    <row r="34" spans="1:30">
      <c r="A34" s="846">
        <v>1</v>
      </c>
      <c r="B34" s="1491" t="s">
        <v>412</v>
      </c>
      <c r="C34" s="1591" t="s">
        <v>4</v>
      </c>
      <c r="D34" s="1591" t="s">
        <v>1683</v>
      </c>
      <c r="E34" s="1599">
        <v>0</v>
      </c>
      <c r="F34" s="1592">
        <f>F31</f>
        <v>12.300000000000002</v>
      </c>
      <c r="G34" s="1592"/>
      <c r="H34" s="1592"/>
      <c r="I34" s="1476" t="s">
        <v>827</v>
      </c>
      <c r="J34" s="1476" t="s">
        <v>828</v>
      </c>
      <c r="K34" s="1594">
        <v>0.20833333333333334</v>
      </c>
      <c r="L34" s="1594">
        <v>0.22916666666666666</v>
      </c>
      <c r="M34" s="1594">
        <v>0.25694444444444448</v>
      </c>
      <c r="N34" s="1594">
        <v>0.28125</v>
      </c>
      <c r="O34" s="1594">
        <v>0.30555555555555552</v>
      </c>
      <c r="P34" s="1594">
        <v>0.33333333333333331</v>
      </c>
      <c r="Q34" s="1594">
        <v>0.375</v>
      </c>
      <c r="R34" s="1594">
        <v>0.39930555555555558</v>
      </c>
      <c r="S34" s="1594">
        <v>0.44097222222222227</v>
      </c>
      <c r="T34" s="1594">
        <v>0.47916666666666669</v>
      </c>
      <c r="U34" s="1594">
        <v>0.50347222222222221</v>
      </c>
      <c r="V34" s="709">
        <v>0.54513888888888895</v>
      </c>
      <c r="W34" s="709">
        <v>0.58680555555555558</v>
      </c>
      <c r="X34" s="709">
        <v>0.62847222222222221</v>
      </c>
      <c r="Y34" s="709">
        <v>0.65972222222222221</v>
      </c>
      <c r="Z34" s="709">
        <v>0.69097222222222221</v>
      </c>
      <c r="AA34" s="1594">
        <v>0.71180555555555547</v>
      </c>
      <c r="AB34" s="1594">
        <v>0.76041666666666663</v>
      </c>
      <c r="AC34" s="1594">
        <v>0.80902777777777779</v>
      </c>
      <c r="AD34" s="1594">
        <v>0.86805555555555547</v>
      </c>
    </row>
    <row r="35" spans="1:30">
      <c r="A35" s="846">
        <v>2</v>
      </c>
      <c r="B35" s="1491" t="s">
        <v>411</v>
      </c>
      <c r="C35" s="1591" t="s">
        <v>4</v>
      </c>
      <c r="D35" s="1591" t="s">
        <v>1683</v>
      </c>
      <c r="E35" s="1599">
        <v>0.9</v>
      </c>
      <c r="F35" s="1593">
        <f>F34+E35</f>
        <v>13.200000000000003</v>
      </c>
      <c r="G35" s="1595">
        <v>1.3888888888888889E-3</v>
      </c>
      <c r="H35" s="1595">
        <v>1.3888888888888889E-3</v>
      </c>
      <c r="I35" s="645" t="s">
        <v>829</v>
      </c>
      <c r="J35" s="827" t="s">
        <v>830</v>
      </c>
      <c r="K35" s="1594">
        <f>K34+$H35</f>
        <v>0.20972222222222223</v>
      </c>
      <c r="L35" s="1594">
        <f t="shared" ref="L35:AD35" si="22">L34+$H35</f>
        <v>0.23055555555555554</v>
      </c>
      <c r="M35" s="1594">
        <f t="shared" si="22"/>
        <v>0.25833333333333336</v>
      </c>
      <c r="N35" s="1594">
        <f t="shared" si="22"/>
        <v>0.28263888888888888</v>
      </c>
      <c r="O35" s="1594">
        <f t="shared" si="22"/>
        <v>0.30694444444444441</v>
      </c>
      <c r="P35" s="1594">
        <f t="shared" si="22"/>
        <v>0.3347222222222222</v>
      </c>
      <c r="Q35" s="1594">
        <f t="shared" si="22"/>
        <v>0.37638888888888888</v>
      </c>
      <c r="R35" s="1594">
        <f t="shared" si="22"/>
        <v>0.40069444444444446</v>
      </c>
      <c r="S35" s="1594">
        <f t="shared" si="22"/>
        <v>0.44236111111111115</v>
      </c>
      <c r="T35" s="1594">
        <f t="shared" si="22"/>
        <v>0.48055555555555557</v>
      </c>
      <c r="U35" s="1594">
        <f t="shared" si="22"/>
        <v>0.50486111111111109</v>
      </c>
      <c r="V35" s="1594">
        <f t="shared" si="22"/>
        <v>0.54652777777777783</v>
      </c>
      <c r="W35" s="1594">
        <f t="shared" si="22"/>
        <v>0.58819444444444446</v>
      </c>
      <c r="X35" s="1594">
        <f t="shared" si="22"/>
        <v>0.62986111111111109</v>
      </c>
      <c r="Y35" s="1594">
        <f t="shared" si="22"/>
        <v>0.66111111111111109</v>
      </c>
      <c r="Z35" s="1594">
        <f t="shared" si="22"/>
        <v>0.69236111111111109</v>
      </c>
      <c r="AA35" s="1594">
        <f t="shared" si="22"/>
        <v>0.71319444444444435</v>
      </c>
      <c r="AB35" s="1594">
        <f t="shared" si="22"/>
        <v>0.76180555555555551</v>
      </c>
      <c r="AC35" s="1594">
        <f t="shared" si="22"/>
        <v>0.81041666666666667</v>
      </c>
      <c r="AD35" s="1594">
        <f t="shared" si="22"/>
        <v>0.86944444444444435</v>
      </c>
    </row>
    <row r="36" spans="1:30">
      <c r="A36" s="846">
        <v>3</v>
      </c>
      <c r="B36" s="1491" t="s">
        <v>410</v>
      </c>
      <c r="C36" s="1591" t="s">
        <v>4</v>
      </c>
      <c r="D36" s="1591" t="s">
        <v>1683</v>
      </c>
      <c r="E36" s="1599">
        <v>0.56000000000000005</v>
      </c>
      <c r="F36" s="1593">
        <f>F35+E36</f>
        <v>13.760000000000003</v>
      </c>
      <c r="G36" s="1595">
        <v>6.9444444444444447E-4</v>
      </c>
      <c r="H36" s="1595">
        <v>6.9444444444444447E-4</v>
      </c>
      <c r="I36" s="645" t="s">
        <v>833</v>
      </c>
      <c r="J36" s="827" t="s">
        <v>834</v>
      </c>
      <c r="K36" s="1594">
        <f t="shared" ref="K36:K53" si="23">K35+$H36</f>
        <v>0.21041666666666667</v>
      </c>
      <c r="L36" s="1594">
        <f t="shared" ref="L36:L53" si="24">L35+$H36</f>
        <v>0.23124999999999998</v>
      </c>
      <c r="M36" s="1594">
        <f t="shared" ref="M36:M53" si="25">M35+$H36</f>
        <v>0.2590277777777778</v>
      </c>
      <c r="N36" s="1594">
        <f t="shared" ref="N36:N53" si="26">N35+$H36</f>
        <v>0.28333333333333333</v>
      </c>
      <c r="O36" s="1594">
        <f t="shared" ref="O36:O53" si="27">O35+$H36</f>
        <v>0.30763888888888885</v>
      </c>
      <c r="P36" s="1594">
        <f t="shared" ref="P36:P53" si="28">P35+$H36</f>
        <v>0.33541666666666664</v>
      </c>
      <c r="Q36" s="1594">
        <f t="shared" ref="Q36:Q53" si="29">Q35+$H36</f>
        <v>0.37708333333333333</v>
      </c>
      <c r="R36" s="1594">
        <f t="shared" ref="R36:R53" si="30">R35+$H36</f>
        <v>0.40138888888888891</v>
      </c>
      <c r="S36" s="1594">
        <f t="shared" ref="S36:S53" si="31">S35+$H36</f>
        <v>0.44305555555555559</v>
      </c>
      <c r="T36" s="1594">
        <f t="shared" ref="T36:T53" si="32">T35+$H36</f>
        <v>0.48125000000000001</v>
      </c>
      <c r="U36" s="1594">
        <f t="shared" ref="U36:U53" si="33">U35+$H36</f>
        <v>0.50555555555555554</v>
      </c>
      <c r="V36" s="1594">
        <f t="shared" ref="V36:V53" si="34">V35+$H36</f>
        <v>0.54722222222222228</v>
      </c>
      <c r="W36" s="1594">
        <f t="shared" ref="W36:W53" si="35">W35+$H36</f>
        <v>0.58888888888888891</v>
      </c>
      <c r="X36" s="1594">
        <f t="shared" ref="X36:X53" si="36">X35+$H36</f>
        <v>0.63055555555555554</v>
      </c>
      <c r="Y36" s="1594">
        <f t="shared" ref="Y36:Y53" si="37">Y35+$H36</f>
        <v>0.66180555555555554</v>
      </c>
      <c r="Z36" s="1594">
        <f t="shared" ref="Z36:Z53" si="38">Z35+$H36</f>
        <v>0.69305555555555554</v>
      </c>
      <c r="AA36" s="1594">
        <f t="shared" ref="AA36:AA53" si="39">AA35+$H36</f>
        <v>0.7138888888888888</v>
      </c>
      <c r="AB36" s="1594">
        <f t="shared" ref="AB36:AB53" si="40">AB35+$H36</f>
        <v>0.76249999999999996</v>
      </c>
      <c r="AC36" s="1594">
        <f t="shared" ref="AC36:AC53" si="41">AC35+$H36</f>
        <v>0.81111111111111112</v>
      </c>
      <c r="AD36" s="1594">
        <f t="shared" ref="AD36:AD53" si="42">AD35+$H36</f>
        <v>0.8701388888888888</v>
      </c>
    </row>
    <row r="37" spans="1:30">
      <c r="A37" s="846">
        <v>4</v>
      </c>
      <c r="B37" s="907" t="s">
        <v>409</v>
      </c>
      <c r="C37" s="1600" t="s">
        <v>4</v>
      </c>
      <c r="D37" s="1600" t="s">
        <v>1683</v>
      </c>
      <c r="E37" s="1599">
        <v>0.65</v>
      </c>
      <c r="F37" s="1593">
        <f t="shared" ref="F37:F53" si="43">F36+E37</f>
        <v>14.410000000000004</v>
      </c>
      <c r="G37" s="1595">
        <v>6.9444444444444447E-4</v>
      </c>
      <c r="H37" s="1595">
        <v>6.9444444444444447E-4</v>
      </c>
      <c r="I37" s="645" t="s">
        <v>837</v>
      </c>
      <c r="J37" s="827" t="s">
        <v>844</v>
      </c>
      <c r="K37" s="1594">
        <f t="shared" si="23"/>
        <v>0.21111111111111111</v>
      </c>
      <c r="L37" s="1594">
        <f t="shared" si="24"/>
        <v>0.23194444444444443</v>
      </c>
      <c r="M37" s="1594">
        <f t="shared" si="25"/>
        <v>0.25972222222222224</v>
      </c>
      <c r="N37" s="1594">
        <f t="shared" si="26"/>
        <v>0.28402777777777777</v>
      </c>
      <c r="O37" s="1594">
        <f t="shared" si="27"/>
        <v>0.30833333333333329</v>
      </c>
      <c r="P37" s="1594">
        <f t="shared" si="28"/>
        <v>0.33611111111111108</v>
      </c>
      <c r="Q37" s="1594">
        <f t="shared" si="29"/>
        <v>0.37777777777777777</v>
      </c>
      <c r="R37" s="1594">
        <f t="shared" si="30"/>
        <v>0.40208333333333335</v>
      </c>
      <c r="S37" s="1594">
        <f t="shared" si="31"/>
        <v>0.44375000000000003</v>
      </c>
      <c r="T37" s="1594">
        <f t="shared" si="32"/>
        <v>0.48194444444444445</v>
      </c>
      <c r="U37" s="1594">
        <f t="shared" si="33"/>
        <v>0.50624999999999998</v>
      </c>
      <c r="V37" s="1594">
        <f t="shared" si="34"/>
        <v>0.54791666666666672</v>
      </c>
      <c r="W37" s="1594">
        <f t="shared" si="35"/>
        <v>0.58958333333333335</v>
      </c>
      <c r="X37" s="1594">
        <f t="shared" si="36"/>
        <v>0.63124999999999998</v>
      </c>
      <c r="Y37" s="1594">
        <f t="shared" si="37"/>
        <v>0.66249999999999998</v>
      </c>
      <c r="Z37" s="1594">
        <f t="shared" si="38"/>
        <v>0.69374999999999998</v>
      </c>
      <c r="AA37" s="1594">
        <f t="shared" si="39"/>
        <v>0.71458333333333324</v>
      </c>
      <c r="AB37" s="1594">
        <f t="shared" si="40"/>
        <v>0.7631944444444444</v>
      </c>
      <c r="AC37" s="1594">
        <f t="shared" si="41"/>
        <v>0.81180555555555556</v>
      </c>
      <c r="AD37" s="1594">
        <f t="shared" si="42"/>
        <v>0.87083333333333324</v>
      </c>
    </row>
    <row r="38" spans="1:30">
      <c r="A38" s="846">
        <v>5</v>
      </c>
      <c r="B38" s="907" t="s">
        <v>406</v>
      </c>
      <c r="C38" s="1597" t="s">
        <v>5</v>
      </c>
      <c r="D38" s="1597" t="s">
        <v>1681</v>
      </c>
      <c r="E38" s="1599">
        <v>0.84</v>
      </c>
      <c r="F38" s="1593">
        <f t="shared" si="43"/>
        <v>15.250000000000004</v>
      </c>
      <c r="G38" s="1595">
        <v>1.3888888888888889E-3</v>
      </c>
      <c r="H38" s="1595">
        <v>1.3888888888888889E-3</v>
      </c>
      <c r="I38" s="645" t="s">
        <v>968</v>
      </c>
      <c r="J38" s="827" t="s">
        <v>969</v>
      </c>
      <c r="K38" s="1594">
        <f t="shared" si="23"/>
        <v>0.21249999999999999</v>
      </c>
      <c r="L38" s="1594">
        <f t="shared" si="24"/>
        <v>0.23333333333333331</v>
      </c>
      <c r="M38" s="1594">
        <f t="shared" si="25"/>
        <v>0.26111111111111113</v>
      </c>
      <c r="N38" s="1594">
        <f t="shared" si="26"/>
        <v>0.28541666666666665</v>
      </c>
      <c r="O38" s="1594">
        <f t="shared" si="27"/>
        <v>0.30972222222222218</v>
      </c>
      <c r="P38" s="1594">
        <f t="shared" si="28"/>
        <v>0.33749999999999997</v>
      </c>
      <c r="Q38" s="1594">
        <f t="shared" si="29"/>
        <v>0.37916666666666665</v>
      </c>
      <c r="R38" s="1594">
        <f t="shared" si="30"/>
        <v>0.40347222222222223</v>
      </c>
      <c r="S38" s="1594">
        <f t="shared" si="31"/>
        <v>0.44513888888888892</v>
      </c>
      <c r="T38" s="1594">
        <f t="shared" si="32"/>
        <v>0.48333333333333334</v>
      </c>
      <c r="U38" s="1594">
        <f t="shared" si="33"/>
        <v>0.50763888888888886</v>
      </c>
      <c r="V38" s="1594">
        <f t="shared" si="34"/>
        <v>0.5493055555555556</v>
      </c>
      <c r="W38" s="1594">
        <f t="shared" si="35"/>
        <v>0.59097222222222223</v>
      </c>
      <c r="X38" s="1594">
        <f t="shared" si="36"/>
        <v>0.63263888888888886</v>
      </c>
      <c r="Y38" s="1594">
        <f t="shared" si="37"/>
        <v>0.66388888888888886</v>
      </c>
      <c r="Z38" s="1594">
        <f t="shared" si="38"/>
        <v>0.69513888888888886</v>
      </c>
      <c r="AA38" s="1594">
        <f t="shared" si="39"/>
        <v>0.71597222222222212</v>
      </c>
      <c r="AB38" s="1594">
        <f t="shared" si="40"/>
        <v>0.76458333333333328</v>
      </c>
      <c r="AC38" s="1594">
        <f t="shared" si="41"/>
        <v>0.81319444444444444</v>
      </c>
      <c r="AD38" s="1594">
        <f t="shared" si="42"/>
        <v>0.87222222222222212</v>
      </c>
    </row>
    <row r="39" spans="1:30">
      <c r="A39" s="846">
        <v>6</v>
      </c>
      <c r="B39" s="907" t="s">
        <v>407</v>
      </c>
      <c r="C39" s="1597" t="s">
        <v>5</v>
      </c>
      <c r="D39" s="1597" t="s">
        <v>1681</v>
      </c>
      <c r="E39" s="1599">
        <v>0.61</v>
      </c>
      <c r="F39" s="1593">
        <f t="shared" si="43"/>
        <v>15.860000000000003</v>
      </c>
      <c r="G39" s="1595">
        <v>6.9444444444444447E-4</v>
      </c>
      <c r="H39" s="1595">
        <v>6.9444444444444447E-4</v>
      </c>
      <c r="I39" s="645" t="s">
        <v>842</v>
      </c>
      <c r="J39" s="827" t="s">
        <v>843</v>
      </c>
      <c r="K39" s="1594">
        <f t="shared" si="23"/>
        <v>0.21319444444444444</v>
      </c>
      <c r="L39" s="1594">
        <f t="shared" si="24"/>
        <v>0.23402777777777775</v>
      </c>
      <c r="M39" s="1594">
        <f t="shared" si="25"/>
        <v>0.26180555555555557</v>
      </c>
      <c r="N39" s="1594">
        <f t="shared" si="26"/>
        <v>0.28611111111111109</v>
      </c>
      <c r="O39" s="1594">
        <f t="shared" si="27"/>
        <v>0.31041666666666662</v>
      </c>
      <c r="P39" s="1594">
        <f t="shared" si="28"/>
        <v>0.33819444444444441</v>
      </c>
      <c r="Q39" s="1594">
        <f t="shared" si="29"/>
        <v>0.37986111111111109</v>
      </c>
      <c r="R39" s="1594">
        <f t="shared" si="30"/>
        <v>0.40416666666666667</v>
      </c>
      <c r="S39" s="1594">
        <f t="shared" si="31"/>
        <v>0.44583333333333336</v>
      </c>
      <c r="T39" s="1594">
        <f t="shared" si="32"/>
        <v>0.48402777777777778</v>
      </c>
      <c r="U39" s="1594">
        <f t="shared" si="33"/>
        <v>0.5083333333333333</v>
      </c>
      <c r="V39" s="1594">
        <f t="shared" si="34"/>
        <v>0.55000000000000004</v>
      </c>
      <c r="W39" s="1594">
        <f t="shared" si="35"/>
        <v>0.59166666666666667</v>
      </c>
      <c r="X39" s="1594">
        <f t="shared" si="36"/>
        <v>0.6333333333333333</v>
      </c>
      <c r="Y39" s="1594">
        <f t="shared" si="37"/>
        <v>0.6645833333333333</v>
      </c>
      <c r="Z39" s="1594">
        <f t="shared" si="38"/>
        <v>0.6958333333333333</v>
      </c>
      <c r="AA39" s="1594">
        <f t="shared" si="39"/>
        <v>0.71666666666666656</v>
      </c>
      <c r="AB39" s="1594">
        <f t="shared" si="40"/>
        <v>0.76527777777777772</v>
      </c>
      <c r="AC39" s="1594">
        <f t="shared" si="41"/>
        <v>0.81388888888888888</v>
      </c>
      <c r="AD39" s="1594">
        <f t="shared" si="42"/>
        <v>0.87291666666666656</v>
      </c>
    </row>
    <row r="40" spans="1:30">
      <c r="A40" s="846">
        <v>7</v>
      </c>
      <c r="B40" s="907" t="s">
        <v>408</v>
      </c>
      <c r="C40" s="1597" t="s">
        <v>5</v>
      </c>
      <c r="D40" s="1597" t="s">
        <v>1681</v>
      </c>
      <c r="E40" s="1599">
        <v>0.62</v>
      </c>
      <c r="F40" s="1593">
        <f t="shared" si="43"/>
        <v>16.480000000000004</v>
      </c>
      <c r="G40" s="1595">
        <v>1.3888888888888889E-3</v>
      </c>
      <c r="H40" s="1595">
        <v>1.3888888888888889E-3</v>
      </c>
      <c r="I40" s="645" t="s">
        <v>825</v>
      </c>
      <c r="J40" s="827" t="s">
        <v>826</v>
      </c>
      <c r="K40" s="1594">
        <f t="shared" si="23"/>
        <v>0.21458333333333332</v>
      </c>
      <c r="L40" s="1594">
        <f t="shared" si="24"/>
        <v>0.23541666666666664</v>
      </c>
      <c r="M40" s="1594">
        <f t="shared" si="25"/>
        <v>0.26319444444444445</v>
      </c>
      <c r="N40" s="1594">
        <f t="shared" si="26"/>
        <v>0.28749999999999998</v>
      </c>
      <c r="O40" s="1594">
        <f t="shared" si="27"/>
        <v>0.3118055555555555</v>
      </c>
      <c r="P40" s="1594">
        <f t="shared" si="28"/>
        <v>0.33958333333333329</v>
      </c>
      <c r="Q40" s="1594">
        <f t="shared" si="29"/>
        <v>0.38124999999999998</v>
      </c>
      <c r="R40" s="1594">
        <f t="shared" si="30"/>
        <v>0.40555555555555556</v>
      </c>
      <c r="S40" s="1594">
        <f t="shared" si="31"/>
        <v>0.44722222222222224</v>
      </c>
      <c r="T40" s="1594">
        <f t="shared" si="32"/>
        <v>0.48541666666666666</v>
      </c>
      <c r="U40" s="1594">
        <f t="shared" si="33"/>
        <v>0.50972222222222219</v>
      </c>
      <c r="V40" s="1594">
        <f t="shared" si="34"/>
        <v>0.55138888888888893</v>
      </c>
      <c r="W40" s="1594">
        <f t="shared" si="35"/>
        <v>0.59305555555555556</v>
      </c>
      <c r="X40" s="1594">
        <f t="shared" si="36"/>
        <v>0.63472222222222219</v>
      </c>
      <c r="Y40" s="1594">
        <f t="shared" si="37"/>
        <v>0.66597222222222219</v>
      </c>
      <c r="Z40" s="1594">
        <f t="shared" si="38"/>
        <v>0.69722222222222219</v>
      </c>
      <c r="AA40" s="1594">
        <f t="shared" si="39"/>
        <v>0.71805555555555545</v>
      </c>
      <c r="AB40" s="1594">
        <f t="shared" si="40"/>
        <v>0.76666666666666661</v>
      </c>
      <c r="AC40" s="1594">
        <f t="shared" si="41"/>
        <v>0.81527777777777777</v>
      </c>
      <c r="AD40" s="1594">
        <f t="shared" si="42"/>
        <v>0.87430555555555545</v>
      </c>
    </row>
    <row r="41" spans="1:30">
      <c r="A41" s="846">
        <v>8</v>
      </c>
      <c r="B41" s="907" t="s">
        <v>407</v>
      </c>
      <c r="C41" s="1597" t="s">
        <v>4</v>
      </c>
      <c r="D41" s="1597" t="s">
        <v>1681</v>
      </c>
      <c r="E41" s="1599">
        <v>0.62</v>
      </c>
      <c r="F41" s="1593">
        <f t="shared" si="43"/>
        <v>17.100000000000005</v>
      </c>
      <c r="G41" s="1595">
        <v>6.9444444444444447E-4</v>
      </c>
      <c r="H41" s="1595">
        <v>6.9444444444444447E-4</v>
      </c>
      <c r="I41" s="645" t="s">
        <v>823</v>
      </c>
      <c r="J41" s="827" t="s">
        <v>824</v>
      </c>
      <c r="K41" s="1594">
        <f t="shared" si="23"/>
        <v>0.21527777777777776</v>
      </c>
      <c r="L41" s="1594">
        <f t="shared" si="24"/>
        <v>0.23611111111111108</v>
      </c>
      <c r="M41" s="1594">
        <f t="shared" si="25"/>
        <v>0.2638888888888889</v>
      </c>
      <c r="N41" s="1594">
        <f t="shared" si="26"/>
        <v>0.28819444444444442</v>
      </c>
      <c r="O41" s="1594">
        <f t="shared" si="27"/>
        <v>0.31249999999999994</v>
      </c>
      <c r="P41" s="1594">
        <f t="shared" si="28"/>
        <v>0.34027777777777773</v>
      </c>
      <c r="Q41" s="1594">
        <f t="shared" si="29"/>
        <v>0.38194444444444442</v>
      </c>
      <c r="R41" s="1594">
        <f t="shared" si="30"/>
        <v>0.40625</v>
      </c>
      <c r="S41" s="1594">
        <f t="shared" si="31"/>
        <v>0.44791666666666669</v>
      </c>
      <c r="T41" s="1594">
        <f t="shared" si="32"/>
        <v>0.4861111111111111</v>
      </c>
      <c r="U41" s="1594">
        <f t="shared" si="33"/>
        <v>0.51041666666666663</v>
      </c>
      <c r="V41" s="1594">
        <f t="shared" si="34"/>
        <v>0.55208333333333337</v>
      </c>
      <c r="W41" s="1594">
        <f t="shared" si="35"/>
        <v>0.59375</v>
      </c>
      <c r="X41" s="1594">
        <f t="shared" si="36"/>
        <v>0.63541666666666663</v>
      </c>
      <c r="Y41" s="1594">
        <f t="shared" si="37"/>
        <v>0.66666666666666663</v>
      </c>
      <c r="Z41" s="1594">
        <f t="shared" si="38"/>
        <v>0.69791666666666663</v>
      </c>
      <c r="AA41" s="1594">
        <f t="shared" si="39"/>
        <v>0.71874999999999989</v>
      </c>
      <c r="AB41" s="1594">
        <f t="shared" si="40"/>
        <v>0.76736111111111105</v>
      </c>
      <c r="AC41" s="1594">
        <f t="shared" si="41"/>
        <v>0.81597222222222221</v>
      </c>
      <c r="AD41" s="1594">
        <f t="shared" si="42"/>
        <v>0.87499999999999989</v>
      </c>
    </row>
    <row r="42" spans="1:30">
      <c r="A42" s="846">
        <v>9</v>
      </c>
      <c r="B42" s="907" t="s">
        <v>406</v>
      </c>
      <c r="C42" s="1597" t="s">
        <v>4</v>
      </c>
      <c r="D42" s="1597" t="s">
        <v>1681</v>
      </c>
      <c r="E42" s="1599">
        <v>0.61</v>
      </c>
      <c r="F42" s="1593">
        <f t="shared" si="43"/>
        <v>17.710000000000004</v>
      </c>
      <c r="G42" s="1595">
        <v>6.9444444444444447E-4</v>
      </c>
      <c r="H42" s="1595">
        <v>6.9444444444444447E-4</v>
      </c>
      <c r="I42" s="645" t="s">
        <v>970</v>
      </c>
      <c r="J42" s="827" t="s">
        <v>971</v>
      </c>
      <c r="K42" s="1594">
        <f t="shared" si="23"/>
        <v>0.2159722222222222</v>
      </c>
      <c r="L42" s="1594">
        <f t="shared" si="24"/>
        <v>0.23680555555555552</v>
      </c>
      <c r="M42" s="1594">
        <f t="shared" si="25"/>
        <v>0.26458333333333334</v>
      </c>
      <c r="N42" s="1594">
        <f t="shared" si="26"/>
        <v>0.28888888888888886</v>
      </c>
      <c r="O42" s="1594">
        <f t="shared" si="27"/>
        <v>0.31319444444444439</v>
      </c>
      <c r="P42" s="1594">
        <f t="shared" si="28"/>
        <v>0.34097222222222218</v>
      </c>
      <c r="Q42" s="1594">
        <f t="shared" si="29"/>
        <v>0.38263888888888886</v>
      </c>
      <c r="R42" s="1594">
        <f t="shared" si="30"/>
        <v>0.40694444444444444</v>
      </c>
      <c r="S42" s="1594">
        <f t="shared" si="31"/>
        <v>0.44861111111111113</v>
      </c>
      <c r="T42" s="1594">
        <f t="shared" si="32"/>
        <v>0.48680555555555555</v>
      </c>
      <c r="U42" s="1594">
        <f t="shared" si="33"/>
        <v>0.51111111111111107</v>
      </c>
      <c r="V42" s="1594">
        <f t="shared" si="34"/>
        <v>0.55277777777777781</v>
      </c>
      <c r="W42" s="1594">
        <f t="shared" si="35"/>
        <v>0.59444444444444444</v>
      </c>
      <c r="X42" s="1594">
        <f t="shared" si="36"/>
        <v>0.63611111111111107</v>
      </c>
      <c r="Y42" s="1594">
        <f t="shared" si="37"/>
        <v>0.66736111111111107</v>
      </c>
      <c r="Z42" s="1594">
        <f t="shared" si="38"/>
        <v>0.69861111111111107</v>
      </c>
      <c r="AA42" s="1594">
        <f t="shared" si="39"/>
        <v>0.71944444444444433</v>
      </c>
      <c r="AB42" s="1594">
        <f t="shared" si="40"/>
        <v>0.76805555555555549</v>
      </c>
      <c r="AC42" s="1594">
        <f t="shared" si="41"/>
        <v>0.81666666666666665</v>
      </c>
      <c r="AD42" s="1594">
        <f t="shared" si="42"/>
        <v>0.87569444444444433</v>
      </c>
    </row>
    <row r="43" spans="1:30">
      <c r="A43" s="846">
        <v>10</v>
      </c>
      <c r="B43" s="907" t="s">
        <v>290</v>
      </c>
      <c r="C43" s="1597" t="s">
        <v>5</v>
      </c>
      <c r="D43" s="907" t="s">
        <v>1685</v>
      </c>
      <c r="E43" s="1599">
        <v>0.41</v>
      </c>
      <c r="F43" s="1593">
        <f t="shared" si="43"/>
        <v>18.120000000000005</v>
      </c>
      <c r="G43" s="1595">
        <v>1.3888888888888889E-3</v>
      </c>
      <c r="H43" s="1595">
        <v>1.3888888888888889E-3</v>
      </c>
      <c r="I43" s="607" t="s">
        <v>700</v>
      </c>
      <c r="J43" s="607" t="s">
        <v>701</v>
      </c>
      <c r="K43" s="1594">
        <f t="shared" si="23"/>
        <v>0.21736111111111109</v>
      </c>
      <c r="L43" s="1594">
        <f t="shared" si="24"/>
        <v>0.2381944444444444</v>
      </c>
      <c r="M43" s="1594">
        <f t="shared" si="25"/>
        <v>0.26597222222222222</v>
      </c>
      <c r="N43" s="1594">
        <f t="shared" si="26"/>
        <v>0.29027777777777775</v>
      </c>
      <c r="O43" s="1594">
        <f t="shared" si="27"/>
        <v>0.31458333333333327</v>
      </c>
      <c r="P43" s="1594">
        <f t="shared" si="28"/>
        <v>0.34236111111111106</v>
      </c>
      <c r="Q43" s="1594">
        <f t="shared" si="29"/>
        <v>0.38402777777777775</v>
      </c>
      <c r="R43" s="1594">
        <f t="shared" si="30"/>
        <v>0.40833333333333333</v>
      </c>
      <c r="S43" s="1594">
        <f t="shared" si="31"/>
        <v>0.45</v>
      </c>
      <c r="T43" s="1594">
        <f t="shared" si="32"/>
        <v>0.48819444444444443</v>
      </c>
      <c r="U43" s="1594">
        <f t="shared" si="33"/>
        <v>0.51249999999999996</v>
      </c>
      <c r="V43" s="1594">
        <f t="shared" si="34"/>
        <v>0.5541666666666667</v>
      </c>
      <c r="W43" s="1594">
        <f t="shared" si="35"/>
        <v>0.59583333333333333</v>
      </c>
      <c r="X43" s="1594">
        <f t="shared" si="36"/>
        <v>0.63749999999999996</v>
      </c>
      <c r="Y43" s="1594">
        <f t="shared" si="37"/>
        <v>0.66874999999999996</v>
      </c>
      <c r="Z43" s="1594">
        <f t="shared" si="38"/>
        <v>0.7</v>
      </c>
      <c r="AA43" s="1594">
        <f t="shared" si="39"/>
        <v>0.72083333333333321</v>
      </c>
      <c r="AB43" s="1594">
        <f t="shared" si="40"/>
        <v>0.76944444444444438</v>
      </c>
      <c r="AC43" s="1594">
        <f t="shared" si="41"/>
        <v>0.81805555555555554</v>
      </c>
      <c r="AD43" s="1594">
        <f t="shared" si="42"/>
        <v>0.87708333333333321</v>
      </c>
    </row>
    <row r="44" spans="1:30">
      <c r="A44" s="846">
        <v>11</v>
      </c>
      <c r="B44" s="907" t="s">
        <v>291</v>
      </c>
      <c r="C44" s="1597" t="s">
        <v>5</v>
      </c>
      <c r="D44" s="907" t="s">
        <v>1685</v>
      </c>
      <c r="E44" s="1599">
        <v>0.73</v>
      </c>
      <c r="F44" s="1593">
        <f t="shared" si="43"/>
        <v>18.850000000000005</v>
      </c>
      <c r="G44" s="1595">
        <v>1.3888888888888889E-3</v>
      </c>
      <c r="H44" s="1595">
        <v>2.7777777777777779E-3</v>
      </c>
      <c r="I44" s="607" t="s">
        <v>696</v>
      </c>
      <c r="J44" s="607" t="s">
        <v>697</v>
      </c>
      <c r="K44" s="1594">
        <f t="shared" si="23"/>
        <v>0.22013888888888886</v>
      </c>
      <c r="L44" s="1594">
        <f t="shared" si="24"/>
        <v>0.24097222222222217</v>
      </c>
      <c r="M44" s="1594">
        <f t="shared" si="25"/>
        <v>0.26874999999999999</v>
      </c>
      <c r="N44" s="1594">
        <f t="shared" si="26"/>
        <v>0.29305555555555551</v>
      </c>
      <c r="O44" s="1594">
        <f t="shared" si="27"/>
        <v>0.31736111111111104</v>
      </c>
      <c r="P44" s="1594">
        <f t="shared" si="28"/>
        <v>0.34513888888888883</v>
      </c>
      <c r="Q44" s="1594">
        <f t="shared" si="29"/>
        <v>0.38680555555555551</v>
      </c>
      <c r="R44" s="1594">
        <f t="shared" si="30"/>
        <v>0.41111111111111109</v>
      </c>
      <c r="S44" s="1594">
        <f t="shared" si="31"/>
        <v>0.45277777777777778</v>
      </c>
      <c r="T44" s="1594">
        <f t="shared" si="32"/>
        <v>0.4909722222222222</v>
      </c>
      <c r="U44" s="1594">
        <f t="shared" si="33"/>
        <v>0.51527777777777772</v>
      </c>
      <c r="V44" s="1594">
        <f t="shared" si="34"/>
        <v>0.55694444444444446</v>
      </c>
      <c r="W44" s="1594">
        <f t="shared" si="35"/>
        <v>0.59861111111111109</v>
      </c>
      <c r="X44" s="1594">
        <f t="shared" si="36"/>
        <v>0.64027777777777772</v>
      </c>
      <c r="Y44" s="1594">
        <f t="shared" si="37"/>
        <v>0.67152777777777772</v>
      </c>
      <c r="Z44" s="1594">
        <f t="shared" si="38"/>
        <v>0.70277777777777772</v>
      </c>
      <c r="AA44" s="1594">
        <f t="shared" si="39"/>
        <v>0.72361111111111098</v>
      </c>
      <c r="AB44" s="1594">
        <f t="shared" si="40"/>
        <v>0.77222222222222214</v>
      </c>
      <c r="AC44" s="1594">
        <f t="shared" si="41"/>
        <v>0.8208333333333333</v>
      </c>
      <c r="AD44" s="1594">
        <f t="shared" si="42"/>
        <v>0.87986111111111098</v>
      </c>
    </row>
    <row r="45" spans="1:30">
      <c r="A45" s="846">
        <v>12</v>
      </c>
      <c r="B45" s="907" t="s">
        <v>292</v>
      </c>
      <c r="C45" s="1597" t="s">
        <v>5</v>
      </c>
      <c r="D45" s="907" t="s">
        <v>1685</v>
      </c>
      <c r="E45" s="1599">
        <v>0.6</v>
      </c>
      <c r="F45" s="1593">
        <f t="shared" si="43"/>
        <v>19.450000000000006</v>
      </c>
      <c r="G45" s="1595">
        <v>1.3888888888888889E-3</v>
      </c>
      <c r="H45" s="1595">
        <v>1.3888888888888889E-3</v>
      </c>
      <c r="I45" s="607" t="s">
        <v>565</v>
      </c>
      <c r="J45" s="607" t="s">
        <v>582</v>
      </c>
      <c r="K45" s="1594">
        <f t="shared" si="23"/>
        <v>0.22152777777777774</v>
      </c>
      <c r="L45" s="1594">
        <f t="shared" si="24"/>
        <v>0.24236111111111105</v>
      </c>
      <c r="M45" s="1594">
        <f t="shared" si="25"/>
        <v>0.27013888888888887</v>
      </c>
      <c r="N45" s="1594">
        <f t="shared" si="26"/>
        <v>0.2944444444444444</v>
      </c>
      <c r="O45" s="1594">
        <f t="shared" si="27"/>
        <v>0.31874999999999992</v>
      </c>
      <c r="P45" s="1594">
        <f t="shared" si="28"/>
        <v>0.34652777777777771</v>
      </c>
      <c r="Q45" s="1594">
        <f t="shared" si="29"/>
        <v>0.3881944444444444</v>
      </c>
      <c r="R45" s="1594">
        <f t="shared" si="30"/>
        <v>0.41249999999999998</v>
      </c>
      <c r="S45" s="1594">
        <f t="shared" si="31"/>
        <v>0.45416666666666666</v>
      </c>
      <c r="T45" s="1594">
        <f t="shared" si="32"/>
        <v>0.49236111111111108</v>
      </c>
      <c r="U45" s="1594">
        <f t="shared" si="33"/>
        <v>0.51666666666666661</v>
      </c>
      <c r="V45" s="1594">
        <f t="shared" si="34"/>
        <v>0.55833333333333335</v>
      </c>
      <c r="W45" s="1594">
        <f t="shared" si="35"/>
        <v>0.6</v>
      </c>
      <c r="X45" s="1594">
        <f t="shared" si="36"/>
        <v>0.64166666666666661</v>
      </c>
      <c r="Y45" s="1594">
        <f t="shared" si="37"/>
        <v>0.67291666666666661</v>
      </c>
      <c r="Z45" s="1594">
        <f t="shared" si="38"/>
        <v>0.70416666666666661</v>
      </c>
      <c r="AA45" s="1594">
        <f t="shared" si="39"/>
        <v>0.72499999999999987</v>
      </c>
      <c r="AB45" s="1594">
        <f t="shared" si="40"/>
        <v>0.77361111111111103</v>
      </c>
      <c r="AC45" s="1594">
        <f t="shared" si="41"/>
        <v>0.82222222222222219</v>
      </c>
      <c r="AD45" s="1594">
        <f t="shared" si="42"/>
        <v>0.88124999999999987</v>
      </c>
    </row>
    <row r="46" spans="1:30">
      <c r="A46" s="846">
        <v>13</v>
      </c>
      <c r="B46" s="907" t="s">
        <v>293</v>
      </c>
      <c r="C46" s="1597" t="s">
        <v>5</v>
      </c>
      <c r="D46" s="907" t="s">
        <v>1685</v>
      </c>
      <c r="E46" s="1599">
        <v>0.7</v>
      </c>
      <c r="F46" s="1593">
        <f t="shared" si="43"/>
        <v>20.150000000000006</v>
      </c>
      <c r="G46" s="1595">
        <v>1.3888888888888889E-3</v>
      </c>
      <c r="H46" s="1595">
        <v>1.3888888888888889E-3</v>
      </c>
      <c r="I46" s="607" t="s">
        <v>610</v>
      </c>
      <c r="J46" s="607" t="s">
        <v>611</v>
      </c>
      <c r="K46" s="1594">
        <f t="shared" si="23"/>
        <v>0.22291666666666662</v>
      </c>
      <c r="L46" s="1594">
        <f t="shared" si="24"/>
        <v>0.24374999999999994</v>
      </c>
      <c r="M46" s="1594">
        <f t="shared" si="25"/>
        <v>0.27152777777777776</v>
      </c>
      <c r="N46" s="1594">
        <f t="shared" si="26"/>
        <v>0.29583333333333328</v>
      </c>
      <c r="O46" s="1594">
        <f t="shared" si="27"/>
        <v>0.32013888888888881</v>
      </c>
      <c r="P46" s="1594">
        <f t="shared" si="28"/>
        <v>0.3479166666666666</v>
      </c>
      <c r="Q46" s="1594">
        <f t="shared" si="29"/>
        <v>0.38958333333333328</v>
      </c>
      <c r="R46" s="1594">
        <f t="shared" si="30"/>
        <v>0.41388888888888886</v>
      </c>
      <c r="S46" s="1594">
        <f t="shared" si="31"/>
        <v>0.45555555555555555</v>
      </c>
      <c r="T46" s="1594">
        <f t="shared" si="32"/>
        <v>0.49374999999999997</v>
      </c>
      <c r="U46" s="1594">
        <f t="shared" si="33"/>
        <v>0.51805555555555549</v>
      </c>
      <c r="V46" s="1594">
        <f t="shared" si="34"/>
        <v>0.55972222222222223</v>
      </c>
      <c r="W46" s="1594">
        <f t="shared" si="35"/>
        <v>0.60138888888888886</v>
      </c>
      <c r="X46" s="1594">
        <f t="shared" si="36"/>
        <v>0.64305555555555549</v>
      </c>
      <c r="Y46" s="1594">
        <f t="shared" si="37"/>
        <v>0.67430555555555549</v>
      </c>
      <c r="Z46" s="1594">
        <f t="shared" si="38"/>
        <v>0.70555555555555549</v>
      </c>
      <c r="AA46" s="1594">
        <f t="shared" si="39"/>
        <v>0.72638888888888875</v>
      </c>
      <c r="AB46" s="1594">
        <f t="shared" si="40"/>
        <v>0.77499999999999991</v>
      </c>
      <c r="AC46" s="1594">
        <f t="shared" si="41"/>
        <v>0.82361111111111107</v>
      </c>
      <c r="AD46" s="1594">
        <f t="shared" si="42"/>
        <v>0.88263888888888875</v>
      </c>
    </row>
    <row r="47" spans="1:30">
      <c r="A47" s="846">
        <v>14</v>
      </c>
      <c r="B47" s="907" t="s">
        <v>165</v>
      </c>
      <c r="C47" s="1597" t="s">
        <v>5</v>
      </c>
      <c r="D47" s="907" t="s">
        <v>1683</v>
      </c>
      <c r="E47" s="1599">
        <v>0.23</v>
      </c>
      <c r="F47" s="1593">
        <f t="shared" si="43"/>
        <v>20.380000000000006</v>
      </c>
      <c r="G47" s="1595">
        <v>6.9444444444444447E-4</v>
      </c>
      <c r="H47" s="1595">
        <v>6.9444444444444447E-4</v>
      </c>
      <c r="I47" s="607" t="s">
        <v>698</v>
      </c>
      <c r="J47" s="607" t="s">
        <v>699</v>
      </c>
      <c r="K47" s="1594">
        <f t="shared" si="23"/>
        <v>0.22361111111111107</v>
      </c>
      <c r="L47" s="1594">
        <f t="shared" si="24"/>
        <v>0.24444444444444438</v>
      </c>
      <c r="M47" s="1594">
        <f t="shared" si="25"/>
        <v>0.2722222222222222</v>
      </c>
      <c r="N47" s="1594">
        <f t="shared" si="26"/>
        <v>0.29652777777777772</v>
      </c>
      <c r="O47" s="1594">
        <f t="shared" si="27"/>
        <v>0.32083333333333325</v>
      </c>
      <c r="P47" s="1594">
        <f t="shared" si="28"/>
        <v>0.34861111111111104</v>
      </c>
      <c r="Q47" s="1594">
        <f t="shared" si="29"/>
        <v>0.39027777777777772</v>
      </c>
      <c r="R47" s="1594">
        <f t="shared" si="30"/>
        <v>0.4145833333333333</v>
      </c>
      <c r="S47" s="1594">
        <f t="shared" si="31"/>
        <v>0.45624999999999999</v>
      </c>
      <c r="T47" s="1594">
        <f t="shared" si="32"/>
        <v>0.49444444444444441</v>
      </c>
      <c r="U47" s="1594">
        <f t="shared" si="33"/>
        <v>0.51874999999999993</v>
      </c>
      <c r="V47" s="1594">
        <f t="shared" si="34"/>
        <v>0.56041666666666667</v>
      </c>
      <c r="W47" s="1594">
        <f t="shared" si="35"/>
        <v>0.6020833333333333</v>
      </c>
      <c r="X47" s="1594">
        <f t="shared" si="36"/>
        <v>0.64374999999999993</v>
      </c>
      <c r="Y47" s="1594">
        <f t="shared" si="37"/>
        <v>0.67499999999999993</v>
      </c>
      <c r="Z47" s="1594">
        <f t="shared" si="38"/>
        <v>0.70624999999999993</v>
      </c>
      <c r="AA47" s="1594">
        <f t="shared" si="39"/>
        <v>0.72708333333333319</v>
      </c>
      <c r="AB47" s="1594">
        <f t="shared" si="40"/>
        <v>0.77569444444444435</v>
      </c>
      <c r="AC47" s="1594">
        <f t="shared" si="41"/>
        <v>0.82430555555555551</v>
      </c>
      <c r="AD47" s="1594">
        <f t="shared" si="42"/>
        <v>0.88333333333333319</v>
      </c>
    </row>
    <row r="48" spans="1:30">
      <c r="A48" s="846">
        <v>15</v>
      </c>
      <c r="B48" s="1452" t="s">
        <v>166</v>
      </c>
      <c r="C48" s="1596" t="s">
        <v>5</v>
      </c>
      <c r="D48" s="1452" t="s">
        <v>1681</v>
      </c>
      <c r="E48" s="1599">
        <v>0.8</v>
      </c>
      <c r="F48" s="1593">
        <f t="shared" si="43"/>
        <v>21.180000000000007</v>
      </c>
      <c r="G48" s="1601">
        <v>1.3888888888888889E-3</v>
      </c>
      <c r="H48" s="1601">
        <v>1.3888888888888889E-3</v>
      </c>
      <c r="I48" s="645" t="s">
        <v>840</v>
      </c>
      <c r="J48" s="645" t="s">
        <v>841</v>
      </c>
      <c r="K48" s="1594">
        <f t="shared" si="23"/>
        <v>0.22499999999999995</v>
      </c>
      <c r="L48" s="1594">
        <f t="shared" si="24"/>
        <v>0.24583333333333326</v>
      </c>
      <c r="M48" s="1594">
        <f t="shared" si="25"/>
        <v>0.27361111111111108</v>
      </c>
      <c r="N48" s="1594">
        <f t="shared" si="26"/>
        <v>0.29791666666666661</v>
      </c>
      <c r="O48" s="1594">
        <f t="shared" si="27"/>
        <v>0.32222222222222213</v>
      </c>
      <c r="P48" s="1594">
        <f t="shared" si="28"/>
        <v>0.34999999999999992</v>
      </c>
      <c r="Q48" s="1594">
        <f t="shared" si="29"/>
        <v>0.39166666666666661</v>
      </c>
      <c r="R48" s="1594">
        <f t="shared" si="30"/>
        <v>0.41597222222222219</v>
      </c>
      <c r="S48" s="1594">
        <f t="shared" si="31"/>
        <v>0.45763888888888887</v>
      </c>
      <c r="T48" s="1594">
        <f t="shared" si="32"/>
        <v>0.49583333333333329</v>
      </c>
      <c r="U48" s="1594">
        <f t="shared" si="33"/>
        <v>0.52013888888888882</v>
      </c>
      <c r="V48" s="1594">
        <f t="shared" si="34"/>
        <v>0.56180555555555556</v>
      </c>
      <c r="W48" s="1594">
        <f t="shared" si="35"/>
        <v>0.60347222222222219</v>
      </c>
      <c r="X48" s="1594">
        <f t="shared" si="36"/>
        <v>0.64513888888888882</v>
      </c>
      <c r="Y48" s="1594">
        <f t="shared" si="37"/>
        <v>0.67638888888888882</v>
      </c>
      <c r="Z48" s="1594">
        <f t="shared" si="38"/>
        <v>0.70763888888888882</v>
      </c>
      <c r="AA48" s="1594">
        <f t="shared" si="39"/>
        <v>0.72847222222222208</v>
      </c>
      <c r="AB48" s="1594">
        <f t="shared" si="40"/>
        <v>0.77708333333333324</v>
      </c>
      <c r="AC48" s="1594">
        <f t="shared" si="41"/>
        <v>0.8256944444444444</v>
      </c>
      <c r="AD48" s="1594">
        <f t="shared" si="42"/>
        <v>0.88472222222222208</v>
      </c>
    </row>
    <row r="49" spans="1:30">
      <c r="A49" s="846">
        <v>16</v>
      </c>
      <c r="B49" s="907" t="s">
        <v>337</v>
      </c>
      <c r="C49" s="1597" t="s">
        <v>4</v>
      </c>
      <c r="D49" s="1597" t="s">
        <v>1681</v>
      </c>
      <c r="E49" s="1599">
        <v>0.5</v>
      </c>
      <c r="F49" s="1593">
        <f t="shared" si="43"/>
        <v>21.680000000000007</v>
      </c>
      <c r="G49" s="1601">
        <v>6.9444444444444447E-4</v>
      </c>
      <c r="H49" s="1601">
        <v>6.9444444444444447E-4</v>
      </c>
      <c r="I49" s="584" t="s">
        <v>678</v>
      </c>
      <c r="J49" s="584" t="s">
        <v>679</v>
      </c>
      <c r="K49" s="1594">
        <f t="shared" si="23"/>
        <v>0.22569444444444439</v>
      </c>
      <c r="L49" s="1594">
        <f t="shared" si="24"/>
        <v>0.24652777777777771</v>
      </c>
      <c r="M49" s="1594">
        <f t="shared" si="25"/>
        <v>0.27430555555555552</v>
      </c>
      <c r="N49" s="1594">
        <f t="shared" si="26"/>
        <v>0.29861111111111105</v>
      </c>
      <c r="O49" s="1594">
        <f t="shared" si="27"/>
        <v>0.32291666666666657</v>
      </c>
      <c r="P49" s="1594">
        <f t="shared" si="28"/>
        <v>0.35069444444444436</v>
      </c>
      <c r="Q49" s="1594">
        <f t="shared" si="29"/>
        <v>0.39236111111111105</v>
      </c>
      <c r="R49" s="1594">
        <f t="shared" si="30"/>
        <v>0.41666666666666663</v>
      </c>
      <c r="S49" s="1594">
        <f t="shared" si="31"/>
        <v>0.45833333333333331</v>
      </c>
      <c r="T49" s="1594">
        <f t="shared" si="32"/>
        <v>0.49652777777777773</v>
      </c>
      <c r="U49" s="1594">
        <f t="shared" si="33"/>
        <v>0.52083333333333326</v>
      </c>
      <c r="V49" s="1594">
        <f t="shared" si="34"/>
        <v>0.5625</v>
      </c>
      <c r="W49" s="1594">
        <f t="shared" si="35"/>
        <v>0.60416666666666663</v>
      </c>
      <c r="X49" s="1594">
        <f t="shared" si="36"/>
        <v>0.64583333333333326</v>
      </c>
      <c r="Y49" s="1594">
        <f t="shared" si="37"/>
        <v>0.67708333333333326</v>
      </c>
      <c r="Z49" s="1594">
        <f t="shared" si="38"/>
        <v>0.70833333333333326</v>
      </c>
      <c r="AA49" s="1594">
        <f t="shared" si="39"/>
        <v>0.72916666666666652</v>
      </c>
      <c r="AB49" s="1594">
        <f t="shared" si="40"/>
        <v>0.77777777777777768</v>
      </c>
      <c r="AC49" s="1594">
        <f t="shared" si="41"/>
        <v>0.82638888888888884</v>
      </c>
      <c r="AD49" s="1594">
        <f t="shared" si="42"/>
        <v>0.88541666666666652</v>
      </c>
    </row>
    <row r="50" spans="1:30">
      <c r="A50" s="846">
        <v>17</v>
      </c>
      <c r="B50" s="907" t="s">
        <v>165</v>
      </c>
      <c r="C50" s="1597" t="s">
        <v>4</v>
      </c>
      <c r="D50" s="1597" t="s">
        <v>1683</v>
      </c>
      <c r="E50" s="1599">
        <v>0.65</v>
      </c>
      <c r="F50" s="1593">
        <f t="shared" si="43"/>
        <v>22.330000000000005</v>
      </c>
      <c r="G50" s="1595">
        <v>6.9444444444444447E-4</v>
      </c>
      <c r="H50" s="1595">
        <v>6.9444444444444447E-4</v>
      </c>
      <c r="I50" s="581" t="s">
        <v>724</v>
      </c>
      <c r="J50" s="581" t="s">
        <v>725</v>
      </c>
      <c r="K50" s="1594">
        <f t="shared" si="23"/>
        <v>0.22638888888888883</v>
      </c>
      <c r="L50" s="1594">
        <f t="shared" si="24"/>
        <v>0.24722222222222215</v>
      </c>
      <c r="M50" s="1594">
        <f t="shared" si="25"/>
        <v>0.27499999999999997</v>
      </c>
      <c r="N50" s="1594">
        <f t="shared" si="26"/>
        <v>0.29930555555555549</v>
      </c>
      <c r="O50" s="1594">
        <f t="shared" si="27"/>
        <v>0.32361111111111102</v>
      </c>
      <c r="P50" s="1594">
        <f t="shared" si="28"/>
        <v>0.35138888888888881</v>
      </c>
      <c r="Q50" s="1594">
        <f t="shared" si="29"/>
        <v>0.39305555555555549</v>
      </c>
      <c r="R50" s="1594">
        <f t="shared" si="30"/>
        <v>0.41736111111111107</v>
      </c>
      <c r="S50" s="1594">
        <f t="shared" si="31"/>
        <v>0.45902777777777776</v>
      </c>
      <c r="T50" s="1594">
        <f t="shared" si="32"/>
        <v>0.49722222222222218</v>
      </c>
      <c r="U50" s="1594">
        <f t="shared" si="33"/>
        <v>0.5215277777777777</v>
      </c>
      <c r="V50" s="1594">
        <f t="shared" si="34"/>
        <v>0.56319444444444444</v>
      </c>
      <c r="W50" s="1594">
        <f t="shared" si="35"/>
        <v>0.60486111111111107</v>
      </c>
      <c r="X50" s="1594">
        <f t="shared" si="36"/>
        <v>0.6465277777777777</v>
      </c>
      <c r="Y50" s="1594">
        <f t="shared" si="37"/>
        <v>0.6777777777777777</v>
      </c>
      <c r="Z50" s="1594">
        <f t="shared" si="38"/>
        <v>0.7090277777777777</v>
      </c>
      <c r="AA50" s="1594">
        <f t="shared" si="39"/>
        <v>0.72986111111111096</v>
      </c>
      <c r="AB50" s="1594">
        <f t="shared" si="40"/>
        <v>0.77847222222222212</v>
      </c>
      <c r="AC50" s="1594">
        <f t="shared" si="41"/>
        <v>0.82708333333333328</v>
      </c>
      <c r="AD50" s="1594">
        <f t="shared" si="42"/>
        <v>0.88611111111111096</v>
      </c>
    </row>
    <row r="51" spans="1:30">
      <c r="A51" s="846">
        <v>18</v>
      </c>
      <c r="B51" s="1491" t="s">
        <v>62</v>
      </c>
      <c r="C51" s="1591" t="s">
        <v>4</v>
      </c>
      <c r="D51" s="1591" t="s">
        <v>1681</v>
      </c>
      <c r="E51" s="1599">
        <v>0.3</v>
      </c>
      <c r="F51" s="1593">
        <f t="shared" si="43"/>
        <v>22.630000000000006</v>
      </c>
      <c r="G51" s="1595">
        <v>1.3888888888888889E-3</v>
      </c>
      <c r="H51" s="1595">
        <v>1.3888888888888889E-3</v>
      </c>
      <c r="I51" s="645" t="s">
        <v>568</v>
      </c>
      <c r="J51" s="827" t="s">
        <v>569</v>
      </c>
      <c r="K51" s="1594">
        <f t="shared" si="23"/>
        <v>0.22777777777777772</v>
      </c>
      <c r="L51" s="1594">
        <f t="shared" si="24"/>
        <v>0.24861111111111103</v>
      </c>
      <c r="M51" s="1594">
        <f t="shared" si="25"/>
        <v>0.27638888888888885</v>
      </c>
      <c r="N51" s="1594">
        <f t="shared" si="26"/>
        <v>0.30069444444444438</v>
      </c>
      <c r="O51" s="1594">
        <f t="shared" si="27"/>
        <v>0.3249999999999999</v>
      </c>
      <c r="P51" s="1594">
        <f t="shared" si="28"/>
        <v>0.35277777777777769</v>
      </c>
      <c r="Q51" s="1594">
        <f t="shared" si="29"/>
        <v>0.39444444444444438</v>
      </c>
      <c r="R51" s="1594">
        <f t="shared" si="30"/>
        <v>0.41874999999999996</v>
      </c>
      <c r="S51" s="1594">
        <f t="shared" si="31"/>
        <v>0.46041666666666664</v>
      </c>
      <c r="T51" s="1594">
        <f t="shared" si="32"/>
        <v>0.49861111111111106</v>
      </c>
      <c r="U51" s="1594">
        <f t="shared" si="33"/>
        <v>0.52291666666666659</v>
      </c>
      <c r="V51" s="1594">
        <f t="shared" si="34"/>
        <v>0.56458333333333333</v>
      </c>
      <c r="W51" s="1594">
        <f t="shared" si="35"/>
        <v>0.60624999999999996</v>
      </c>
      <c r="X51" s="1594">
        <f t="shared" si="36"/>
        <v>0.64791666666666659</v>
      </c>
      <c r="Y51" s="1594">
        <f t="shared" si="37"/>
        <v>0.67916666666666659</v>
      </c>
      <c r="Z51" s="1594">
        <f t="shared" si="38"/>
        <v>0.71041666666666659</v>
      </c>
      <c r="AA51" s="1594">
        <f t="shared" si="39"/>
        <v>0.73124999999999984</v>
      </c>
      <c r="AB51" s="1594">
        <f t="shared" si="40"/>
        <v>0.77986111111111101</v>
      </c>
      <c r="AC51" s="1594">
        <f t="shared" si="41"/>
        <v>0.82847222222222217</v>
      </c>
      <c r="AD51" s="1594">
        <f t="shared" si="42"/>
        <v>0.88749999999999984</v>
      </c>
    </row>
    <row r="52" spans="1:30">
      <c r="A52" s="846">
        <v>19</v>
      </c>
      <c r="B52" s="1491" t="s">
        <v>64</v>
      </c>
      <c r="C52" s="1591" t="s">
        <v>4</v>
      </c>
      <c r="D52" s="1591" t="s">
        <v>1681</v>
      </c>
      <c r="E52" s="1599">
        <v>0.32</v>
      </c>
      <c r="F52" s="1593">
        <f t="shared" si="43"/>
        <v>22.950000000000006</v>
      </c>
      <c r="G52" s="1595">
        <v>1.3888888888888889E-3</v>
      </c>
      <c r="H52" s="1595">
        <v>1.3888888888888889E-3</v>
      </c>
      <c r="I52" s="645" t="s">
        <v>566</v>
      </c>
      <c r="J52" s="827" t="s">
        <v>567</v>
      </c>
      <c r="K52" s="1594">
        <f t="shared" si="23"/>
        <v>0.2291666666666666</v>
      </c>
      <c r="L52" s="1594">
        <f t="shared" si="24"/>
        <v>0.24999999999999992</v>
      </c>
      <c r="M52" s="1594">
        <f t="shared" si="25"/>
        <v>0.27777777777777773</v>
      </c>
      <c r="N52" s="1594">
        <f t="shared" si="26"/>
        <v>0.30208333333333326</v>
      </c>
      <c r="O52" s="1594">
        <f t="shared" si="27"/>
        <v>0.32638888888888878</v>
      </c>
      <c r="P52" s="1594">
        <f t="shared" si="28"/>
        <v>0.35416666666666657</v>
      </c>
      <c r="Q52" s="1594">
        <f t="shared" si="29"/>
        <v>0.39583333333333326</v>
      </c>
      <c r="R52" s="1594">
        <f t="shared" si="30"/>
        <v>0.42013888888888884</v>
      </c>
      <c r="S52" s="1594">
        <f t="shared" si="31"/>
        <v>0.46180555555555552</v>
      </c>
      <c r="T52" s="1594">
        <f t="shared" si="32"/>
        <v>0.49999999999999994</v>
      </c>
      <c r="U52" s="1594">
        <f t="shared" si="33"/>
        <v>0.52430555555555547</v>
      </c>
      <c r="V52" s="1594">
        <f t="shared" si="34"/>
        <v>0.56597222222222221</v>
      </c>
      <c r="W52" s="1594">
        <f t="shared" si="35"/>
        <v>0.60763888888888884</v>
      </c>
      <c r="X52" s="1594">
        <f t="shared" si="36"/>
        <v>0.64930555555555547</v>
      </c>
      <c r="Y52" s="1594">
        <f t="shared" si="37"/>
        <v>0.68055555555555547</v>
      </c>
      <c r="Z52" s="1594">
        <f t="shared" si="38"/>
        <v>0.71180555555555547</v>
      </c>
      <c r="AA52" s="1594">
        <f t="shared" si="39"/>
        <v>0.73263888888888873</v>
      </c>
      <c r="AB52" s="1594">
        <f t="shared" si="40"/>
        <v>0.78124999999999989</v>
      </c>
      <c r="AC52" s="1594">
        <f t="shared" si="41"/>
        <v>0.82986111111111105</v>
      </c>
      <c r="AD52" s="1594">
        <f t="shared" si="42"/>
        <v>0.88888888888888873</v>
      </c>
    </row>
    <row r="53" spans="1:30">
      <c r="A53" s="846">
        <v>20</v>
      </c>
      <c r="B53" s="1491" t="s">
        <v>162</v>
      </c>
      <c r="C53" s="1591" t="s">
        <v>4</v>
      </c>
      <c r="D53" s="1591" t="s">
        <v>1681</v>
      </c>
      <c r="E53" s="1599">
        <v>0.57999999999999996</v>
      </c>
      <c r="F53" s="1593">
        <f t="shared" si="43"/>
        <v>23.530000000000005</v>
      </c>
      <c r="G53" s="1595">
        <v>1.3888888888888889E-3</v>
      </c>
      <c r="H53" s="1595">
        <v>1.3888888888888889E-3</v>
      </c>
      <c r="I53" s="645" t="s">
        <v>601</v>
      </c>
      <c r="J53" s="827" t="s">
        <v>602</v>
      </c>
      <c r="K53" s="1594">
        <f t="shared" si="23"/>
        <v>0.23055555555555549</v>
      </c>
      <c r="L53" s="1594">
        <f t="shared" si="24"/>
        <v>0.25138888888888883</v>
      </c>
      <c r="M53" s="1594">
        <f t="shared" si="25"/>
        <v>0.27916666666666662</v>
      </c>
      <c r="N53" s="1594">
        <f t="shared" si="26"/>
        <v>0.30347222222222214</v>
      </c>
      <c r="O53" s="1594">
        <f t="shared" si="27"/>
        <v>0.32777777777777767</v>
      </c>
      <c r="P53" s="1594">
        <f t="shared" si="28"/>
        <v>0.35555555555555546</v>
      </c>
      <c r="Q53" s="1594">
        <f t="shared" si="29"/>
        <v>0.39722222222222214</v>
      </c>
      <c r="R53" s="1594">
        <f t="shared" si="30"/>
        <v>0.42152777777777772</v>
      </c>
      <c r="S53" s="1594">
        <f t="shared" si="31"/>
        <v>0.46319444444444441</v>
      </c>
      <c r="T53" s="1594">
        <f t="shared" si="32"/>
        <v>0.50138888888888888</v>
      </c>
      <c r="U53" s="1594">
        <f t="shared" si="33"/>
        <v>0.52569444444444435</v>
      </c>
      <c r="V53" s="1594">
        <f t="shared" si="34"/>
        <v>0.56736111111111109</v>
      </c>
      <c r="W53" s="1594">
        <f t="shared" si="35"/>
        <v>0.60902777777777772</v>
      </c>
      <c r="X53" s="1594">
        <f t="shared" si="36"/>
        <v>0.65069444444444435</v>
      </c>
      <c r="Y53" s="1594">
        <f t="shared" si="37"/>
        <v>0.68194444444444435</v>
      </c>
      <c r="Z53" s="1594">
        <f t="shared" si="38"/>
        <v>0.71319444444444435</v>
      </c>
      <c r="AA53" s="1594">
        <f t="shared" si="39"/>
        <v>0.73402777777777761</v>
      </c>
      <c r="AB53" s="1594">
        <f t="shared" si="40"/>
        <v>0.78263888888888877</v>
      </c>
      <c r="AC53" s="1594">
        <f t="shared" si="41"/>
        <v>0.83124999999999993</v>
      </c>
      <c r="AD53" s="1594">
        <f t="shared" si="42"/>
        <v>0.89027777777777761</v>
      </c>
    </row>
    <row r="54" spans="1:30" ht="15">
      <c r="B54"/>
      <c r="H54" s="368"/>
      <c r="I54" s="368"/>
    </row>
    <row r="55" spans="1:30">
      <c r="A55" s="49"/>
      <c r="B55" s="1696"/>
      <c r="C55" s="49"/>
    </row>
    <row r="56" spans="1:30">
      <c r="A56" s="49"/>
      <c r="B56" s="1696"/>
      <c r="C56" s="49"/>
    </row>
    <row r="57" spans="1:30">
      <c r="A57" s="49"/>
      <c r="B57" s="1648"/>
      <c r="C57" s="1649"/>
      <c r="D57" s="84"/>
      <c r="E57" s="19"/>
      <c r="F57" s="19"/>
      <c r="G57" s="634"/>
      <c r="H57" s="634"/>
    </row>
    <row r="58" spans="1:30">
      <c r="A58" s="49"/>
      <c r="B58" s="63"/>
      <c r="C58" s="84"/>
      <c r="D58" s="84"/>
      <c r="E58" s="85"/>
      <c r="F58" s="85"/>
      <c r="G58" s="638"/>
      <c r="H58" s="638"/>
      <c r="I58" s="368"/>
    </row>
    <row r="59" spans="1:30">
      <c r="A59" s="49"/>
      <c r="B59" s="63"/>
      <c r="C59" s="1649"/>
      <c r="D59" s="84"/>
      <c r="E59" s="19"/>
      <c r="F59" s="19"/>
      <c r="G59" s="634"/>
      <c r="H59" s="634"/>
    </row>
    <row r="60" spans="1:30">
      <c r="A60" s="49"/>
      <c r="B60" s="63"/>
      <c r="C60" s="1649"/>
      <c r="D60" s="84"/>
      <c r="E60" s="19"/>
      <c r="F60" s="19"/>
      <c r="G60" s="634"/>
      <c r="H60" s="634"/>
    </row>
    <row r="61" spans="1:30">
      <c r="A61" s="49"/>
      <c r="B61" s="15"/>
      <c r="C61" s="1649"/>
      <c r="D61" s="84"/>
      <c r="E61" s="85"/>
      <c r="F61" s="19"/>
      <c r="G61" s="634"/>
      <c r="H61" s="634"/>
    </row>
    <row r="62" spans="1:30">
      <c r="A62" s="49"/>
      <c r="B62" s="15"/>
      <c r="C62" s="1649"/>
      <c r="D62" s="84"/>
      <c r="E62" s="85"/>
      <c r="F62" s="19"/>
      <c r="G62" s="635"/>
      <c r="H62" s="635"/>
    </row>
    <row r="63" spans="1:30">
      <c r="A63" s="49"/>
      <c r="B63" s="271"/>
      <c r="C63" s="647"/>
      <c r="D63" s="84"/>
      <c r="E63" s="86"/>
      <c r="F63" s="19"/>
      <c r="G63" s="640"/>
      <c r="H63" s="640"/>
      <c r="I63" s="368"/>
    </row>
    <row r="64" spans="1:30">
      <c r="A64" s="49"/>
      <c r="B64" s="1696"/>
      <c r="C64" s="49"/>
    </row>
    <row r="65" spans="1:3">
      <c r="A65" s="49"/>
      <c r="B65" s="1696"/>
      <c r="C65" s="49"/>
    </row>
    <row r="66" spans="1:3">
      <c r="A66" s="49"/>
      <c r="B66" s="1696"/>
      <c r="C66" s="49"/>
    </row>
    <row r="67" spans="1:3">
      <c r="A67" s="49"/>
      <c r="B67" s="1696"/>
      <c r="C67" s="49"/>
    </row>
    <row r="68" spans="1:3">
      <c r="A68" s="49"/>
      <c r="B68" s="1696"/>
      <c r="C68" s="49"/>
    </row>
    <row r="69" spans="1:3">
      <c r="A69" s="49"/>
      <c r="B69" s="1696"/>
      <c r="C69" s="49"/>
    </row>
    <row r="70" spans="1:3">
      <c r="A70" s="49"/>
      <c r="B70" s="1696"/>
      <c r="C70" s="49"/>
    </row>
    <row r="71" spans="1:3">
      <c r="A71" s="49"/>
      <c r="B71" s="1696"/>
      <c r="C71" s="49"/>
    </row>
    <row r="72" spans="1:3">
      <c r="A72" s="49"/>
      <c r="B72" s="1696"/>
      <c r="C72" s="49"/>
    </row>
    <row r="73" spans="1:3">
      <c r="A73" s="49"/>
      <c r="B73" s="1696"/>
      <c r="C73" s="49"/>
    </row>
    <row r="74" spans="1:3">
      <c r="A74" s="49"/>
      <c r="B74" s="1696"/>
      <c r="C74" s="49"/>
    </row>
    <row r="75" spans="1:3">
      <c r="A75" s="49"/>
      <c r="B75" s="1696"/>
      <c r="C75" s="49"/>
    </row>
    <row r="76" spans="1:3">
      <c r="A76" s="49"/>
      <c r="B76" s="1696"/>
      <c r="C76" s="49"/>
    </row>
    <row r="77" spans="1:3">
      <c r="A77" s="49"/>
      <c r="B77" s="1696"/>
      <c r="C77" s="49"/>
    </row>
    <row r="78" spans="1:3">
      <c r="A78" s="49"/>
      <c r="B78" s="1696"/>
      <c r="C78" s="49"/>
    </row>
    <row r="79" spans="1:3">
      <c r="A79" s="49"/>
      <c r="B79" s="1696"/>
      <c r="C79" s="49"/>
    </row>
    <row r="80" spans="1:3">
      <c r="A80" s="49"/>
      <c r="B80" s="1696"/>
      <c r="C80" s="49"/>
    </row>
    <row r="81" spans="1:3">
      <c r="A81" s="49"/>
      <c r="B81" s="1696"/>
      <c r="C81" s="49"/>
    </row>
    <row r="82" spans="1:3">
      <c r="A82" s="49"/>
      <c r="B82" s="1696"/>
      <c r="C82" s="49"/>
    </row>
    <row r="83" spans="1:3">
      <c r="A83" s="49"/>
      <c r="B83" s="1696"/>
      <c r="C83" s="49"/>
    </row>
    <row r="84" spans="1:3">
      <c r="A84" s="49"/>
      <c r="B84" s="1696"/>
      <c r="C84" s="49"/>
    </row>
    <row r="85" spans="1:3">
      <c r="A85" s="49"/>
      <c r="B85" s="1696"/>
      <c r="C85" s="49"/>
    </row>
    <row r="86" spans="1:3">
      <c r="A86" s="49"/>
      <c r="B86" s="1696"/>
      <c r="C86" s="49"/>
    </row>
    <row r="87" spans="1:3">
      <c r="A87" s="49"/>
      <c r="B87" s="1696"/>
      <c r="C87" s="49"/>
    </row>
    <row r="88" spans="1:3">
      <c r="A88" s="49"/>
      <c r="B88" s="1696"/>
      <c r="C88" s="49"/>
    </row>
    <row r="89" spans="1:3">
      <c r="A89" s="49"/>
      <c r="B89" s="1696"/>
      <c r="C89" s="49"/>
    </row>
    <row r="90" spans="1:3">
      <c r="A90" s="49"/>
      <c r="B90" s="1696"/>
      <c r="C90" s="49"/>
    </row>
    <row r="91" spans="1:3">
      <c r="A91" s="49"/>
      <c r="B91" s="1696"/>
      <c r="C91" s="49"/>
    </row>
    <row r="92" spans="1:3">
      <c r="A92" s="49"/>
      <c r="B92" s="1696"/>
      <c r="C92" s="49"/>
    </row>
    <row r="93" spans="1:3">
      <c r="A93" s="49"/>
      <c r="B93" s="1696"/>
      <c r="C93" s="49"/>
    </row>
    <row r="94" spans="1:3">
      <c r="A94" s="49"/>
      <c r="B94" s="1696"/>
      <c r="C94" s="49"/>
    </row>
    <row r="95" spans="1:3">
      <c r="A95" s="49"/>
      <c r="B95" s="1696"/>
      <c r="C95" s="49"/>
    </row>
    <row r="96" spans="1:3">
      <c r="A96" s="49"/>
      <c r="B96" s="1696"/>
      <c r="C96" s="49"/>
    </row>
    <row r="97" spans="1:3">
      <c r="A97" s="49"/>
      <c r="B97" s="1696"/>
      <c r="C97" s="49"/>
    </row>
    <row r="98" spans="1:3">
      <c r="A98" s="49"/>
      <c r="B98" s="1696"/>
      <c r="C98" s="49"/>
    </row>
    <row r="99" spans="1:3">
      <c r="A99" s="49"/>
      <c r="B99" s="1696"/>
      <c r="C99" s="49"/>
    </row>
    <row r="100" spans="1:3">
      <c r="A100" s="49"/>
      <c r="B100" s="1696"/>
      <c r="C100" s="49"/>
    </row>
    <row r="101" spans="1:3">
      <c r="A101" s="49"/>
      <c r="B101" s="1696"/>
      <c r="C101" s="49"/>
    </row>
    <row r="102" spans="1:3">
      <c r="A102" s="49"/>
      <c r="B102" s="1696"/>
      <c r="C102" s="49"/>
    </row>
    <row r="103" spans="1:3">
      <c r="A103" s="49"/>
      <c r="B103" s="1696"/>
      <c r="C103" s="49"/>
    </row>
    <row r="104" spans="1:3">
      <c r="A104" s="49"/>
      <c r="B104" s="1696"/>
      <c r="C104" s="49"/>
    </row>
    <row r="105" spans="1:3">
      <c r="A105" s="49"/>
      <c r="B105" s="1696"/>
      <c r="C105" s="49"/>
    </row>
    <row r="106" spans="1:3">
      <c r="A106" s="49"/>
      <c r="B106" s="1696"/>
      <c r="C106" s="49"/>
    </row>
    <row r="107" spans="1:3">
      <c r="A107" s="49"/>
      <c r="B107" s="1696"/>
      <c r="C107" s="49"/>
    </row>
    <row r="108" spans="1:3">
      <c r="A108" s="49"/>
      <c r="B108" s="1696"/>
      <c r="C108" s="49"/>
    </row>
    <row r="109" spans="1:3">
      <c r="A109" s="49"/>
      <c r="B109" s="1696"/>
      <c r="C109" s="49"/>
    </row>
    <row r="110" spans="1:3">
      <c r="A110" s="49"/>
      <c r="B110" s="1696"/>
      <c r="C110" s="49"/>
    </row>
    <row r="111" spans="1:3">
      <c r="A111" s="49"/>
      <c r="B111" s="1696"/>
      <c r="C111" s="49"/>
    </row>
    <row r="112" spans="1:3">
      <c r="A112" s="49"/>
      <c r="B112" s="1696"/>
      <c r="C112" s="49"/>
    </row>
    <row r="113" spans="1:3">
      <c r="A113" s="49"/>
      <c r="B113" s="1696"/>
      <c r="C113" s="49"/>
    </row>
    <row r="114" spans="1:3">
      <c r="A114" s="49"/>
      <c r="B114" s="1696"/>
      <c r="C114" s="49"/>
    </row>
    <row r="115" spans="1:3">
      <c r="A115" s="49"/>
      <c r="B115" s="1696"/>
      <c r="C115" s="49"/>
    </row>
    <row r="116" spans="1:3">
      <c r="A116" s="49"/>
      <c r="B116" s="1696"/>
      <c r="C116" s="49"/>
    </row>
    <row r="117" spans="1:3">
      <c r="A117" s="49"/>
      <c r="B117" s="1696"/>
      <c r="C117" s="49"/>
    </row>
    <row r="118" spans="1:3">
      <c r="A118" s="49"/>
      <c r="B118" s="1696"/>
      <c r="C118" s="49"/>
    </row>
    <row r="119" spans="1:3">
      <c r="A119" s="49"/>
      <c r="B119" s="1696"/>
      <c r="C119" s="49"/>
    </row>
    <row r="120" spans="1:3">
      <c r="A120" s="49"/>
      <c r="B120" s="1696"/>
      <c r="C120" s="49"/>
    </row>
    <row r="121" spans="1:3">
      <c r="A121" s="49"/>
      <c r="B121" s="1696"/>
      <c r="C121" s="49"/>
    </row>
    <row r="122" spans="1:3">
      <c r="A122" s="49"/>
      <c r="B122" s="1696"/>
      <c r="C122" s="49"/>
    </row>
    <row r="123" spans="1:3">
      <c r="A123" s="49"/>
      <c r="B123" s="1696"/>
      <c r="C123" s="49"/>
    </row>
    <row r="124" spans="1:3">
      <c r="A124" s="49"/>
      <c r="B124" s="1696"/>
      <c r="C124" s="49"/>
    </row>
    <row r="125" spans="1:3">
      <c r="A125" s="49"/>
      <c r="B125" s="1696"/>
      <c r="C125" s="49"/>
    </row>
    <row r="126" spans="1:3">
      <c r="A126" s="49"/>
      <c r="B126" s="1696"/>
      <c r="C126" s="49"/>
    </row>
    <row r="127" spans="1:3">
      <c r="A127" s="49"/>
      <c r="B127" s="1696"/>
      <c r="C127" s="49"/>
    </row>
    <row r="128" spans="1:3">
      <c r="A128" s="49"/>
      <c r="B128" s="1696"/>
      <c r="C128" s="49"/>
    </row>
    <row r="129" spans="1:3">
      <c r="A129" s="49"/>
      <c r="B129" s="1696"/>
      <c r="C129" s="49"/>
    </row>
    <row r="130" spans="1:3">
      <c r="A130" s="49"/>
      <c r="B130" s="1696"/>
      <c r="C130" s="49"/>
    </row>
    <row r="131" spans="1:3">
      <c r="A131" s="49"/>
      <c r="B131" s="1696"/>
      <c r="C131" s="49"/>
    </row>
    <row r="132" spans="1:3">
      <c r="A132" s="49"/>
      <c r="B132" s="1696"/>
      <c r="C132" s="49"/>
    </row>
    <row r="133" spans="1:3">
      <c r="A133" s="49"/>
      <c r="B133" s="1696"/>
      <c r="C133" s="49"/>
    </row>
    <row r="134" spans="1:3">
      <c r="A134" s="49"/>
      <c r="B134" s="1696"/>
      <c r="C134" s="49"/>
    </row>
    <row r="135" spans="1:3">
      <c r="A135" s="49"/>
      <c r="B135" s="1696"/>
      <c r="C135" s="49"/>
    </row>
    <row r="136" spans="1:3">
      <c r="A136" s="49"/>
      <c r="B136" s="1696"/>
      <c r="C136" s="49"/>
    </row>
    <row r="137" spans="1:3">
      <c r="A137" s="49"/>
      <c r="B137" s="1696"/>
      <c r="C137" s="49"/>
    </row>
    <row r="138" spans="1:3">
      <c r="A138" s="49"/>
      <c r="B138" s="1696"/>
      <c r="C138" s="49"/>
    </row>
    <row r="139" spans="1:3">
      <c r="A139" s="49"/>
      <c r="B139" s="1696"/>
      <c r="C139" s="49"/>
    </row>
    <row r="140" spans="1:3">
      <c r="A140" s="49"/>
      <c r="B140" s="1696"/>
      <c r="C140" s="49"/>
    </row>
    <row r="141" spans="1:3">
      <c r="A141" s="49"/>
      <c r="B141" s="1696"/>
      <c r="C141" s="49"/>
    </row>
    <row r="142" spans="1:3">
      <c r="A142" s="49"/>
      <c r="B142" s="1696"/>
      <c r="C142" s="49"/>
    </row>
    <row r="143" spans="1:3">
      <c r="A143" s="49"/>
      <c r="B143" s="1696"/>
      <c r="C143" s="49"/>
    </row>
    <row r="144" spans="1:3">
      <c r="A144" s="49"/>
      <c r="B144" s="1696"/>
      <c r="C144" s="49"/>
    </row>
    <row r="145" spans="1:3">
      <c r="A145" s="49"/>
      <c r="B145" s="1696"/>
      <c r="C145" s="49"/>
    </row>
    <row r="146" spans="1:3">
      <c r="A146" s="49"/>
      <c r="B146" s="1696"/>
      <c r="C146" s="49"/>
    </row>
    <row r="147" spans="1:3">
      <c r="A147" s="49"/>
      <c r="B147" s="1696"/>
      <c r="C147" s="49"/>
    </row>
    <row r="148" spans="1:3">
      <c r="A148" s="49"/>
      <c r="B148" s="1696"/>
      <c r="C148" s="49"/>
    </row>
    <row r="149" spans="1:3">
      <c r="A149" s="49"/>
      <c r="B149" s="1696"/>
      <c r="C149" s="49"/>
    </row>
    <row r="150" spans="1:3">
      <c r="A150" s="49"/>
      <c r="B150" s="1696"/>
      <c r="C150" s="49"/>
    </row>
    <row r="151" spans="1:3">
      <c r="A151" s="49"/>
      <c r="B151" s="1696"/>
      <c r="C151" s="49"/>
    </row>
    <row r="152" spans="1:3">
      <c r="A152" s="49"/>
      <c r="B152" s="1696"/>
      <c r="C152" s="49"/>
    </row>
    <row r="153" spans="1:3">
      <c r="A153" s="49"/>
      <c r="B153" s="1696"/>
      <c r="C153" s="49"/>
    </row>
    <row r="154" spans="1:3">
      <c r="A154" s="49"/>
      <c r="B154" s="1696"/>
      <c r="C154" s="49"/>
    </row>
    <row r="155" spans="1:3">
      <c r="A155" s="49"/>
      <c r="B155" s="1696"/>
      <c r="C155" s="49"/>
    </row>
    <row r="156" spans="1:3">
      <c r="A156" s="49"/>
      <c r="B156" s="1696"/>
      <c r="C156" s="49"/>
    </row>
    <row r="157" spans="1:3">
      <c r="A157" s="49"/>
      <c r="B157" s="1696"/>
      <c r="C157" s="49"/>
    </row>
    <row r="158" spans="1:3">
      <c r="A158" s="49"/>
      <c r="B158" s="1696"/>
      <c r="C158" s="49"/>
    </row>
    <row r="159" spans="1:3">
      <c r="A159" s="49"/>
      <c r="B159" s="1696"/>
      <c r="C159" s="49"/>
    </row>
    <row r="160" spans="1:3">
      <c r="A160" s="49"/>
      <c r="B160" s="1696"/>
      <c r="C160" s="49"/>
    </row>
    <row r="161" spans="1:3">
      <c r="A161" s="49"/>
      <c r="B161" s="1696"/>
      <c r="C161" s="49"/>
    </row>
    <row r="162" spans="1:3">
      <c r="A162" s="49"/>
      <c r="B162" s="1696"/>
      <c r="C162" s="49"/>
    </row>
    <row r="163" spans="1:3">
      <c r="A163" s="49"/>
      <c r="B163" s="1696"/>
      <c r="C163" s="49"/>
    </row>
    <row r="164" spans="1:3">
      <c r="A164" s="49"/>
      <c r="B164" s="1696"/>
      <c r="C164" s="49"/>
    </row>
    <row r="165" spans="1:3">
      <c r="A165" s="49"/>
      <c r="B165" s="1696"/>
      <c r="C165" s="49"/>
    </row>
    <row r="166" spans="1:3">
      <c r="A166" s="49"/>
      <c r="B166" s="1696"/>
      <c r="C166" s="49"/>
    </row>
    <row r="167" spans="1:3">
      <c r="A167" s="49"/>
      <c r="B167" s="1696"/>
      <c r="C167" s="49"/>
    </row>
    <row r="168" spans="1:3">
      <c r="A168" s="49"/>
      <c r="B168" s="1696"/>
      <c r="C168" s="49"/>
    </row>
    <row r="169" spans="1:3">
      <c r="A169" s="49"/>
      <c r="B169" s="1696"/>
      <c r="C169" s="49"/>
    </row>
    <row r="170" spans="1:3">
      <c r="A170" s="49"/>
      <c r="B170" s="1696"/>
      <c r="C170" s="49"/>
    </row>
    <row r="171" spans="1:3">
      <c r="A171" s="49"/>
      <c r="B171" s="1696"/>
      <c r="C171" s="49"/>
    </row>
    <row r="172" spans="1:3">
      <c r="A172" s="49"/>
      <c r="B172" s="1696"/>
      <c r="C172" s="49"/>
    </row>
    <row r="173" spans="1:3">
      <c r="A173" s="49"/>
      <c r="B173" s="1696"/>
      <c r="C173" s="49"/>
    </row>
    <row r="174" spans="1:3">
      <c r="A174" s="49"/>
      <c r="B174" s="1696"/>
      <c r="C174" s="49"/>
    </row>
    <row r="175" spans="1:3">
      <c r="A175" s="49"/>
      <c r="B175" s="1696"/>
      <c r="C175" s="49"/>
    </row>
    <row r="176" spans="1:3">
      <c r="A176" s="49"/>
      <c r="B176" s="1696"/>
      <c r="C176" s="49"/>
    </row>
    <row r="177" spans="1:3">
      <c r="A177" s="49"/>
      <c r="B177" s="1696"/>
      <c r="C177" s="49"/>
    </row>
    <row r="178" spans="1:3">
      <c r="A178" s="49"/>
      <c r="B178" s="1696"/>
      <c r="C178" s="49"/>
    </row>
    <row r="179" spans="1:3">
      <c r="A179" s="49"/>
      <c r="B179" s="1696"/>
      <c r="C179" s="49"/>
    </row>
    <row r="180" spans="1:3">
      <c r="A180" s="49"/>
      <c r="B180" s="1696"/>
      <c r="C180" s="49"/>
    </row>
    <row r="181" spans="1:3">
      <c r="A181" s="49"/>
      <c r="B181" s="1696"/>
      <c r="C181" s="49"/>
    </row>
    <row r="182" spans="1:3">
      <c r="A182" s="49"/>
      <c r="B182" s="1696"/>
      <c r="C182" s="49"/>
    </row>
    <row r="183" spans="1:3">
      <c r="A183" s="49"/>
      <c r="B183" s="1696"/>
      <c r="C183" s="49"/>
    </row>
    <row r="184" spans="1:3">
      <c r="A184" s="49"/>
      <c r="B184" s="1696"/>
      <c r="C184" s="49"/>
    </row>
    <row r="185" spans="1:3">
      <c r="A185" s="49"/>
      <c r="B185" s="1696"/>
      <c r="C185" s="49"/>
    </row>
    <row r="186" spans="1:3">
      <c r="A186" s="49"/>
      <c r="B186" s="1696"/>
      <c r="C186" s="49"/>
    </row>
    <row r="187" spans="1:3">
      <c r="A187" s="49"/>
      <c r="B187" s="1696"/>
      <c r="C187" s="49"/>
    </row>
    <row r="188" spans="1:3">
      <c r="A188" s="49"/>
      <c r="B188" s="1696"/>
      <c r="C188" s="49"/>
    </row>
    <row r="189" spans="1:3">
      <c r="A189" s="49"/>
      <c r="B189" s="1696"/>
      <c r="C189" s="49"/>
    </row>
    <row r="190" spans="1:3">
      <c r="A190" s="49"/>
      <c r="B190" s="1696"/>
      <c r="C190" s="49"/>
    </row>
    <row r="191" spans="1:3">
      <c r="A191" s="49"/>
      <c r="B191" s="1696"/>
      <c r="C191" s="49"/>
    </row>
    <row r="192" spans="1:3">
      <c r="A192" s="49"/>
      <c r="B192" s="1696"/>
      <c r="C192" s="49"/>
    </row>
    <row r="193" spans="1:3">
      <c r="A193" s="49"/>
      <c r="B193" s="1696"/>
      <c r="C193" s="49"/>
    </row>
    <row r="194" spans="1:3">
      <c r="A194" s="49"/>
      <c r="B194" s="1696"/>
      <c r="C194" s="49"/>
    </row>
    <row r="195" spans="1:3">
      <c r="A195" s="49"/>
      <c r="B195" s="1696"/>
      <c r="C195" s="49"/>
    </row>
    <row r="196" spans="1:3">
      <c r="A196" s="49"/>
      <c r="B196" s="1696"/>
      <c r="C196" s="49"/>
    </row>
    <row r="197" spans="1:3">
      <c r="A197" s="49"/>
      <c r="B197" s="1696"/>
      <c r="C197" s="49"/>
    </row>
    <row r="198" spans="1:3">
      <c r="A198" s="49"/>
      <c r="B198" s="1696"/>
      <c r="C198" s="49"/>
    </row>
    <row r="199" spans="1:3">
      <c r="A199" s="49"/>
      <c r="B199" s="1696"/>
      <c r="C199" s="49"/>
    </row>
    <row r="200" spans="1:3">
      <c r="A200" s="49"/>
      <c r="B200" s="1696"/>
      <c r="C200" s="49"/>
    </row>
    <row r="201" spans="1:3">
      <c r="A201" s="49"/>
      <c r="B201" s="1696"/>
      <c r="C201" s="49"/>
    </row>
    <row r="202" spans="1:3">
      <c r="A202" s="49"/>
      <c r="B202" s="1696"/>
      <c r="C202" s="49"/>
    </row>
    <row r="203" spans="1:3">
      <c r="A203" s="49"/>
      <c r="B203" s="1696"/>
      <c r="C203" s="49"/>
    </row>
    <row r="204" spans="1:3">
      <c r="A204" s="49"/>
      <c r="B204" s="1696"/>
      <c r="C204" s="49"/>
    </row>
    <row r="205" spans="1:3">
      <c r="A205" s="49"/>
      <c r="B205" s="1696"/>
      <c r="C205" s="49"/>
    </row>
    <row r="206" spans="1:3">
      <c r="A206" s="49"/>
      <c r="B206" s="1696"/>
      <c r="C206" s="49"/>
    </row>
    <row r="207" spans="1:3">
      <c r="A207" s="49"/>
      <c r="B207" s="1696"/>
      <c r="C207" s="49"/>
    </row>
    <row r="208" spans="1:3">
      <c r="A208" s="49"/>
      <c r="B208" s="1696"/>
      <c r="C208" s="49"/>
    </row>
    <row r="209" spans="1:3">
      <c r="A209" s="49"/>
      <c r="B209" s="1696"/>
      <c r="C209" s="49"/>
    </row>
    <row r="210" spans="1:3">
      <c r="A210" s="49"/>
      <c r="B210" s="1696"/>
      <c r="C210" s="49"/>
    </row>
    <row r="211" spans="1:3">
      <c r="A211" s="49"/>
      <c r="B211" s="1696"/>
      <c r="C211" s="49"/>
    </row>
    <row r="212" spans="1:3">
      <c r="A212" s="49"/>
      <c r="B212" s="1696"/>
      <c r="C212" s="49"/>
    </row>
    <row r="213" spans="1:3">
      <c r="A213" s="49"/>
      <c r="B213" s="1696"/>
      <c r="C213" s="49"/>
    </row>
    <row r="214" spans="1:3">
      <c r="A214" s="49"/>
      <c r="B214" s="1696"/>
      <c r="C214" s="49"/>
    </row>
    <row r="215" spans="1:3">
      <c r="A215" s="49"/>
      <c r="B215" s="1696"/>
      <c r="C215" s="49"/>
    </row>
    <row r="216" spans="1:3">
      <c r="A216" s="49"/>
      <c r="B216" s="1696"/>
      <c r="C216" s="49"/>
    </row>
    <row r="217" spans="1:3">
      <c r="A217" s="49"/>
      <c r="B217" s="1696"/>
      <c r="C217" s="49"/>
    </row>
    <row r="218" spans="1:3">
      <c r="A218" s="49"/>
      <c r="B218" s="1696"/>
      <c r="C218" s="49"/>
    </row>
    <row r="219" spans="1:3">
      <c r="A219" s="49"/>
      <c r="B219" s="1696"/>
      <c r="C219" s="49"/>
    </row>
    <row r="220" spans="1:3">
      <c r="A220" s="49"/>
      <c r="B220" s="1696"/>
      <c r="C220" s="49"/>
    </row>
    <row r="221" spans="1:3">
      <c r="A221" s="49"/>
      <c r="B221" s="1696"/>
      <c r="C221" s="49"/>
    </row>
    <row r="222" spans="1:3">
      <c r="A222" s="49"/>
      <c r="B222" s="1696"/>
      <c r="C222" s="49"/>
    </row>
    <row r="223" spans="1:3">
      <c r="A223" s="49"/>
      <c r="B223" s="1696"/>
      <c r="C223" s="49"/>
    </row>
    <row r="224" spans="1:3">
      <c r="A224" s="49"/>
      <c r="B224" s="1696"/>
      <c r="C224" s="49"/>
    </row>
    <row r="225" spans="1:3">
      <c r="A225" s="49"/>
      <c r="B225" s="1696"/>
      <c r="C225" s="49"/>
    </row>
    <row r="226" spans="1:3">
      <c r="A226" s="49"/>
      <c r="B226" s="1696"/>
      <c r="C226" s="49"/>
    </row>
    <row r="227" spans="1:3">
      <c r="A227" s="49"/>
      <c r="B227" s="1696"/>
      <c r="C227" s="49"/>
    </row>
    <row r="228" spans="1:3">
      <c r="A228" s="49"/>
      <c r="B228" s="1696"/>
      <c r="C228" s="49"/>
    </row>
    <row r="229" spans="1:3">
      <c r="A229" s="49"/>
      <c r="B229" s="1696"/>
      <c r="C229" s="49"/>
    </row>
    <row r="230" spans="1:3">
      <c r="A230" s="49"/>
      <c r="B230" s="1696"/>
      <c r="C230" s="49"/>
    </row>
    <row r="231" spans="1:3">
      <c r="A231" s="49"/>
      <c r="B231" s="1696"/>
      <c r="C231" s="49"/>
    </row>
    <row r="232" spans="1:3">
      <c r="A232" s="49"/>
      <c r="B232" s="1696"/>
      <c r="C232" s="49"/>
    </row>
    <row r="233" spans="1:3">
      <c r="A233" s="49"/>
      <c r="B233" s="1696"/>
      <c r="C233" s="49"/>
    </row>
    <row r="234" spans="1:3">
      <c r="A234" s="49"/>
      <c r="B234" s="1696"/>
      <c r="C234" s="49"/>
    </row>
    <row r="235" spans="1:3">
      <c r="A235" s="49"/>
      <c r="B235" s="1696"/>
      <c r="C235" s="49"/>
    </row>
    <row r="236" spans="1:3">
      <c r="A236" s="49"/>
      <c r="B236" s="1696"/>
      <c r="C236" s="49"/>
    </row>
    <row r="237" spans="1:3">
      <c r="A237" s="49"/>
      <c r="B237" s="1696"/>
      <c r="C237" s="49"/>
    </row>
    <row r="238" spans="1:3">
      <c r="A238" s="49"/>
      <c r="B238" s="1696"/>
      <c r="C238" s="49"/>
    </row>
    <row r="239" spans="1:3">
      <c r="A239" s="49"/>
      <c r="B239" s="1696"/>
      <c r="C239" s="49"/>
    </row>
    <row r="240" spans="1:3">
      <c r="A240" s="49"/>
      <c r="B240" s="1696"/>
      <c r="C240" s="49"/>
    </row>
    <row r="241" spans="1:3">
      <c r="A241" s="49"/>
      <c r="B241" s="1696"/>
      <c r="C241" s="49"/>
    </row>
    <row r="242" spans="1:3">
      <c r="A242" s="49"/>
      <c r="B242" s="1696"/>
      <c r="C242" s="49"/>
    </row>
    <row r="243" spans="1:3">
      <c r="A243" s="49"/>
      <c r="B243" s="1696"/>
      <c r="C243" s="49"/>
    </row>
    <row r="244" spans="1:3">
      <c r="A244" s="49"/>
      <c r="B244" s="1696"/>
      <c r="C244" s="49"/>
    </row>
    <row r="245" spans="1:3">
      <c r="A245" s="49"/>
      <c r="B245" s="1696"/>
      <c r="C245" s="49"/>
    </row>
    <row r="246" spans="1:3">
      <c r="A246" s="49"/>
      <c r="B246" s="1696"/>
      <c r="C246" s="49"/>
    </row>
    <row r="247" spans="1:3">
      <c r="A247" s="49"/>
      <c r="B247" s="1696"/>
      <c r="C247" s="49"/>
    </row>
    <row r="248" spans="1:3">
      <c r="A248" s="49"/>
      <c r="B248" s="1696"/>
      <c r="C248" s="49"/>
    </row>
    <row r="249" spans="1:3">
      <c r="A249" s="49"/>
      <c r="B249" s="1696"/>
      <c r="C249" s="49"/>
    </row>
    <row r="250" spans="1:3">
      <c r="A250" s="49"/>
      <c r="B250" s="1696"/>
      <c r="C250" s="49"/>
    </row>
    <row r="251" spans="1:3">
      <c r="A251" s="49"/>
      <c r="B251" s="1696"/>
      <c r="C251" s="49"/>
    </row>
    <row r="252" spans="1:3">
      <c r="A252" s="49"/>
      <c r="B252" s="1696"/>
      <c r="C252" s="49"/>
    </row>
    <row r="253" spans="1:3">
      <c r="A253" s="49"/>
      <c r="B253" s="1696"/>
      <c r="C253" s="49"/>
    </row>
    <row r="254" spans="1:3">
      <c r="A254" s="49"/>
      <c r="B254" s="1696"/>
      <c r="C254" s="49"/>
    </row>
    <row r="255" spans="1:3">
      <c r="A255" s="49"/>
      <c r="B255" s="1696"/>
      <c r="C255" s="49"/>
    </row>
    <row r="256" spans="1:3">
      <c r="A256" s="49"/>
      <c r="B256" s="1696"/>
      <c r="C256" s="49"/>
    </row>
    <row r="257" spans="1:3">
      <c r="A257" s="49"/>
      <c r="B257" s="1696"/>
      <c r="C257" s="49"/>
    </row>
    <row r="258" spans="1:3">
      <c r="A258" s="49"/>
      <c r="B258" s="1696"/>
      <c r="C258" s="49"/>
    </row>
    <row r="259" spans="1:3">
      <c r="A259" s="49"/>
      <c r="B259" s="1696"/>
      <c r="C259" s="49"/>
    </row>
    <row r="260" spans="1:3">
      <c r="A260" s="49"/>
      <c r="B260" s="1696"/>
      <c r="C260" s="49"/>
    </row>
    <row r="261" spans="1:3">
      <c r="A261" s="49"/>
      <c r="B261" s="1696"/>
      <c r="C261" s="49"/>
    </row>
    <row r="262" spans="1:3">
      <c r="A262" s="49"/>
      <c r="B262" s="1696"/>
      <c r="C262" s="49"/>
    </row>
    <row r="263" spans="1:3">
      <c r="A263" s="49"/>
      <c r="B263" s="1696"/>
      <c r="C263" s="49"/>
    </row>
    <row r="264" spans="1:3">
      <c r="A264" s="49"/>
      <c r="B264" s="1696"/>
      <c r="C264" s="49"/>
    </row>
    <row r="265" spans="1:3">
      <c r="A265" s="49"/>
      <c r="B265" s="1696"/>
      <c r="C265" s="49"/>
    </row>
    <row r="266" spans="1:3">
      <c r="A266" s="49"/>
      <c r="B266" s="1696"/>
      <c r="C266" s="49"/>
    </row>
    <row r="267" spans="1:3">
      <c r="A267" s="49"/>
      <c r="B267" s="1696"/>
      <c r="C267" s="49"/>
    </row>
    <row r="268" spans="1:3">
      <c r="A268" s="49"/>
      <c r="B268" s="1696"/>
      <c r="C268" s="49"/>
    </row>
    <row r="269" spans="1:3">
      <c r="A269" s="49"/>
      <c r="B269" s="1696"/>
      <c r="C269" s="49"/>
    </row>
    <row r="270" spans="1:3">
      <c r="A270" s="49"/>
      <c r="B270" s="1696"/>
      <c r="C270" s="49"/>
    </row>
    <row r="271" spans="1:3">
      <c r="A271" s="49"/>
      <c r="B271" s="1696"/>
      <c r="C271" s="49"/>
    </row>
    <row r="272" spans="1:3">
      <c r="A272" s="49"/>
      <c r="B272" s="1696"/>
      <c r="C272" s="49"/>
    </row>
    <row r="273" spans="1:3">
      <c r="A273" s="49"/>
      <c r="B273" s="1696"/>
      <c r="C273" s="49"/>
    </row>
    <row r="274" spans="1:3">
      <c r="A274" s="49"/>
      <c r="B274" s="1696"/>
      <c r="C274" s="49"/>
    </row>
    <row r="275" spans="1:3">
      <c r="A275" s="49"/>
      <c r="B275" s="1696"/>
      <c r="C275" s="49"/>
    </row>
    <row r="276" spans="1:3">
      <c r="A276" s="49"/>
      <c r="B276" s="1696"/>
      <c r="C276" s="49"/>
    </row>
    <row r="277" spans="1:3">
      <c r="A277" s="49"/>
      <c r="B277" s="1696"/>
      <c r="C277" s="49"/>
    </row>
    <row r="278" spans="1:3">
      <c r="A278" s="49"/>
      <c r="B278" s="1696"/>
      <c r="C278" s="49"/>
    </row>
    <row r="279" spans="1:3">
      <c r="A279" s="49"/>
      <c r="B279" s="1696"/>
      <c r="C279" s="49"/>
    </row>
    <row r="280" spans="1:3">
      <c r="A280" s="49"/>
      <c r="B280" s="1696"/>
      <c r="C280" s="49"/>
    </row>
    <row r="281" spans="1:3">
      <c r="A281" s="49"/>
      <c r="B281" s="1696"/>
      <c r="C281" s="49"/>
    </row>
    <row r="282" spans="1:3">
      <c r="A282" s="49"/>
      <c r="B282" s="1696"/>
      <c r="C282" s="49"/>
    </row>
    <row r="283" spans="1:3">
      <c r="A283" s="49"/>
      <c r="B283" s="1696"/>
      <c r="C283" s="49"/>
    </row>
    <row r="284" spans="1:3">
      <c r="A284" s="49"/>
      <c r="B284" s="1696"/>
      <c r="C284" s="49"/>
    </row>
    <row r="285" spans="1:3">
      <c r="A285" s="49"/>
      <c r="B285" s="1696"/>
      <c r="C285" s="49"/>
    </row>
    <row r="286" spans="1:3">
      <c r="A286" s="49"/>
      <c r="B286" s="1696"/>
      <c r="C286" s="49"/>
    </row>
    <row r="287" spans="1:3">
      <c r="A287" s="49"/>
      <c r="B287" s="1696"/>
      <c r="C287" s="49"/>
    </row>
    <row r="288" spans="1:3">
      <c r="A288" s="49"/>
      <c r="B288" s="1696"/>
      <c r="C288" s="49"/>
    </row>
    <row r="289" spans="1:3">
      <c r="A289" s="49"/>
      <c r="B289" s="1696"/>
      <c r="C289" s="49"/>
    </row>
    <row r="290" spans="1:3">
      <c r="A290" s="49"/>
      <c r="B290" s="1696"/>
      <c r="C290" s="49"/>
    </row>
    <row r="291" spans="1:3">
      <c r="A291" s="49"/>
      <c r="B291" s="1696"/>
      <c r="C291" s="49"/>
    </row>
    <row r="292" spans="1:3">
      <c r="A292" s="49"/>
      <c r="B292" s="1696"/>
      <c r="C292" s="49"/>
    </row>
    <row r="293" spans="1:3">
      <c r="A293" s="49"/>
      <c r="B293" s="1696"/>
      <c r="C293" s="49"/>
    </row>
    <row r="294" spans="1:3">
      <c r="A294" s="49"/>
      <c r="B294" s="1696"/>
      <c r="C294" s="49"/>
    </row>
    <row r="295" spans="1:3">
      <c r="A295" s="49"/>
      <c r="B295" s="1696"/>
      <c r="C295" s="49"/>
    </row>
    <row r="296" spans="1:3">
      <c r="A296" s="49"/>
      <c r="B296" s="1696"/>
      <c r="C296" s="49"/>
    </row>
    <row r="297" spans="1:3">
      <c r="A297" s="49"/>
      <c r="B297" s="1696"/>
      <c r="C297" s="49"/>
    </row>
    <row r="298" spans="1:3">
      <c r="A298" s="49"/>
      <c r="B298" s="1696"/>
      <c r="C298" s="49"/>
    </row>
    <row r="299" spans="1:3">
      <c r="A299" s="49"/>
      <c r="B299" s="1696"/>
      <c r="C299" s="49"/>
    </row>
    <row r="300" spans="1:3">
      <c r="A300" s="49"/>
      <c r="B300" s="1696"/>
      <c r="C300" s="49"/>
    </row>
    <row r="301" spans="1:3">
      <c r="A301" s="49"/>
      <c r="B301" s="1696"/>
      <c r="C301" s="49"/>
    </row>
    <row r="302" spans="1:3">
      <c r="A302" s="49"/>
      <c r="B302" s="1696"/>
      <c r="C302" s="49"/>
    </row>
    <row r="303" spans="1:3">
      <c r="A303" s="49"/>
      <c r="B303" s="1696"/>
      <c r="C303" s="49"/>
    </row>
    <row r="304" spans="1:3">
      <c r="A304" s="49"/>
      <c r="B304" s="1696"/>
      <c r="C304" s="49"/>
    </row>
    <row r="305" spans="1:3">
      <c r="A305" s="49"/>
      <c r="B305" s="1696"/>
      <c r="C305" s="49"/>
    </row>
    <row r="306" spans="1:3">
      <c r="A306" s="49"/>
      <c r="B306" s="1696"/>
      <c r="C306" s="49"/>
    </row>
    <row r="307" spans="1:3">
      <c r="A307" s="49"/>
      <c r="B307" s="1696"/>
      <c r="C307" s="49"/>
    </row>
    <row r="308" spans="1:3">
      <c r="A308" s="49"/>
      <c r="B308" s="1696"/>
      <c r="C308" s="49"/>
    </row>
    <row r="309" spans="1:3">
      <c r="A309" s="49"/>
      <c r="B309" s="1696"/>
      <c r="C309" s="49"/>
    </row>
    <row r="310" spans="1:3">
      <c r="A310" s="49"/>
      <c r="B310" s="1696"/>
      <c r="C310" s="49"/>
    </row>
    <row r="311" spans="1:3">
      <c r="A311" s="49"/>
      <c r="B311" s="1696"/>
      <c r="C311" s="49"/>
    </row>
    <row r="312" spans="1:3">
      <c r="A312" s="49"/>
      <c r="B312" s="1696"/>
      <c r="C312" s="49"/>
    </row>
    <row r="313" spans="1:3">
      <c r="A313" s="49"/>
      <c r="B313" s="1696"/>
      <c r="C313" s="49"/>
    </row>
    <row r="314" spans="1:3">
      <c r="A314" s="49"/>
      <c r="B314" s="1696"/>
      <c r="C314" s="49"/>
    </row>
    <row r="315" spans="1:3">
      <c r="A315" s="49"/>
      <c r="B315" s="1696"/>
      <c r="C315" s="49"/>
    </row>
    <row r="316" spans="1:3">
      <c r="A316" s="49"/>
      <c r="B316" s="1696"/>
      <c r="C316" s="49"/>
    </row>
    <row r="317" spans="1:3">
      <c r="A317" s="49"/>
      <c r="B317" s="1696"/>
      <c r="C317" s="49"/>
    </row>
    <row r="318" spans="1:3">
      <c r="A318" s="49"/>
      <c r="B318" s="1696"/>
      <c r="C318" s="49"/>
    </row>
    <row r="319" spans="1:3">
      <c r="A319" s="49"/>
      <c r="B319" s="1696"/>
      <c r="C319" s="49"/>
    </row>
    <row r="320" spans="1:3">
      <c r="A320" s="49"/>
      <c r="B320" s="1696"/>
      <c r="C320" s="49"/>
    </row>
    <row r="321" spans="1:3">
      <c r="A321" s="49"/>
      <c r="B321" s="1696"/>
      <c r="C321" s="49"/>
    </row>
    <row r="322" spans="1:3">
      <c r="A322" s="49"/>
      <c r="B322" s="1696"/>
      <c r="C322" s="49"/>
    </row>
    <row r="323" spans="1:3">
      <c r="A323" s="49"/>
      <c r="B323" s="1696"/>
      <c r="C323" s="49"/>
    </row>
    <row r="324" spans="1:3">
      <c r="A324" s="49"/>
      <c r="B324" s="1696"/>
      <c r="C324" s="49"/>
    </row>
    <row r="325" spans="1:3">
      <c r="A325" s="49"/>
      <c r="B325" s="1696"/>
      <c r="C325" s="49"/>
    </row>
    <row r="326" spans="1:3">
      <c r="A326" s="49"/>
      <c r="B326" s="1696"/>
      <c r="C326" s="49"/>
    </row>
    <row r="327" spans="1:3">
      <c r="A327" s="49"/>
      <c r="B327" s="1696"/>
      <c r="C327" s="49"/>
    </row>
    <row r="328" spans="1:3">
      <c r="A328" s="49"/>
      <c r="B328" s="1696"/>
      <c r="C328" s="49"/>
    </row>
    <row r="329" spans="1:3">
      <c r="A329" s="49"/>
      <c r="B329" s="1696"/>
      <c r="C329" s="49"/>
    </row>
    <row r="330" spans="1:3">
      <c r="A330" s="49"/>
      <c r="B330" s="1696"/>
      <c r="C330" s="49"/>
    </row>
    <row r="331" spans="1:3">
      <c r="A331" s="49"/>
      <c r="B331" s="1696"/>
      <c r="C331" s="49"/>
    </row>
    <row r="332" spans="1:3">
      <c r="A332" s="49"/>
      <c r="B332" s="1696"/>
      <c r="C332" s="49"/>
    </row>
    <row r="333" spans="1:3">
      <c r="A333" s="49"/>
      <c r="B333" s="1696"/>
      <c r="C333" s="49"/>
    </row>
    <row r="334" spans="1:3">
      <c r="A334" s="49"/>
      <c r="B334" s="1696"/>
      <c r="C334" s="49"/>
    </row>
    <row r="335" spans="1:3">
      <c r="A335" s="49"/>
      <c r="B335" s="1696"/>
      <c r="C335" s="49"/>
    </row>
    <row r="336" spans="1:3">
      <c r="A336" s="49"/>
      <c r="B336" s="1696"/>
      <c r="C336" s="49"/>
    </row>
    <row r="337" spans="1:3">
      <c r="A337" s="49"/>
      <c r="B337" s="1696"/>
      <c r="C337" s="49"/>
    </row>
    <row r="338" spans="1:3">
      <c r="A338" s="49"/>
      <c r="B338" s="1696"/>
      <c r="C338" s="49"/>
    </row>
    <row r="339" spans="1:3">
      <c r="A339" s="49"/>
      <c r="B339" s="1696"/>
      <c r="C339" s="49"/>
    </row>
    <row r="340" spans="1:3">
      <c r="A340" s="49"/>
      <c r="B340" s="1696"/>
      <c r="C340" s="49"/>
    </row>
    <row r="341" spans="1:3">
      <c r="A341" s="49"/>
      <c r="B341" s="1696"/>
      <c r="C341" s="49"/>
    </row>
    <row r="342" spans="1:3">
      <c r="A342" s="49"/>
      <c r="B342" s="1696"/>
      <c r="C342" s="49"/>
    </row>
    <row r="343" spans="1:3">
      <c r="A343" s="49"/>
      <c r="B343" s="1696"/>
      <c r="C343" s="49"/>
    </row>
    <row r="344" spans="1:3">
      <c r="A344" s="49"/>
      <c r="B344" s="1696"/>
      <c r="C344" s="49"/>
    </row>
    <row r="345" spans="1:3">
      <c r="A345" s="49"/>
      <c r="B345" s="1696"/>
      <c r="C345" s="49"/>
    </row>
    <row r="346" spans="1:3">
      <c r="A346" s="49"/>
      <c r="B346" s="1696"/>
      <c r="C346" s="49"/>
    </row>
    <row r="347" spans="1:3">
      <c r="A347" s="49"/>
      <c r="B347" s="1696"/>
      <c r="C347" s="49"/>
    </row>
    <row r="348" spans="1:3">
      <c r="A348" s="49"/>
      <c r="B348" s="1696"/>
      <c r="C348" s="49"/>
    </row>
    <row r="349" spans="1:3">
      <c r="A349" s="49"/>
      <c r="B349" s="1696"/>
      <c r="C349" s="49"/>
    </row>
    <row r="350" spans="1:3">
      <c r="A350" s="49"/>
      <c r="B350" s="1696"/>
      <c r="C350" s="49"/>
    </row>
    <row r="351" spans="1:3">
      <c r="A351" s="49"/>
      <c r="B351" s="1696"/>
      <c r="C351" s="49"/>
    </row>
    <row r="352" spans="1:3">
      <c r="A352" s="49"/>
      <c r="B352" s="1696"/>
      <c r="C352" s="49"/>
    </row>
    <row r="353" spans="1:3">
      <c r="A353" s="49"/>
      <c r="B353" s="1696"/>
      <c r="C353" s="49"/>
    </row>
    <row r="354" spans="1:3">
      <c r="A354" s="49"/>
      <c r="B354" s="1696"/>
      <c r="C354" s="49"/>
    </row>
    <row r="355" spans="1:3">
      <c r="A355" s="49"/>
      <c r="B355" s="1696"/>
      <c r="C355" s="49"/>
    </row>
    <row r="356" spans="1:3">
      <c r="A356" s="49"/>
      <c r="B356" s="1696"/>
      <c r="C356" s="49"/>
    </row>
    <row r="357" spans="1:3">
      <c r="A357" s="49"/>
      <c r="B357" s="1696"/>
      <c r="C357" s="49"/>
    </row>
    <row r="358" spans="1:3">
      <c r="A358" s="49"/>
      <c r="B358" s="1696"/>
      <c r="C358" s="49"/>
    </row>
    <row r="359" spans="1:3">
      <c r="A359" s="49"/>
      <c r="B359" s="1696"/>
      <c r="C359" s="49"/>
    </row>
    <row r="360" spans="1:3">
      <c r="A360" s="49"/>
      <c r="B360" s="1696"/>
      <c r="C360" s="49"/>
    </row>
    <row r="361" spans="1:3">
      <c r="A361" s="49"/>
      <c r="B361" s="1696"/>
      <c r="C361" s="49"/>
    </row>
    <row r="362" spans="1:3">
      <c r="A362" s="49"/>
      <c r="B362" s="1696"/>
      <c r="C362" s="49"/>
    </row>
    <row r="363" spans="1:3">
      <c r="A363" s="49"/>
      <c r="B363" s="1696"/>
      <c r="C363" s="49"/>
    </row>
    <row r="364" spans="1:3">
      <c r="A364" s="49"/>
      <c r="B364" s="1696"/>
      <c r="C364" s="49"/>
    </row>
    <row r="365" spans="1:3">
      <c r="A365" s="49"/>
      <c r="B365" s="1696"/>
      <c r="C365" s="49"/>
    </row>
    <row r="366" spans="1:3">
      <c r="A366" s="49"/>
      <c r="B366" s="1696"/>
      <c r="C366" s="49"/>
    </row>
    <row r="367" spans="1:3">
      <c r="A367" s="49"/>
      <c r="B367" s="1696"/>
      <c r="C367" s="49"/>
    </row>
    <row r="368" spans="1:3">
      <c r="A368" s="49"/>
      <c r="B368" s="1696"/>
      <c r="C368" s="49"/>
    </row>
    <row r="369" spans="1:3">
      <c r="A369" s="49"/>
      <c r="B369" s="1696"/>
      <c r="C369" s="49"/>
    </row>
    <row r="370" spans="1:3">
      <c r="A370" s="49"/>
      <c r="B370" s="1696"/>
      <c r="C370" s="49"/>
    </row>
    <row r="371" spans="1:3">
      <c r="A371" s="49"/>
      <c r="B371" s="1696"/>
      <c r="C371" s="49"/>
    </row>
    <row r="372" spans="1:3">
      <c r="A372" s="49"/>
      <c r="B372" s="1696"/>
      <c r="C372" s="49"/>
    </row>
    <row r="373" spans="1:3">
      <c r="A373" s="49"/>
      <c r="B373" s="1696"/>
      <c r="C373" s="49"/>
    </row>
    <row r="374" spans="1:3">
      <c r="A374" s="49"/>
      <c r="B374" s="1696"/>
      <c r="C374" s="49"/>
    </row>
    <row r="375" spans="1:3">
      <c r="A375" s="49"/>
      <c r="B375" s="1696"/>
      <c r="C375" s="49"/>
    </row>
    <row r="376" spans="1:3">
      <c r="A376" s="49"/>
      <c r="B376" s="1696"/>
      <c r="C376" s="49"/>
    </row>
    <row r="377" spans="1:3">
      <c r="A377" s="49"/>
      <c r="B377" s="1696"/>
      <c r="C377" s="49"/>
    </row>
    <row r="378" spans="1:3">
      <c r="A378" s="49"/>
      <c r="B378" s="1696"/>
      <c r="C378" s="49"/>
    </row>
    <row r="379" spans="1:3">
      <c r="A379" s="49"/>
      <c r="B379" s="1696"/>
      <c r="C379" s="49"/>
    </row>
    <row r="380" spans="1:3">
      <c r="A380" s="49"/>
      <c r="B380" s="1696"/>
      <c r="C380" s="49"/>
    </row>
    <row r="381" spans="1:3">
      <c r="A381" s="49"/>
      <c r="B381" s="1696"/>
      <c r="C381" s="49"/>
    </row>
    <row r="382" spans="1:3">
      <c r="A382" s="49"/>
      <c r="B382" s="1696"/>
      <c r="C382" s="49"/>
    </row>
    <row r="383" spans="1:3">
      <c r="A383" s="49"/>
      <c r="B383" s="1696"/>
      <c r="C383" s="49"/>
    </row>
    <row r="384" spans="1:3">
      <c r="A384" s="49"/>
      <c r="B384" s="1696"/>
      <c r="C384" s="49"/>
    </row>
    <row r="385" spans="1:3">
      <c r="A385" s="49"/>
      <c r="B385" s="1696"/>
      <c r="C385" s="49"/>
    </row>
    <row r="386" spans="1:3">
      <c r="A386" s="49"/>
      <c r="B386" s="1696"/>
      <c r="C386" s="49"/>
    </row>
    <row r="387" spans="1:3">
      <c r="A387" s="49"/>
      <c r="B387" s="1696"/>
      <c r="C387" s="49"/>
    </row>
    <row r="388" spans="1:3">
      <c r="A388" s="49"/>
      <c r="B388" s="1696"/>
      <c r="C388" s="49"/>
    </row>
    <row r="389" spans="1:3">
      <c r="A389" s="49"/>
      <c r="B389" s="1696"/>
      <c r="C389" s="49"/>
    </row>
    <row r="390" spans="1:3">
      <c r="A390" s="49"/>
      <c r="B390" s="1696"/>
      <c r="C390" s="49"/>
    </row>
    <row r="391" spans="1:3">
      <c r="A391" s="49"/>
      <c r="B391" s="1696"/>
      <c r="C391" s="49"/>
    </row>
    <row r="392" spans="1:3">
      <c r="A392" s="49"/>
      <c r="B392" s="1696"/>
      <c r="C392" s="49"/>
    </row>
    <row r="393" spans="1:3">
      <c r="A393" s="49"/>
      <c r="B393" s="1696"/>
      <c r="C393" s="49"/>
    </row>
    <row r="394" spans="1:3">
      <c r="A394" s="49"/>
      <c r="B394" s="1696"/>
      <c r="C394" s="49"/>
    </row>
    <row r="395" spans="1:3">
      <c r="A395" s="49"/>
      <c r="B395" s="1696"/>
      <c r="C395" s="49"/>
    </row>
    <row r="396" spans="1:3">
      <c r="A396" s="49"/>
      <c r="B396" s="1696"/>
      <c r="C396" s="49"/>
    </row>
    <row r="397" spans="1:3">
      <c r="A397" s="49"/>
      <c r="B397" s="1696"/>
      <c r="C397" s="49"/>
    </row>
    <row r="398" spans="1:3">
      <c r="A398" s="49"/>
      <c r="B398" s="1696"/>
      <c r="C398" s="49"/>
    </row>
    <row r="399" spans="1:3">
      <c r="A399" s="49"/>
      <c r="B399" s="1696"/>
      <c r="C399" s="49"/>
    </row>
    <row r="400" spans="1:3">
      <c r="A400" s="49"/>
      <c r="B400" s="1696"/>
      <c r="C400" s="49"/>
    </row>
    <row r="401" spans="1:3">
      <c r="A401" s="49"/>
      <c r="B401" s="1696"/>
      <c r="C401" s="49"/>
    </row>
    <row r="402" spans="1:3">
      <c r="A402" s="49"/>
      <c r="B402" s="1696"/>
      <c r="C402" s="49"/>
    </row>
    <row r="403" spans="1:3">
      <c r="A403" s="49"/>
      <c r="B403" s="1696"/>
      <c r="C403" s="49"/>
    </row>
    <row r="404" spans="1:3">
      <c r="A404" s="49"/>
      <c r="B404" s="1696"/>
      <c r="C404" s="49"/>
    </row>
    <row r="405" spans="1:3">
      <c r="A405" s="49"/>
      <c r="B405" s="1696"/>
      <c r="C405" s="49"/>
    </row>
    <row r="406" spans="1:3">
      <c r="A406" s="49"/>
      <c r="B406" s="1696"/>
      <c r="C406" s="49"/>
    </row>
    <row r="407" spans="1:3">
      <c r="A407" s="49"/>
      <c r="B407" s="1696"/>
      <c r="C407" s="49"/>
    </row>
    <row r="408" spans="1:3">
      <c r="A408" s="49"/>
      <c r="B408" s="1696"/>
      <c r="C408" s="49"/>
    </row>
    <row r="409" spans="1:3">
      <c r="A409" s="49"/>
      <c r="B409" s="1696"/>
      <c r="C409" s="49"/>
    </row>
    <row r="410" spans="1:3">
      <c r="A410" s="49"/>
      <c r="B410" s="1696"/>
      <c r="C410" s="49"/>
    </row>
    <row r="411" spans="1:3">
      <c r="A411" s="49"/>
      <c r="B411" s="1696"/>
      <c r="C411" s="49"/>
    </row>
    <row r="412" spans="1:3">
      <c r="A412" s="49"/>
      <c r="B412" s="1696"/>
      <c r="C412" s="49"/>
    </row>
    <row r="413" spans="1:3">
      <c r="A413" s="49"/>
      <c r="B413" s="1696"/>
      <c r="C413" s="49"/>
    </row>
    <row r="414" spans="1:3">
      <c r="A414" s="49"/>
      <c r="B414" s="1696"/>
      <c r="C414" s="49"/>
    </row>
    <row r="415" spans="1:3">
      <c r="A415" s="49"/>
      <c r="B415" s="1696"/>
      <c r="C415" s="49"/>
    </row>
    <row r="416" spans="1:3">
      <c r="A416" s="49"/>
      <c r="B416" s="1696"/>
      <c r="C416" s="49"/>
    </row>
    <row r="417" spans="1:3">
      <c r="A417" s="49"/>
      <c r="B417" s="1696"/>
      <c r="C417" s="49"/>
    </row>
    <row r="418" spans="1:3">
      <c r="A418" s="49"/>
      <c r="B418" s="1696"/>
      <c r="C418" s="49"/>
    </row>
    <row r="419" spans="1:3">
      <c r="A419" s="49"/>
      <c r="B419" s="1696"/>
      <c r="C419" s="49"/>
    </row>
    <row r="420" spans="1:3">
      <c r="A420" s="49"/>
      <c r="B420" s="1696"/>
      <c r="C420" s="49"/>
    </row>
    <row r="421" spans="1:3">
      <c r="A421" s="49"/>
      <c r="B421" s="1696"/>
      <c r="C421" s="49"/>
    </row>
    <row r="422" spans="1:3">
      <c r="A422" s="49"/>
      <c r="B422" s="1696"/>
      <c r="C422" s="49"/>
    </row>
    <row r="423" spans="1:3">
      <c r="A423" s="49"/>
      <c r="B423" s="1696"/>
      <c r="C423" s="49"/>
    </row>
    <row r="424" spans="1:3">
      <c r="A424" s="49"/>
      <c r="B424" s="1696"/>
      <c r="C424" s="49"/>
    </row>
    <row r="425" spans="1:3">
      <c r="A425" s="49"/>
      <c r="B425" s="1696"/>
      <c r="C425" s="49"/>
    </row>
    <row r="426" spans="1:3">
      <c r="A426" s="49"/>
      <c r="B426" s="1696"/>
      <c r="C426" s="49"/>
    </row>
    <row r="427" spans="1:3">
      <c r="A427" s="49"/>
      <c r="B427" s="1696"/>
      <c r="C427" s="49"/>
    </row>
    <row r="428" spans="1:3">
      <c r="A428" s="49"/>
      <c r="B428" s="1696"/>
      <c r="C428" s="49"/>
    </row>
    <row r="429" spans="1:3">
      <c r="A429" s="49"/>
      <c r="B429" s="1696"/>
      <c r="C429" s="49"/>
    </row>
    <row r="430" spans="1:3">
      <c r="A430" s="49"/>
      <c r="B430" s="1696"/>
      <c r="C430" s="49"/>
    </row>
    <row r="431" spans="1:3">
      <c r="A431" s="49"/>
      <c r="B431" s="1696"/>
      <c r="C431" s="49"/>
    </row>
    <row r="432" spans="1:3">
      <c r="A432" s="49"/>
      <c r="B432" s="1696"/>
      <c r="C432" s="49"/>
    </row>
    <row r="433" spans="1:3">
      <c r="A433" s="49"/>
      <c r="B433" s="1696"/>
      <c r="C433" s="49"/>
    </row>
    <row r="434" spans="1:3">
      <c r="A434" s="49"/>
      <c r="B434" s="1696"/>
      <c r="C434" s="49"/>
    </row>
    <row r="435" spans="1:3">
      <c r="A435" s="49"/>
      <c r="B435" s="1696"/>
      <c r="C435" s="49"/>
    </row>
    <row r="436" spans="1:3">
      <c r="A436" s="49"/>
      <c r="B436" s="1696"/>
      <c r="C436" s="49"/>
    </row>
    <row r="437" spans="1:3">
      <c r="A437" s="49"/>
      <c r="B437" s="1696"/>
      <c r="C437" s="49"/>
    </row>
    <row r="438" spans="1:3">
      <c r="A438" s="49"/>
      <c r="B438" s="1696"/>
      <c r="C438" s="49"/>
    </row>
    <row r="439" spans="1:3">
      <c r="A439" s="49"/>
      <c r="B439" s="1696"/>
      <c r="C439" s="49"/>
    </row>
    <row r="440" spans="1:3">
      <c r="A440" s="49"/>
      <c r="B440" s="1696"/>
      <c r="C440" s="49"/>
    </row>
    <row r="441" spans="1:3">
      <c r="A441" s="49"/>
      <c r="B441" s="1696"/>
      <c r="C441" s="49"/>
    </row>
    <row r="442" spans="1:3">
      <c r="A442" s="49"/>
      <c r="B442" s="1696"/>
      <c r="C442" s="49"/>
    </row>
    <row r="443" spans="1:3">
      <c r="A443" s="49"/>
      <c r="B443" s="1696"/>
      <c r="C443" s="49"/>
    </row>
    <row r="444" spans="1:3">
      <c r="A444" s="49"/>
      <c r="B444" s="1696"/>
      <c r="C444" s="49"/>
    </row>
    <row r="445" spans="1:3">
      <c r="A445" s="49"/>
      <c r="B445" s="1696"/>
      <c r="C445" s="49"/>
    </row>
    <row r="446" spans="1:3">
      <c r="A446" s="49"/>
      <c r="B446" s="1696"/>
      <c r="C446" s="49"/>
    </row>
    <row r="447" spans="1:3">
      <c r="A447" s="49"/>
      <c r="B447" s="1696"/>
      <c r="C447" s="49"/>
    </row>
    <row r="448" spans="1:3">
      <c r="A448" s="49"/>
      <c r="B448" s="1696"/>
      <c r="C448" s="49"/>
    </row>
    <row r="449" spans="1:3">
      <c r="A449" s="49"/>
      <c r="B449" s="1696"/>
      <c r="C449" s="49"/>
    </row>
    <row r="450" spans="1:3">
      <c r="A450" s="49"/>
      <c r="B450" s="1696"/>
      <c r="C450" s="49"/>
    </row>
    <row r="451" spans="1:3">
      <c r="A451" s="49"/>
      <c r="B451" s="1696"/>
      <c r="C451" s="49"/>
    </row>
    <row r="452" spans="1:3">
      <c r="A452" s="49"/>
      <c r="B452" s="1696"/>
      <c r="C452" s="49"/>
    </row>
    <row r="453" spans="1:3">
      <c r="A453" s="49"/>
      <c r="B453" s="1696"/>
      <c r="C453" s="49"/>
    </row>
    <row r="454" spans="1:3">
      <c r="A454" s="49"/>
      <c r="B454" s="1696"/>
      <c r="C454" s="49"/>
    </row>
    <row r="455" spans="1:3">
      <c r="A455" s="49"/>
      <c r="B455" s="1696"/>
      <c r="C455" s="49"/>
    </row>
    <row r="456" spans="1:3">
      <c r="A456" s="49"/>
      <c r="B456" s="1696"/>
      <c r="C456" s="49"/>
    </row>
    <row r="457" spans="1:3">
      <c r="A457" s="49"/>
      <c r="B457" s="1696"/>
      <c r="C457" s="49"/>
    </row>
    <row r="458" spans="1:3">
      <c r="A458" s="49"/>
      <c r="B458" s="1696"/>
      <c r="C458" s="49"/>
    </row>
    <row r="459" spans="1:3">
      <c r="A459" s="49"/>
      <c r="B459" s="1696"/>
      <c r="C459" s="49"/>
    </row>
    <row r="460" spans="1:3">
      <c r="A460" s="49"/>
      <c r="B460" s="1696"/>
      <c r="C460" s="49"/>
    </row>
    <row r="461" spans="1:3">
      <c r="A461" s="49"/>
      <c r="B461" s="1696"/>
      <c r="C461" s="49"/>
    </row>
    <row r="462" spans="1:3">
      <c r="A462" s="49"/>
      <c r="B462" s="1696"/>
      <c r="C462" s="49"/>
    </row>
    <row r="463" spans="1:3">
      <c r="A463" s="49"/>
      <c r="B463" s="1696"/>
      <c r="C463" s="49"/>
    </row>
    <row r="464" spans="1:3">
      <c r="A464" s="49"/>
      <c r="B464" s="1696"/>
      <c r="C464" s="49"/>
    </row>
    <row r="465" spans="1:3">
      <c r="A465" s="49"/>
      <c r="B465" s="1696"/>
      <c r="C465" s="49"/>
    </row>
    <row r="466" spans="1:3">
      <c r="A466" s="49"/>
      <c r="B466" s="1696"/>
      <c r="C466" s="49"/>
    </row>
    <row r="467" spans="1:3">
      <c r="A467" s="49"/>
      <c r="B467" s="1696"/>
      <c r="C467" s="49"/>
    </row>
    <row r="468" spans="1:3">
      <c r="A468" s="49"/>
      <c r="B468" s="1696"/>
      <c r="C468" s="49"/>
    </row>
    <row r="469" spans="1:3">
      <c r="A469" s="49"/>
      <c r="B469" s="1696"/>
      <c r="C469" s="49"/>
    </row>
    <row r="470" spans="1:3">
      <c r="A470" s="49"/>
      <c r="B470" s="1696"/>
      <c r="C470" s="49"/>
    </row>
    <row r="471" spans="1:3">
      <c r="A471" s="49"/>
      <c r="B471" s="1696"/>
      <c r="C471" s="49"/>
    </row>
    <row r="472" spans="1:3">
      <c r="A472" s="49"/>
      <c r="B472" s="1696"/>
      <c r="C472" s="49"/>
    </row>
    <row r="473" spans="1:3">
      <c r="A473" s="49"/>
      <c r="B473" s="1696"/>
      <c r="C473" s="49"/>
    </row>
    <row r="474" spans="1:3">
      <c r="A474" s="49"/>
      <c r="B474" s="1696"/>
      <c r="C474" s="49"/>
    </row>
    <row r="475" spans="1:3">
      <c r="A475" s="49"/>
      <c r="B475" s="1696"/>
      <c r="C475" s="49"/>
    </row>
    <row r="476" spans="1:3">
      <c r="A476" s="49"/>
      <c r="B476" s="1696"/>
      <c r="C476" s="49"/>
    </row>
    <row r="477" spans="1:3">
      <c r="A477" s="49"/>
      <c r="B477" s="1696"/>
      <c r="C477" s="49"/>
    </row>
    <row r="478" spans="1:3">
      <c r="A478" s="49"/>
      <c r="B478" s="1696"/>
      <c r="C478" s="49"/>
    </row>
    <row r="479" spans="1:3">
      <c r="A479" s="49"/>
      <c r="B479" s="1696"/>
      <c r="C479" s="49"/>
    </row>
    <row r="480" spans="1:3">
      <c r="A480" s="49"/>
      <c r="B480" s="1696"/>
      <c r="C480" s="49"/>
    </row>
    <row r="481" spans="1:3">
      <c r="A481" s="49"/>
      <c r="B481" s="1696"/>
      <c r="C481" s="49"/>
    </row>
    <row r="482" spans="1:3">
      <c r="A482" s="49"/>
      <c r="B482" s="1696"/>
      <c r="C482" s="49"/>
    </row>
    <row r="483" spans="1:3">
      <c r="A483" s="49"/>
      <c r="B483" s="1696"/>
      <c r="C483" s="49"/>
    </row>
    <row r="484" spans="1:3">
      <c r="A484" s="49"/>
      <c r="B484" s="1696"/>
      <c r="C484" s="49"/>
    </row>
    <row r="485" spans="1:3">
      <c r="A485" s="49"/>
      <c r="B485" s="1696"/>
      <c r="C485" s="49"/>
    </row>
    <row r="486" spans="1:3">
      <c r="A486" s="49"/>
      <c r="B486" s="1696"/>
      <c r="C486" s="49"/>
    </row>
    <row r="487" spans="1:3">
      <c r="A487" s="49"/>
      <c r="B487" s="1696"/>
      <c r="C487" s="49"/>
    </row>
    <row r="488" spans="1:3">
      <c r="A488" s="49"/>
      <c r="B488" s="1696"/>
      <c r="C488" s="49"/>
    </row>
    <row r="489" spans="1:3">
      <c r="A489" s="49"/>
      <c r="B489" s="1696"/>
      <c r="C489" s="49"/>
    </row>
    <row r="490" spans="1:3">
      <c r="A490" s="49"/>
      <c r="B490" s="1696"/>
      <c r="C490" s="49"/>
    </row>
    <row r="491" spans="1:3">
      <c r="A491" s="49"/>
      <c r="B491" s="1696"/>
      <c r="C491" s="49"/>
    </row>
    <row r="492" spans="1:3">
      <c r="A492" s="49"/>
      <c r="B492" s="1696"/>
      <c r="C492" s="49"/>
    </row>
    <row r="493" spans="1:3">
      <c r="A493" s="49"/>
      <c r="B493" s="1696"/>
      <c r="C493" s="49"/>
    </row>
    <row r="494" spans="1:3">
      <c r="A494" s="49"/>
      <c r="B494" s="1696"/>
      <c r="C494" s="49"/>
    </row>
    <row r="495" spans="1:3">
      <c r="A495" s="49"/>
      <c r="B495" s="1696"/>
      <c r="C495" s="49"/>
    </row>
    <row r="496" spans="1:3">
      <c r="A496" s="49"/>
      <c r="B496" s="1696"/>
      <c r="C496" s="49"/>
    </row>
    <row r="497" spans="1:3">
      <c r="A497" s="49"/>
      <c r="B497" s="1696"/>
      <c r="C497" s="49"/>
    </row>
    <row r="498" spans="1:3">
      <c r="A498" s="49"/>
      <c r="B498" s="1696"/>
      <c r="C498" s="49"/>
    </row>
    <row r="499" spans="1:3">
      <c r="A499" s="49"/>
      <c r="B499" s="1696"/>
      <c r="C499" s="49"/>
    </row>
    <row r="500" spans="1:3">
      <c r="A500" s="49"/>
      <c r="B500" s="1696"/>
      <c r="C500" s="49"/>
    </row>
    <row r="501" spans="1:3">
      <c r="A501" s="49"/>
      <c r="B501" s="1696"/>
      <c r="C501" s="49"/>
    </row>
    <row r="502" spans="1:3">
      <c r="A502" s="49"/>
      <c r="B502" s="1696"/>
      <c r="C502" s="49"/>
    </row>
    <row r="503" spans="1:3">
      <c r="A503" s="49"/>
      <c r="B503" s="1696"/>
      <c r="C503" s="49"/>
    </row>
    <row r="504" spans="1:3">
      <c r="A504" s="49"/>
      <c r="B504" s="1696"/>
      <c r="C504" s="49"/>
    </row>
    <row r="505" spans="1:3">
      <c r="A505" s="49"/>
      <c r="B505" s="1696"/>
      <c r="C505" s="49"/>
    </row>
    <row r="506" spans="1:3">
      <c r="A506" s="49"/>
      <c r="B506" s="1696"/>
      <c r="C506" s="49"/>
    </row>
    <row r="507" spans="1:3">
      <c r="A507" s="49"/>
      <c r="B507" s="1696"/>
      <c r="C507" s="49"/>
    </row>
    <row r="508" spans="1:3">
      <c r="A508" s="49"/>
      <c r="B508" s="1696"/>
      <c r="C508" s="49"/>
    </row>
    <row r="509" spans="1:3">
      <c r="A509" s="49"/>
      <c r="B509" s="1696"/>
      <c r="C509" s="49"/>
    </row>
    <row r="510" spans="1:3">
      <c r="A510" s="49"/>
      <c r="B510" s="1696"/>
      <c r="C510" s="49"/>
    </row>
    <row r="511" spans="1:3">
      <c r="A511" s="49"/>
      <c r="B511" s="1696"/>
      <c r="C511" s="49"/>
    </row>
    <row r="512" spans="1:3">
      <c r="A512" s="49"/>
      <c r="B512" s="1696"/>
      <c r="C512" s="49"/>
    </row>
    <row r="513" spans="1:3">
      <c r="A513" s="49"/>
      <c r="B513" s="1696"/>
      <c r="C513" s="49"/>
    </row>
    <row r="514" spans="1:3">
      <c r="A514" s="49"/>
      <c r="B514" s="1696"/>
      <c r="C514" s="49"/>
    </row>
    <row r="515" spans="1:3">
      <c r="A515" s="49"/>
      <c r="B515" s="1696"/>
      <c r="C515" s="49"/>
    </row>
    <row r="516" spans="1:3">
      <c r="A516" s="49"/>
      <c r="B516" s="1696"/>
      <c r="C516" s="49"/>
    </row>
    <row r="517" spans="1:3">
      <c r="A517" s="49"/>
      <c r="B517" s="1696"/>
      <c r="C517" s="49"/>
    </row>
    <row r="518" spans="1:3">
      <c r="A518" s="49"/>
      <c r="B518" s="1696"/>
      <c r="C518" s="49"/>
    </row>
    <row r="519" spans="1:3">
      <c r="A519" s="49"/>
      <c r="B519" s="1696"/>
      <c r="C519" s="49"/>
    </row>
    <row r="520" spans="1:3">
      <c r="A520" s="49"/>
      <c r="B520" s="1696"/>
      <c r="C520" s="49"/>
    </row>
    <row r="521" spans="1:3">
      <c r="A521" s="49"/>
      <c r="B521" s="1696"/>
      <c r="C521" s="49"/>
    </row>
    <row r="522" spans="1:3">
      <c r="A522" s="49"/>
      <c r="B522" s="1696"/>
      <c r="C522" s="49"/>
    </row>
    <row r="523" spans="1:3">
      <c r="A523" s="49"/>
      <c r="B523" s="1696"/>
      <c r="C523" s="49"/>
    </row>
    <row r="524" spans="1:3">
      <c r="A524" s="49"/>
      <c r="B524" s="1696"/>
      <c r="C524" s="49"/>
    </row>
    <row r="525" spans="1:3">
      <c r="A525" s="49"/>
      <c r="B525" s="1696"/>
      <c r="C525" s="49"/>
    </row>
    <row r="526" spans="1:3">
      <c r="A526" s="49"/>
      <c r="B526" s="1696"/>
      <c r="C526" s="49"/>
    </row>
    <row r="527" spans="1:3">
      <c r="A527" s="49"/>
      <c r="B527" s="1696"/>
      <c r="C527" s="49"/>
    </row>
    <row r="528" spans="1:3">
      <c r="A528" s="49"/>
      <c r="B528" s="1696"/>
      <c r="C528" s="49"/>
    </row>
    <row r="529" spans="1:3">
      <c r="A529" s="49"/>
      <c r="B529" s="1696"/>
      <c r="C529" s="49"/>
    </row>
    <row r="530" spans="1:3">
      <c r="A530" s="49"/>
      <c r="B530" s="1696"/>
      <c r="C530" s="49"/>
    </row>
    <row r="531" spans="1:3">
      <c r="A531" s="49"/>
      <c r="B531" s="1696"/>
      <c r="C531" s="49"/>
    </row>
    <row r="532" spans="1:3">
      <c r="A532" s="49"/>
      <c r="B532" s="1696"/>
      <c r="C532" s="49"/>
    </row>
    <row r="533" spans="1:3">
      <c r="A533" s="49"/>
      <c r="B533" s="1696"/>
      <c r="C533" s="49"/>
    </row>
    <row r="534" spans="1:3">
      <c r="A534" s="49"/>
      <c r="B534" s="1696"/>
      <c r="C534" s="49"/>
    </row>
    <row r="535" spans="1:3">
      <c r="A535" s="49"/>
      <c r="B535" s="1696"/>
      <c r="C535" s="49"/>
    </row>
    <row r="536" spans="1:3">
      <c r="A536" s="49"/>
      <c r="B536" s="1696"/>
      <c r="C536" s="49"/>
    </row>
    <row r="537" spans="1:3">
      <c r="A537" s="49"/>
      <c r="B537" s="1696"/>
      <c r="C537" s="49"/>
    </row>
    <row r="538" spans="1:3">
      <c r="A538" s="49"/>
      <c r="B538" s="1696"/>
      <c r="C538" s="49"/>
    </row>
    <row r="539" spans="1:3">
      <c r="A539" s="49"/>
      <c r="B539" s="1696"/>
      <c r="C539" s="49"/>
    </row>
    <row r="540" spans="1:3">
      <c r="A540" s="49"/>
      <c r="B540" s="1696"/>
      <c r="C540" s="49"/>
    </row>
    <row r="541" spans="1:3">
      <c r="A541" s="49"/>
      <c r="B541" s="1696"/>
      <c r="C541" s="49"/>
    </row>
    <row r="542" spans="1:3">
      <c r="A542" s="49"/>
      <c r="B542" s="1696"/>
      <c r="C542" s="49"/>
    </row>
    <row r="543" spans="1:3">
      <c r="A543" s="49"/>
      <c r="B543" s="1696"/>
      <c r="C543" s="49"/>
    </row>
    <row r="544" spans="1:3">
      <c r="A544" s="49"/>
      <c r="B544" s="1696"/>
      <c r="C544" s="49"/>
    </row>
    <row r="545" spans="1:3">
      <c r="A545" s="49"/>
      <c r="B545" s="1696"/>
      <c r="C545" s="49"/>
    </row>
    <row r="546" spans="1:3">
      <c r="A546" s="49"/>
      <c r="B546" s="1696"/>
      <c r="C546" s="49"/>
    </row>
    <row r="547" spans="1:3">
      <c r="A547" s="49"/>
      <c r="B547" s="1696"/>
      <c r="C547" s="49"/>
    </row>
    <row r="548" spans="1:3">
      <c r="A548" s="49"/>
      <c r="B548" s="1696"/>
      <c r="C548" s="49"/>
    </row>
    <row r="549" spans="1:3">
      <c r="A549" s="49"/>
      <c r="B549" s="1696"/>
      <c r="C549" s="49"/>
    </row>
    <row r="550" spans="1:3">
      <c r="A550" s="49"/>
      <c r="B550" s="1696"/>
      <c r="C550" s="49"/>
    </row>
    <row r="551" spans="1:3">
      <c r="A551" s="49"/>
      <c r="B551" s="1696"/>
      <c r="C551" s="49"/>
    </row>
    <row r="552" spans="1:3">
      <c r="A552" s="49"/>
      <c r="B552" s="1696"/>
      <c r="C552" s="49"/>
    </row>
    <row r="553" spans="1:3">
      <c r="A553" s="49"/>
      <c r="B553" s="1696"/>
      <c r="C553" s="49"/>
    </row>
    <row r="554" spans="1:3">
      <c r="A554" s="49"/>
      <c r="B554" s="1696"/>
      <c r="C554" s="49"/>
    </row>
    <row r="555" spans="1:3">
      <c r="A555" s="49"/>
      <c r="B555" s="1696"/>
      <c r="C555" s="49"/>
    </row>
    <row r="556" spans="1:3">
      <c r="A556" s="49"/>
      <c r="B556" s="1696"/>
      <c r="C556" s="49"/>
    </row>
    <row r="557" spans="1:3">
      <c r="A557" s="49"/>
      <c r="B557" s="1696"/>
      <c r="C557" s="49"/>
    </row>
    <row r="558" spans="1:3">
      <c r="A558" s="49"/>
      <c r="B558" s="1696"/>
      <c r="C558" s="49"/>
    </row>
    <row r="559" spans="1:3">
      <c r="A559" s="49"/>
      <c r="B559" s="1696"/>
      <c r="C559" s="49"/>
    </row>
    <row r="560" spans="1:3">
      <c r="A560" s="49"/>
      <c r="B560" s="1696"/>
      <c r="C560" s="49"/>
    </row>
    <row r="561" spans="1:3">
      <c r="A561" s="49"/>
      <c r="B561" s="1696"/>
      <c r="C561" s="49"/>
    </row>
    <row r="562" spans="1:3">
      <c r="A562" s="49"/>
      <c r="B562" s="1696"/>
      <c r="C562" s="49"/>
    </row>
    <row r="563" spans="1:3">
      <c r="A563" s="49"/>
      <c r="B563" s="1696"/>
      <c r="C563" s="49"/>
    </row>
    <row r="564" spans="1:3">
      <c r="A564" s="49"/>
      <c r="B564" s="1696"/>
      <c r="C564" s="49"/>
    </row>
    <row r="565" spans="1:3">
      <c r="A565" s="49"/>
      <c r="B565" s="1696"/>
      <c r="C565" s="49"/>
    </row>
    <row r="566" spans="1:3">
      <c r="A566" s="49"/>
      <c r="B566" s="1696"/>
      <c r="C566" s="49"/>
    </row>
    <row r="567" spans="1:3">
      <c r="A567" s="49"/>
      <c r="B567" s="1696"/>
      <c r="C567" s="49"/>
    </row>
    <row r="568" spans="1:3">
      <c r="A568" s="49"/>
      <c r="B568" s="1696"/>
      <c r="C568" s="49"/>
    </row>
    <row r="569" spans="1:3">
      <c r="A569" s="49"/>
      <c r="B569" s="1696"/>
      <c r="C569" s="49"/>
    </row>
    <row r="570" spans="1:3">
      <c r="A570" s="49"/>
      <c r="B570" s="1696"/>
      <c r="C570" s="49"/>
    </row>
    <row r="571" spans="1:3">
      <c r="A571" s="49"/>
      <c r="B571" s="1696"/>
      <c r="C571" s="49"/>
    </row>
    <row r="572" spans="1:3">
      <c r="A572" s="49"/>
      <c r="B572" s="1696"/>
      <c r="C572" s="49"/>
    </row>
    <row r="573" spans="1:3">
      <c r="A573" s="49"/>
      <c r="B573" s="1696"/>
      <c r="C573" s="49"/>
    </row>
    <row r="574" spans="1:3">
      <c r="A574" s="49"/>
      <c r="B574" s="1696"/>
      <c r="C574" s="49"/>
    </row>
    <row r="575" spans="1:3">
      <c r="A575" s="49"/>
      <c r="B575" s="1696"/>
      <c r="C575" s="49"/>
    </row>
    <row r="576" spans="1:3">
      <c r="A576" s="49"/>
      <c r="B576" s="1696"/>
      <c r="C576" s="49"/>
    </row>
    <row r="577" spans="1:3">
      <c r="A577" s="49"/>
      <c r="B577" s="1696"/>
      <c r="C577" s="49"/>
    </row>
    <row r="578" spans="1:3">
      <c r="A578" s="49"/>
      <c r="B578" s="1696"/>
      <c r="C578" s="49"/>
    </row>
    <row r="579" spans="1:3">
      <c r="A579" s="49"/>
      <c r="B579" s="1696"/>
      <c r="C579" s="49"/>
    </row>
    <row r="580" spans="1:3">
      <c r="A580" s="49"/>
      <c r="B580" s="1696"/>
      <c r="C580" s="49"/>
    </row>
    <row r="581" spans="1:3">
      <c r="A581" s="49"/>
      <c r="B581" s="1696"/>
      <c r="C581" s="49"/>
    </row>
    <row r="582" spans="1:3">
      <c r="A582" s="49"/>
      <c r="B582" s="1696"/>
      <c r="C582" s="49"/>
    </row>
    <row r="583" spans="1:3">
      <c r="A583" s="49"/>
      <c r="B583" s="1696"/>
      <c r="C583" s="49"/>
    </row>
    <row r="584" spans="1:3">
      <c r="A584" s="49"/>
      <c r="B584" s="1696"/>
      <c r="C584" s="49"/>
    </row>
    <row r="585" spans="1:3">
      <c r="A585" s="49"/>
      <c r="B585" s="1696"/>
      <c r="C585" s="49"/>
    </row>
    <row r="586" spans="1:3">
      <c r="A586" s="49"/>
      <c r="B586" s="1696"/>
      <c r="C586" s="49"/>
    </row>
    <row r="587" spans="1:3">
      <c r="A587" s="49"/>
      <c r="B587" s="1696"/>
      <c r="C587" s="49"/>
    </row>
    <row r="588" spans="1:3">
      <c r="A588" s="49"/>
      <c r="B588" s="1696"/>
      <c r="C588" s="49"/>
    </row>
    <row r="589" spans="1:3">
      <c r="A589" s="49"/>
      <c r="B589" s="1696"/>
      <c r="C589" s="49"/>
    </row>
    <row r="590" spans="1:3">
      <c r="A590" s="49"/>
      <c r="B590" s="1696"/>
      <c r="C590" s="49"/>
    </row>
    <row r="591" spans="1:3">
      <c r="A591" s="49"/>
      <c r="B591" s="1696"/>
      <c r="C591" s="49"/>
    </row>
    <row r="592" spans="1:3">
      <c r="A592" s="49"/>
      <c r="B592" s="1696"/>
      <c r="C592" s="49"/>
    </row>
    <row r="593" spans="1:3">
      <c r="A593" s="49"/>
      <c r="B593" s="1696"/>
      <c r="C593" s="49"/>
    </row>
    <row r="594" spans="1:3">
      <c r="A594" s="49"/>
      <c r="B594" s="1696"/>
      <c r="C594" s="49"/>
    </row>
    <row r="595" spans="1:3">
      <c r="A595" s="49"/>
      <c r="B595" s="1696"/>
      <c r="C595" s="49"/>
    </row>
    <row r="596" spans="1:3">
      <c r="A596" s="49"/>
      <c r="B596" s="1696"/>
      <c r="C596" s="49"/>
    </row>
    <row r="597" spans="1:3">
      <c r="A597" s="49"/>
      <c r="B597" s="1696"/>
      <c r="C597" s="49"/>
    </row>
    <row r="598" spans="1:3">
      <c r="A598" s="49"/>
      <c r="B598" s="1696"/>
      <c r="C598" s="49"/>
    </row>
    <row r="599" spans="1:3">
      <c r="A599" s="49"/>
      <c r="B599" s="1696"/>
      <c r="C599" s="49"/>
    </row>
    <row r="600" spans="1:3">
      <c r="A600" s="49"/>
      <c r="B600" s="1696"/>
      <c r="C600" s="49"/>
    </row>
    <row r="601" spans="1:3">
      <c r="A601" s="49"/>
      <c r="B601" s="1696"/>
      <c r="C601" s="49"/>
    </row>
    <row r="602" spans="1:3">
      <c r="A602" s="49"/>
      <c r="B602" s="1696"/>
      <c r="C602" s="49"/>
    </row>
    <row r="603" spans="1:3">
      <c r="A603" s="49"/>
      <c r="B603" s="1696"/>
      <c r="C603" s="49"/>
    </row>
    <row r="604" spans="1:3">
      <c r="A604" s="49"/>
      <c r="B604" s="1696"/>
      <c r="C604" s="49"/>
    </row>
    <row r="605" spans="1:3">
      <c r="A605" s="49"/>
      <c r="B605" s="1696"/>
      <c r="C605" s="49"/>
    </row>
    <row r="606" spans="1:3">
      <c r="A606" s="49"/>
      <c r="B606" s="1696"/>
      <c r="C606" s="49"/>
    </row>
    <row r="607" spans="1:3">
      <c r="A607" s="49"/>
      <c r="B607" s="1696"/>
      <c r="C607" s="49"/>
    </row>
    <row r="608" spans="1:3">
      <c r="A608" s="49"/>
      <c r="B608" s="1696"/>
      <c r="C608" s="49"/>
    </row>
    <row r="609" spans="1:3">
      <c r="A609" s="49"/>
      <c r="B609" s="1696"/>
      <c r="C609" s="49"/>
    </row>
    <row r="610" spans="1:3">
      <c r="A610" s="49"/>
      <c r="B610" s="1696"/>
      <c r="C610" s="49"/>
    </row>
    <row r="611" spans="1:3">
      <c r="A611" s="49"/>
      <c r="B611" s="1696"/>
      <c r="C611" s="49"/>
    </row>
    <row r="612" spans="1:3">
      <c r="A612" s="49"/>
      <c r="B612" s="1696"/>
      <c r="C612" s="49"/>
    </row>
    <row r="613" spans="1:3">
      <c r="A613" s="49"/>
      <c r="B613" s="1696"/>
      <c r="C613" s="49"/>
    </row>
    <row r="614" spans="1:3">
      <c r="A614" s="49"/>
      <c r="B614" s="1696"/>
      <c r="C614" s="49"/>
    </row>
    <row r="615" spans="1:3">
      <c r="A615" s="49"/>
      <c r="B615" s="1696"/>
      <c r="C615" s="49"/>
    </row>
    <row r="616" spans="1:3">
      <c r="A616" s="49"/>
      <c r="B616" s="1696"/>
      <c r="C616" s="49"/>
    </row>
    <row r="617" spans="1:3">
      <c r="A617" s="49"/>
      <c r="B617" s="1696"/>
      <c r="C617" s="49"/>
    </row>
    <row r="618" spans="1:3">
      <c r="A618" s="49"/>
      <c r="B618" s="1696"/>
      <c r="C618" s="49"/>
    </row>
    <row r="619" spans="1:3">
      <c r="A619" s="49"/>
      <c r="B619" s="1696"/>
      <c r="C619" s="49"/>
    </row>
    <row r="620" spans="1:3">
      <c r="A620" s="49"/>
      <c r="B620" s="1696"/>
      <c r="C620" s="49"/>
    </row>
    <row r="621" spans="1:3">
      <c r="A621" s="49"/>
      <c r="B621" s="1696"/>
      <c r="C621" s="49"/>
    </row>
    <row r="622" spans="1:3">
      <c r="A622" s="49"/>
      <c r="B622" s="1696"/>
      <c r="C622" s="49"/>
    </row>
    <row r="623" spans="1:3">
      <c r="A623" s="49"/>
      <c r="B623" s="1696"/>
      <c r="C623" s="49"/>
    </row>
    <row r="624" spans="1:3">
      <c r="A624" s="49"/>
      <c r="B624" s="1696"/>
      <c r="C624" s="49"/>
    </row>
    <row r="625" spans="1:3">
      <c r="A625" s="49"/>
      <c r="B625" s="1696"/>
      <c r="C625" s="49"/>
    </row>
    <row r="626" spans="1:3">
      <c r="A626" s="49"/>
      <c r="B626" s="1696"/>
      <c r="C626" s="49"/>
    </row>
    <row r="627" spans="1:3">
      <c r="A627" s="49"/>
      <c r="B627" s="1696"/>
      <c r="C627" s="49"/>
    </row>
    <row r="628" spans="1:3">
      <c r="A628" s="49"/>
      <c r="B628" s="1696"/>
      <c r="C628" s="49"/>
    </row>
    <row r="629" spans="1:3">
      <c r="A629" s="49"/>
      <c r="B629" s="1696"/>
      <c r="C629" s="49"/>
    </row>
    <row r="630" spans="1:3">
      <c r="A630" s="49"/>
      <c r="B630" s="1696"/>
      <c r="C630" s="49"/>
    </row>
    <row r="631" spans="1:3">
      <c r="A631" s="49"/>
      <c r="B631" s="1696"/>
      <c r="C631" s="49"/>
    </row>
    <row r="632" spans="1:3">
      <c r="A632" s="49"/>
      <c r="B632" s="1696"/>
      <c r="C632" s="49"/>
    </row>
    <row r="633" spans="1:3">
      <c r="A633" s="49"/>
      <c r="B633" s="1696"/>
      <c r="C633" s="49"/>
    </row>
    <row r="634" spans="1:3">
      <c r="A634" s="49"/>
      <c r="B634" s="1696"/>
      <c r="C634" s="49"/>
    </row>
    <row r="635" spans="1:3">
      <c r="A635" s="49"/>
      <c r="B635" s="1696"/>
      <c r="C635" s="49"/>
    </row>
    <row r="636" spans="1:3">
      <c r="A636" s="49"/>
      <c r="B636" s="1696"/>
      <c r="C636" s="49"/>
    </row>
    <row r="637" spans="1:3">
      <c r="A637" s="49"/>
      <c r="B637" s="1696"/>
      <c r="C637" s="49"/>
    </row>
    <row r="638" spans="1:3">
      <c r="A638" s="49"/>
      <c r="B638" s="1696"/>
      <c r="C638" s="49"/>
    </row>
    <row r="639" spans="1:3">
      <c r="A639" s="49"/>
      <c r="B639" s="1696"/>
      <c r="C639" s="49"/>
    </row>
    <row r="640" spans="1:3">
      <c r="A640" s="49"/>
      <c r="B640" s="1696"/>
      <c r="C640" s="49"/>
    </row>
    <row r="641" spans="1:3">
      <c r="A641" s="49"/>
      <c r="B641" s="1696"/>
      <c r="C641" s="49"/>
    </row>
    <row r="642" spans="1:3">
      <c r="A642" s="49"/>
      <c r="B642" s="1696"/>
      <c r="C642" s="49"/>
    </row>
    <row r="643" spans="1:3">
      <c r="A643" s="49"/>
      <c r="B643" s="1696"/>
      <c r="C643" s="49"/>
    </row>
    <row r="644" spans="1:3">
      <c r="A644" s="49"/>
      <c r="B644" s="1696"/>
      <c r="C644" s="49"/>
    </row>
    <row r="645" spans="1:3">
      <c r="A645" s="49"/>
      <c r="B645" s="1696"/>
      <c r="C645" s="49"/>
    </row>
    <row r="646" spans="1:3">
      <c r="A646" s="49"/>
      <c r="B646" s="1696"/>
      <c r="C646" s="49"/>
    </row>
    <row r="647" spans="1:3">
      <c r="A647" s="49"/>
      <c r="B647" s="1696"/>
      <c r="C647" s="49"/>
    </row>
    <row r="648" spans="1:3">
      <c r="A648" s="49"/>
      <c r="B648" s="1696"/>
      <c r="C648" s="49"/>
    </row>
    <row r="649" spans="1:3">
      <c r="A649" s="49"/>
      <c r="B649" s="1696"/>
      <c r="C649" s="49"/>
    </row>
    <row r="650" spans="1:3">
      <c r="A650" s="49"/>
      <c r="B650" s="1696"/>
      <c r="C650" s="49"/>
    </row>
    <row r="651" spans="1:3">
      <c r="A651" s="49"/>
      <c r="B651" s="1696"/>
      <c r="C651" s="49"/>
    </row>
    <row r="652" spans="1:3">
      <c r="A652" s="49"/>
      <c r="B652" s="1696"/>
      <c r="C652" s="49"/>
    </row>
    <row r="653" spans="1:3">
      <c r="A653" s="49"/>
      <c r="B653" s="1696"/>
      <c r="C653" s="49"/>
    </row>
    <row r="654" spans="1:3">
      <c r="A654" s="49"/>
      <c r="B654" s="1696"/>
      <c r="C654" s="49"/>
    </row>
    <row r="655" spans="1:3">
      <c r="A655" s="49"/>
      <c r="B655" s="1696"/>
      <c r="C655" s="49"/>
    </row>
    <row r="656" spans="1:3">
      <c r="A656" s="49"/>
      <c r="B656" s="1696"/>
      <c r="C656" s="49"/>
    </row>
    <row r="657" spans="1:3">
      <c r="A657" s="49"/>
      <c r="B657" s="1696"/>
      <c r="C657" s="49"/>
    </row>
    <row r="658" spans="1:3">
      <c r="A658" s="49"/>
      <c r="B658" s="1696"/>
      <c r="C658" s="49"/>
    </row>
    <row r="659" spans="1:3">
      <c r="A659" s="49"/>
      <c r="B659" s="1696"/>
      <c r="C659" s="49"/>
    </row>
    <row r="660" spans="1:3">
      <c r="A660" s="49"/>
      <c r="B660" s="1696"/>
      <c r="C660" s="49"/>
    </row>
    <row r="661" spans="1:3">
      <c r="A661" s="49"/>
      <c r="B661" s="1696"/>
      <c r="C661" s="49"/>
    </row>
    <row r="662" spans="1:3">
      <c r="A662" s="49"/>
      <c r="B662" s="1696"/>
      <c r="C662" s="49"/>
    </row>
    <row r="663" spans="1:3">
      <c r="A663" s="49"/>
      <c r="B663" s="1696"/>
      <c r="C663" s="49"/>
    </row>
    <row r="664" spans="1:3">
      <c r="A664" s="49"/>
      <c r="B664" s="1696"/>
      <c r="C664" s="49"/>
    </row>
    <row r="665" spans="1:3">
      <c r="A665" s="49"/>
      <c r="B665" s="1696"/>
      <c r="C665" s="49"/>
    </row>
    <row r="666" spans="1:3">
      <c r="A666" s="49"/>
      <c r="B666" s="1696"/>
      <c r="C666" s="49"/>
    </row>
    <row r="667" spans="1:3">
      <c r="A667" s="49"/>
      <c r="B667" s="1696"/>
      <c r="C667" s="49"/>
    </row>
    <row r="668" spans="1:3">
      <c r="A668" s="49"/>
      <c r="B668" s="1696"/>
      <c r="C668" s="49"/>
    </row>
    <row r="669" spans="1:3">
      <c r="A669" s="49"/>
      <c r="B669" s="1696"/>
      <c r="C669" s="49"/>
    </row>
    <row r="670" spans="1:3">
      <c r="A670" s="49"/>
      <c r="B670" s="1696"/>
      <c r="C670" s="49"/>
    </row>
    <row r="671" spans="1:3">
      <c r="A671" s="49"/>
      <c r="B671" s="1696"/>
      <c r="C671" s="49"/>
    </row>
    <row r="672" spans="1:3">
      <c r="A672" s="49"/>
      <c r="B672" s="1696"/>
      <c r="C672" s="49"/>
    </row>
    <row r="673" spans="1:3">
      <c r="A673" s="49"/>
      <c r="B673" s="1696"/>
      <c r="C673" s="49"/>
    </row>
    <row r="674" spans="1:3">
      <c r="A674" s="49"/>
      <c r="B674" s="1696"/>
      <c r="C674" s="49"/>
    </row>
    <row r="675" spans="1:3">
      <c r="A675" s="49"/>
      <c r="B675" s="1696"/>
      <c r="C675" s="49"/>
    </row>
    <row r="676" spans="1:3">
      <c r="A676" s="49"/>
      <c r="B676" s="1696"/>
      <c r="C676" s="49"/>
    </row>
    <row r="677" spans="1:3">
      <c r="A677" s="49"/>
      <c r="B677" s="1696"/>
      <c r="C677" s="49"/>
    </row>
    <row r="678" spans="1:3">
      <c r="A678" s="49"/>
      <c r="B678" s="1696"/>
      <c r="C678" s="49"/>
    </row>
    <row r="679" spans="1:3">
      <c r="A679" s="49"/>
      <c r="B679" s="1696"/>
      <c r="C679" s="49"/>
    </row>
    <row r="680" spans="1:3">
      <c r="A680" s="49"/>
      <c r="B680" s="1696"/>
      <c r="C680" s="49"/>
    </row>
    <row r="681" spans="1:3">
      <c r="A681" s="49"/>
      <c r="B681" s="1696"/>
      <c r="C681" s="49"/>
    </row>
    <row r="682" spans="1:3">
      <c r="A682" s="49"/>
      <c r="B682" s="1696"/>
      <c r="C682" s="49"/>
    </row>
    <row r="683" spans="1:3">
      <c r="A683" s="49"/>
      <c r="B683" s="1696"/>
      <c r="C683" s="49"/>
    </row>
    <row r="684" spans="1:3">
      <c r="A684" s="49"/>
      <c r="B684" s="1696"/>
      <c r="C684" s="49"/>
    </row>
    <row r="685" spans="1:3">
      <c r="A685" s="49"/>
      <c r="B685" s="1696"/>
      <c r="C685" s="49"/>
    </row>
    <row r="686" spans="1:3">
      <c r="A686" s="49"/>
      <c r="B686" s="1696"/>
      <c r="C686" s="49"/>
    </row>
    <row r="687" spans="1:3">
      <c r="A687" s="49"/>
      <c r="B687" s="1696"/>
      <c r="C687" s="49"/>
    </row>
    <row r="688" spans="1:3">
      <c r="A688" s="49"/>
      <c r="B688" s="1696"/>
      <c r="C688" s="49"/>
    </row>
    <row r="689" spans="1:3">
      <c r="A689" s="49"/>
      <c r="B689" s="1696"/>
      <c r="C689" s="49"/>
    </row>
    <row r="690" spans="1:3">
      <c r="A690" s="49"/>
      <c r="B690" s="1696"/>
      <c r="C690" s="49"/>
    </row>
    <row r="691" spans="1:3">
      <c r="A691" s="49"/>
      <c r="B691" s="1696"/>
      <c r="C691" s="49"/>
    </row>
    <row r="692" spans="1:3">
      <c r="A692" s="49"/>
      <c r="B692" s="1696"/>
      <c r="C692" s="49"/>
    </row>
    <row r="693" spans="1:3">
      <c r="A693" s="49"/>
      <c r="B693" s="1696"/>
      <c r="C693" s="49"/>
    </row>
    <row r="694" spans="1:3">
      <c r="A694" s="49"/>
      <c r="B694" s="1696"/>
      <c r="C694" s="49"/>
    </row>
    <row r="695" spans="1:3">
      <c r="A695" s="49"/>
      <c r="B695" s="1696"/>
      <c r="C695" s="49"/>
    </row>
    <row r="696" spans="1:3">
      <c r="A696" s="49"/>
      <c r="B696" s="1696"/>
      <c r="C696" s="49"/>
    </row>
    <row r="697" spans="1:3">
      <c r="A697" s="49"/>
      <c r="B697" s="1696"/>
      <c r="C697" s="49"/>
    </row>
    <row r="698" spans="1:3">
      <c r="A698" s="49"/>
      <c r="B698" s="1696"/>
      <c r="C698" s="49"/>
    </row>
    <row r="699" spans="1:3">
      <c r="A699" s="49"/>
      <c r="B699" s="1696"/>
      <c r="C699" s="49"/>
    </row>
    <row r="700" spans="1:3">
      <c r="A700" s="49"/>
      <c r="B700" s="1696"/>
      <c r="C700" s="49"/>
    </row>
    <row r="701" spans="1:3">
      <c r="A701" s="49"/>
      <c r="B701" s="1696"/>
      <c r="C701" s="49"/>
    </row>
    <row r="702" spans="1:3">
      <c r="A702" s="49"/>
      <c r="B702" s="1696"/>
      <c r="C702" s="49"/>
    </row>
    <row r="703" spans="1:3">
      <c r="A703" s="49"/>
      <c r="B703" s="1696"/>
      <c r="C703" s="49"/>
    </row>
    <row r="704" spans="1:3">
      <c r="A704" s="49"/>
      <c r="B704" s="1696"/>
      <c r="C704" s="49"/>
    </row>
    <row r="705" spans="1:3">
      <c r="A705" s="49"/>
      <c r="B705" s="1696"/>
      <c r="C705" s="49"/>
    </row>
    <row r="706" spans="1:3">
      <c r="A706" s="49"/>
      <c r="B706" s="1696"/>
      <c r="C706" s="49"/>
    </row>
    <row r="707" spans="1:3">
      <c r="A707" s="49"/>
      <c r="B707" s="1696"/>
      <c r="C707" s="49"/>
    </row>
    <row r="708" spans="1:3">
      <c r="A708" s="49"/>
      <c r="B708" s="1696"/>
      <c r="C708" s="49"/>
    </row>
    <row r="709" spans="1:3">
      <c r="A709" s="49"/>
      <c r="B709" s="1696"/>
      <c r="C709" s="49"/>
    </row>
    <row r="710" spans="1:3">
      <c r="A710" s="49"/>
      <c r="B710" s="1696"/>
      <c r="C710" s="49"/>
    </row>
    <row r="711" spans="1:3">
      <c r="A711" s="49"/>
      <c r="B711" s="1696"/>
      <c r="C711" s="49"/>
    </row>
    <row r="712" spans="1:3">
      <c r="A712" s="49"/>
      <c r="B712" s="1696"/>
      <c r="C712" s="49"/>
    </row>
    <row r="713" spans="1:3">
      <c r="A713" s="49"/>
      <c r="B713" s="1696"/>
      <c r="C713" s="49"/>
    </row>
    <row r="714" spans="1:3">
      <c r="A714" s="49"/>
      <c r="B714" s="1696"/>
      <c r="C714" s="49"/>
    </row>
    <row r="715" spans="1:3">
      <c r="A715" s="49"/>
      <c r="B715" s="1696"/>
      <c r="C715" s="49"/>
    </row>
    <row r="716" spans="1:3">
      <c r="A716" s="49"/>
      <c r="B716" s="1696"/>
      <c r="C716" s="49"/>
    </row>
    <row r="717" spans="1:3">
      <c r="A717" s="49"/>
      <c r="B717" s="1696"/>
      <c r="C717" s="49"/>
    </row>
    <row r="718" spans="1:3">
      <c r="A718" s="49"/>
      <c r="B718" s="1696"/>
      <c r="C718" s="49"/>
    </row>
    <row r="719" spans="1:3">
      <c r="A719" s="49"/>
      <c r="B719" s="1696"/>
      <c r="C719" s="49"/>
    </row>
    <row r="720" spans="1:3">
      <c r="A720" s="49"/>
      <c r="B720" s="1696"/>
      <c r="C720" s="49"/>
    </row>
    <row r="721" spans="1:3">
      <c r="A721" s="49"/>
      <c r="B721" s="1696"/>
      <c r="C721" s="49"/>
    </row>
    <row r="722" spans="1:3">
      <c r="A722" s="49"/>
      <c r="B722" s="1696"/>
      <c r="C722" s="49"/>
    </row>
    <row r="723" spans="1:3">
      <c r="A723" s="49"/>
      <c r="B723" s="1696"/>
      <c r="C723" s="49"/>
    </row>
    <row r="724" spans="1:3">
      <c r="A724" s="49"/>
      <c r="B724" s="1696"/>
      <c r="C724" s="49"/>
    </row>
    <row r="725" spans="1:3">
      <c r="A725" s="49"/>
      <c r="B725" s="1696"/>
      <c r="C725" s="49"/>
    </row>
    <row r="726" spans="1:3">
      <c r="A726" s="49"/>
      <c r="B726" s="1696"/>
      <c r="C726" s="49"/>
    </row>
    <row r="727" spans="1:3">
      <c r="A727" s="49"/>
      <c r="B727" s="1696"/>
      <c r="C727" s="49"/>
    </row>
    <row r="728" spans="1:3">
      <c r="A728" s="49"/>
      <c r="B728" s="1696"/>
      <c r="C728" s="49"/>
    </row>
    <row r="729" spans="1:3">
      <c r="A729" s="49"/>
      <c r="B729" s="1696"/>
      <c r="C729" s="49"/>
    </row>
    <row r="730" spans="1:3">
      <c r="A730" s="49"/>
      <c r="B730" s="1696"/>
      <c r="C730" s="49"/>
    </row>
    <row r="731" spans="1:3">
      <c r="A731" s="49"/>
      <c r="B731" s="1696"/>
      <c r="C731" s="49"/>
    </row>
    <row r="732" spans="1:3">
      <c r="A732" s="49"/>
      <c r="B732" s="1696"/>
      <c r="C732" s="49"/>
    </row>
    <row r="733" spans="1:3">
      <c r="A733" s="49"/>
      <c r="B733" s="1696"/>
      <c r="C733" s="49"/>
    </row>
    <row r="734" spans="1:3">
      <c r="A734" s="49"/>
      <c r="B734" s="1696"/>
      <c r="C734" s="49"/>
    </row>
    <row r="735" spans="1:3">
      <c r="A735" s="49"/>
      <c r="B735" s="1696"/>
      <c r="C735" s="49"/>
    </row>
    <row r="736" spans="1:3">
      <c r="A736" s="49"/>
      <c r="B736" s="1696"/>
      <c r="C736" s="49"/>
    </row>
    <row r="737" spans="1:3">
      <c r="A737" s="49"/>
      <c r="B737" s="1696"/>
      <c r="C737" s="49"/>
    </row>
    <row r="738" spans="1:3">
      <c r="A738" s="49"/>
      <c r="B738" s="1696"/>
      <c r="C738" s="49"/>
    </row>
    <row r="739" spans="1:3">
      <c r="A739" s="49"/>
      <c r="B739" s="1696"/>
      <c r="C739" s="49"/>
    </row>
    <row r="740" spans="1:3">
      <c r="A740" s="49"/>
      <c r="B740" s="1696"/>
      <c r="C740" s="49"/>
    </row>
    <row r="741" spans="1:3">
      <c r="A741" s="49"/>
      <c r="B741" s="1696"/>
      <c r="C741" s="49"/>
    </row>
    <row r="742" spans="1:3">
      <c r="A742" s="49"/>
      <c r="B742" s="1696"/>
      <c r="C742" s="49"/>
    </row>
    <row r="743" spans="1:3">
      <c r="A743" s="49"/>
      <c r="B743" s="1696"/>
      <c r="C743" s="49"/>
    </row>
    <row r="744" spans="1:3">
      <c r="A744" s="49"/>
      <c r="B744" s="1696"/>
      <c r="C744" s="49"/>
    </row>
    <row r="745" spans="1:3">
      <c r="A745" s="49"/>
      <c r="B745" s="1696"/>
      <c r="C745" s="49"/>
    </row>
    <row r="746" spans="1:3">
      <c r="A746" s="49"/>
      <c r="B746" s="1696"/>
      <c r="C746" s="49"/>
    </row>
    <row r="747" spans="1:3">
      <c r="A747" s="49"/>
      <c r="B747" s="1696"/>
      <c r="C747" s="49"/>
    </row>
    <row r="748" spans="1:3">
      <c r="A748" s="49"/>
      <c r="B748" s="1696"/>
      <c r="C748" s="49"/>
    </row>
    <row r="749" spans="1:3">
      <c r="A749" s="49"/>
      <c r="B749" s="1696"/>
      <c r="C749" s="49"/>
    </row>
    <row r="750" spans="1:3">
      <c r="A750" s="49"/>
      <c r="B750" s="1696"/>
      <c r="C750" s="49"/>
    </row>
    <row r="751" spans="1:3">
      <c r="A751" s="49"/>
      <c r="B751" s="1696"/>
      <c r="C751" s="49"/>
    </row>
    <row r="752" spans="1:3">
      <c r="A752" s="49"/>
      <c r="B752" s="1696"/>
      <c r="C752" s="49"/>
    </row>
    <row r="753" spans="1:3">
      <c r="A753" s="49"/>
      <c r="B753" s="1696"/>
      <c r="C753" s="49"/>
    </row>
    <row r="754" spans="1:3">
      <c r="A754" s="49"/>
      <c r="B754" s="1696"/>
      <c r="C754" s="49"/>
    </row>
    <row r="755" spans="1:3">
      <c r="A755" s="49"/>
      <c r="B755" s="1696"/>
      <c r="C755" s="49"/>
    </row>
    <row r="756" spans="1:3">
      <c r="A756" s="49"/>
      <c r="B756" s="1696"/>
      <c r="C756" s="49"/>
    </row>
    <row r="757" spans="1:3">
      <c r="A757" s="49"/>
      <c r="B757" s="1696"/>
      <c r="C757" s="49"/>
    </row>
    <row r="758" spans="1:3">
      <c r="A758" s="49"/>
      <c r="B758" s="1696"/>
      <c r="C758" s="49"/>
    </row>
    <row r="759" spans="1:3">
      <c r="A759" s="49"/>
      <c r="B759" s="1696"/>
      <c r="C759" s="49"/>
    </row>
    <row r="760" spans="1:3">
      <c r="A760" s="49"/>
      <c r="B760" s="1696"/>
      <c r="C760" s="49"/>
    </row>
    <row r="761" spans="1:3">
      <c r="A761" s="49"/>
      <c r="B761" s="1696"/>
      <c r="C761" s="49"/>
    </row>
    <row r="762" spans="1:3">
      <c r="A762" s="49"/>
      <c r="B762" s="1696"/>
      <c r="C762" s="49"/>
    </row>
    <row r="763" spans="1:3">
      <c r="A763" s="49"/>
      <c r="B763" s="1696"/>
      <c r="C763" s="49"/>
    </row>
    <row r="764" spans="1:3">
      <c r="A764" s="49"/>
      <c r="B764" s="1696"/>
      <c r="C764" s="49"/>
    </row>
    <row r="765" spans="1:3">
      <c r="A765" s="49"/>
      <c r="B765" s="1696"/>
      <c r="C765" s="49"/>
    </row>
    <row r="766" spans="1:3">
      <c r="A766" s="49"/>
      <c r="B766" s="1696"/>
      <c r="C766" s="49"/>
    </row>
    <row r="767" spans="1:3">
      <c r="A767" s="49"/>
      <c r="B767" s="1696"/>
      <c r="C767" s="49"/>
    </row>
    <row r="768" spans="1:3">
      <c r="A768" s="49"/>
      <c r="B768" s="1696"/>
      <c r="C768" s="49"/>
    </row>
    <row r="769" spans="1:3">
      <c r="A769" s="49"/>
      <c r="B769" s="1696"/>
      <c r="C769" s="49"/>
    </row>
    <row r="770" spans="1:3">
      <c r="A770" s="49"/>
      <c r="B770" s="1696"/>
      <c r="C770" s="49"/>
    </row>
    <row r="771" spans="1:3">
      <c r="A771" s="49"/>
      <c r="B771" s="1696"/>
      <c r="C771" s="49"/>
    </row>
    <row r="772" spans="1:3">
      <c r="A772" s="49"/>
      <c r="B772" s="1696"/>
      <c r="C772" s="49"/>
    </row>
    <row r="773" spans="1:3">
      <c r="A773" s="49"/>
      <c r="B773" s="1696"/>
      <c r="C773" s="49"/>
    </row>
    <row r="774" spans="1:3">
      <c r="A774" s="49"/>
      <c r="B774" s="1696"/>
      <c r="C774" s="49"/>
    </row>
    <row r="775" spans="1:3">
      <c r="A775" s="49"/>
      <c r="B775" s="1696"/>
      <c r="C775" s="49"/>
    </row>
    <row r="776" spans="1:3">
      <c r="A776" s="49"/>
      <c r="B776" s="1696"/>
      <c r="C776" s="49"/>
    </row>
    <row r="777" spans="1:3">
      <c r="A777" s="49"/>
      <c r="B777" s="1696"/>
      <c r="C777" s="49"/>
    </row>
    <row r="778" spans="1:3">
      <c r="A778" s="49"/>
      <c r="B778" s="1696"/>
      <c r="C778" s="49"/>
    </row>
    <row r="779" spans="1:3">
      <c r="A779" s="49"/>
      <c r="B779" s="1696"/>
      <c r="C779" s="49"/>
    </row>
    <row r="780" spans="1:3">
      <c r="A780" s="49"/>
      <c r="B780" s="1696"/>
      <c r="C780" s="49"/>
    </row>
    <row r="781" spans="1:3">
      <c r="A781" s="49"/>
      <c r="B781" s="1696"/>
      <c r="C781" s="49"/>
    </row>
    <row r="782" spans="1:3">
      <c r="A782" s="49"/>
      <c r="B782" s="1696"/>
      <c r="C782" s="49"/>
    </row>
    <row r="783" spans="1:3">
      <c r="A783" s="49"/>
      <c r="B783" s="1696"/>
      <c r="C783" s="49"/>
    </row>
    <row r="784" spans="1:3">
      <c r="A784" s="49"/>
      <c r="B784" s="1696"/>
      <c r="C784" s="49"/>
    </row>
    <row r="785" spans="1:3">
      <c r="A785" s="49"/>
      <c r="B785" s="1696"/>
      <c r="C785" s="49"/>
    </row>
    <row r="786" spans="1:3">
      <c r="A786" s="49"/>
      <c r="B786" s="1696"/>
      <c r="C786" s="49"/>
    </row>
    <row r="787" spans="1:3">
      <c r="A787" s="49"/>
      <c r="B787" s="1696"/>
      <c r="C787" s="49"/>
    </row>
    <row r="788" spans="1:3">
      <c r="A788" s="49"/>
      <c r="B788" s="1696"/>
      <c r="C788" s="49"/>
    </row>
    <row r="789" spans="1:3">
      <c r="A789" s="49"/>
      <c r="B789" s="1696"/>
      <c r="C789" s="49"/>
    </row>
    <row r="790" spans="1:3">
      <c r="A790" s="49"/>
      <c r="B790" s="1696"/>
      <c r="C790" s="49"/>
    </row>
    <row r="791" spans="1:3">
      <c r="A791" s="49"/>
      <c r="B791" s="1696"/>
      <c r="C791" s="49"/>
    </row>
    <row r="792" spans="1:3">
      <c r="A792" s="49"/>
      <c r="B792" s="1696"/>
      <c r="C792" s="49"/>
    </row>
    <row r="793" spans="1:3">
      <c r="A793" s="49"/>
      <c r="B793" s="1696"/>
      <c r="C793" s="49"/>
    </row>
    <row r="794" spans="1:3">
      <c r="A794" s="49"/>
      <c r="B794" s="1696"/>
      <c r="C794" s="49"/>
    </row>
    <row r="795" spans="1:3">
      <c r="A795" s="49"/>
      <c r="B795" s="1696"/>
      <c r="C795" s="49"/>
    </row>
    <row r="796" spans="1:3">
      <c r="A796" s="49"/>
      <c r="B796" s="1696"/>
      <c r="C796" s="49"/>
    </row>
    <row r="797" spans="1:3">
      <c r="A797" s="49"/>
      <c r="B797" s="1696"/>
      <c r="C797" s="49"/>
    </row>
    <row r="798" spans="1:3">
      <c r="A798" s="49"/>
      <c r="B798" s="1696"/>
      <c r="C798" s="49"/>
    </row>
    <row r="799" spans="1:3">
      <c r="A799" s="49"/>
      <c r="B799" s="1696"/>
      <c r="C799" s="49"/>
    </row>
    <row r="800" spans="1:3">
      <c r="A800" s="49"/>
      <c r="B800" s="1696"/>
      <c r="C800" s="49"/>
    </row>
    <row r="801" spans="1:3">
      <c r="A801" s="49"/>
      <c r="B801" s="1696"/>
      <c r="C801" s="49"/>
    </row>
    <row r="802" spans="1:3">
      <c r="A802" s="49"/>
      <c r="B802" s="1696"/>
      <c r="C802" s="49"/>
    </row>
    <row r="803" spans="1:3">
      <c r="A803" s="49"/>
      <c r="B803" s="1696"/>
      <c r="C803" s="49"/>
    </row>
    <row r="804" spans="1:3">
      <c r="A804" s="49"/>
      <c r="B804" s="1696"/>
      <c r="C804" s="49"/>
    </row>
    <row r="805" spans="1:3">
      <c r="A805" s="49"/>
      <c r="B805" s="1696"/>
      <c r="C805" s="49"/>
    </row>
    <row r="806" spans="1:3">
      <c r="A806" s="49"/>
      <c r="B806" s="1696"/>
      <c r="C806" s="49"/>
    </row>
    <row r="807" spans="1:3">
      <c r="A807" s="49"/>
      <c r="B807" s="1696"/>
      <c r="C807" s="49"/>
    </row>
    <row r="808" spans="1:3">
      <c r="A808" s="49"/>
      <c r="B808" s="1696"/>
      <c r="C808" s="49"/>
    </row>
    <row r="809" spans="1:3">
      <c r="A809" s="49"/>
      <c r="B809" s="1696"/>
      <c r="C809" s="49"/>
    </row>
    <row r="810" spans="1:3">
      <c r="A810" s="49"/>
      <c r="B810" s="1696"/>
      <c r="C810" s="49"/>
    </row>
    <row r="811" spans="1:3">
      <c r="A811" s="49"/>
      <c r="B811" s="1696"/>
      <c r="C811" s="49"/>
    </row>
    <row r="812" spans="1:3">
      <c r="A812" s="49"/>
      <c r="B812" s="1696"/>
      <c r="C812" s="49"/>
    </row>
    <row r="813" spans="1:3">
      <c r="A813" s="49"/>
      <c r="B813" s="1696"/>
      <c r="C813" s="49"/>
    </row>
    <row r="814" spans="1:3">
      <c r="A814" s="49"/>
      <c r="B814" s="1696"/>
      <c r="C814" s="49"/>
    </row>
    <row r="815" spans="1:3">
      <c r="A815" s="49"/>
      <c r="B815" s="1696"/>
      <c r="C815" s="49"/>
    </row>
    <row r="816" spans="1:3">
      <c r="A816" s="49"/>
      <c r="B816" s="1696"/>
      <c r="C816" s="49"/>
    </row>
    <row r="817" spans="1:3">
      <c r="A817" s="49"/>
      <c r="B817" s="1696"/>
      <c r="C817" s="49"/>
    </row>
    <row r="818" spans="1:3">
      <c r="A818" s="49"/>
      <c r="B818" s="1696"/>
      <c r="C818" s="49"/>
    </row>
    <row r="819" spans="1:3">
      <c r="A819" s="49"/>
      <c r="B819" s="1696"/>
      <c r="C819" s="49"/>
    </row>
    <row r="820" spans="1:3">
      <c r="A820" s="49"/>
      <c r="B820" s="1696"/>
      <c r="C820" s="49"/>
    </row>
    <row r="821" spans="1:3">
      <c r="A821" s="49"/>
      <c r="B821" s="1696"/>
      <c r="C821" s="49"/>
    </row>
    <row r="822" spans="1:3">
      <c r="A822" s="49"/>
      <c r="B822" s="1696"/>
      <c r="C822" s="49"/>
    </row>
    <row r="823" spans="1:3">
      <c r="A823" s="49"/>
      <c r="B823" s="1696"/>
      <c r="C823" s="49"/>
    </row>
    <row r="824" spans="1:3">
      <c r="A824" s="49"/>
      <c r="B824" s="1696"/>
      <c r="C824" s="49"/>
    </row>
    <row r="825" spans="1:3">
      <c r="A825" s="49"/>
      <c r="B825" s="1696"/>
      <c r="C825" s="49"/>
    </row>
    <row r="826" spans="1:3">
      <c r="A826" s="49"/>
      <c r="B826" s="1696"/>
      <c r="C826" s="49"/>
    </row>
    <row r="827" spans="1:3">
      <c r="A827" s="49"/>
      <c r="B827" s="1696"/>
      <c r="C827" s="49"/>
    </row>
    <row r="828" spans="1:3">
      <c r="A828" s="49"/>
      <c r="B828" s="1696"/>
      <c r="C828" s="49"/>
    </row>
    <row r="829" spans="1:3">
      <c r="A829" s="49"/>
      <c r="B829" s="1696"/>
      <c r="C829" s="49"/>
    </row>
    <row r="830" spans="1:3">
      <c r="A830" s="49"/>
      <c r="B830" s="1696"/>
      <c r="C830" s="49"/>
    </row>
    <row r="831" spans="1:3">
      <c r="A831" s="49"/>
      <c r="B831" s="1696"/>
      <c r="C831" s="49"/>
    </row>
    <row r="832" spans="1:3">
      <c r="A832" s="49"/>
      <c r="B832" s="1696"/>
      <c r="C832" s="49"/>
    </row>
    <row r="833" spans="1:3">
      <c r="A833" s="49"/>
      <c r="B833" s="1696"/>
      <c r="C833" s="49"/>
    </row>
    <row r="834" spans="1:3">
      <c r="A834" s="49"/>
      <c r="B834" s="1696"/>
      <c r="C834" s="49"/>
    </row>
    <row r="835" spans="1:3">
      <c r="A835" s="49"/>
      <c r="B835" s="1696"/>
      <c r="C835" s="49"/>
    </row>
    <row r="836" spans="1:3">
      <c r="A836" s="49"/>
      <c r="B836" s="1696"/>
      <c r="C836" s="49"/>
    </row>
    <row r="837" spans="1:3">
      <c r="A837" s="49"/>
      <c r="B837" s="1696"/>
      <c r="C837" s="49"/>
    </row>
    <row r="838" spans="1:3">
      <c r="A838" s="49"/>
      <c r="B838" s="1696"/>
      <c r="C838" s="49"/>
    </row>
    <row r="839" spans="1:3">
      <c r="A839" s="49"/>
      <c r="B839" s="1696"/>
      <c r="C839" s="49"/>
    </row>
    <row r="840" spans="1:3">
      <c r="A840" s="49"/>
      <c r="B840" s="1696"/>
      <c r="C840" s="49"/>
    </row>
    <row r="841" spans="1:3">
      <c r="A841" s="49"/>
      <c r="B841" s="1696"/>
      <c r="C841" s="49"/>
    </row>
    <row r="842" spans="1:3">
      <c r="A842" s="49"/>
      <c r="B842" s="1696"/>
      <c r="C842" s="49"/>
    </row>
    <row r="843" spans="1:3">
      <c r="A843" s="49"/>
      <c r="B843" s="1696"/>
      <c r="C843" s="49"/>
    </row>
    <row r="844" spans="1:3">
      <c r="A844" s="49"/>
      <c r="B844" s="1696"/>
      <c r="C844" s="49"/>
    </row>
    <row r="845" spans="1:3">
      <c r="A845" s="49"/>
      <c r="B845" s="1696"/>
      <c r="C845" s="49"/>
    </row>
    <row r="846" spans="1:3">
      <c r="A846" s="49"/>
      <c r="B846" s="1696"/>
      <c r="C846" s="49"/>
    </row>
    <row r="847" spans="1:3">
      <c r="A847" s="49"/>
      <c r="B847" s="1696"/>
      <c r="C847" s="49"/>
    </row>
    <row r="848" spans="1:3">
      <c r="A848" s="49"/>
      <c r="B848" s="1696"/>
      <c r="C848" s="49"/>
    </row>
    <row r="849" spans="1:3">
      <c r="A849" s="49"/>
      <c r="B849" s="1696"/>
      <c r="C849" s="49"/>
    </row>
    <row r="850" spans="1:3">
      <c r="A850" s="49"/>
      <c r="B850" s="1696"/>
      <c r="C850" s="49"/>
    </row>
    <row r="851" spans="1:3">
      <c r="A851" s="49"/>
      <c r="B851" s="1696"/>
      <c r="C851" s="49"/>
    </row>
    <row r="852" spans="1:3">
      <c r="A852" s="49"/>
      <c r="B852" s="1696"/>
      <c r="C852" s="49"/>
    </row>
    <row r="853" spans="1:3">
      <c r="A853" s="49"/>
      <c r="B853" s="1696"/>
      <c r="C853" s="49"/>
    </row>
    <row r="854" spans="1:3">
      <c r="A854" s="49"/>
      <c r="B854" s="1696"/>
      <c r="C854" s="49"/>
    </row>
    <row r="855" spans="1:3">
      <c r="A855" s="49"/>
      <c r="B855" s="1696"/>
      <c r="C855" s="49"/>
    </row>
    <row r="856" spans="1:3">
      <c r="A856" s="49"/>
      <c r="B856" s="1696"/>
      <c r="C856" s="49"/>
    </row>
    <row r="857" spans="1:3">
      <c r="A857" s="49"/>
      <c r="B857" s="1696"/>
      <c r="C857" s="49"/>
    </row>
    <row r="858" spans="1:3">
      <c r="A858" s="49"/>
      <c r="B858" s="1696"/>
      <c r="C858" s="49"/>
    </row>
    <row r="859" spans="1:3">
      <c r="A859" s="49"/>
      <c r="B859" s="1696"/>
      <c r="C859" s="49"/>
    </row>
    <row r="860" spans="1:3">
      <c r="A860" s="49"/>
      <c r="B860" s="1696"/>
      <c r="C860" s="49"/>
    </row>
    <row r="861" spans="1:3">
      <c r="A861" s="49"/>
      <c r="B861" s="1696"/>
      <c r="C861" s="49"/>
    </row>
    <row r="862" spans="1:3">
      <c r="A862" s="49"/>
      <c r="B862" s="1696"/>
      <c r="C862" s="49"/>
    </row>
    <row r="863" spans="1:3">
      <c r="A863" s="49"/>
      <c r="B863" s="1696"/>
      <c r="C863" s="49"/>
    </row>
    <row r="864" spans="1:3">
      <c r="A864" s="49"/>
      <c r="B864" s="1696"/>
      <c r="C864" s="49"/>
    </row>
    <row r="865" spans="1:3">
      <c r="A865" s="49"/>
      <c r="B865" s="1696"/>
      <c r="C865" s="49"/>
    </row>
    <row r="866" spans="1:3">
      <c r="A866" s="49"/>
      <c r="B866" s="1696"/>
      <c r="C866" s="49"/>
    </row>
    <row r="867" spans="1:3">
      <c r="A867" s="49"/>
      <c r="B867" s="1696"/>
      <c r="C867" s="49"/>
    </row>
    <row r="868" spans="1:3">
      <c r="A868" s="49"/>
      <c r="B868" s="1696"/>
      <c r="C868" s="49"/>
    </row>
    <row r="869" spans="1:3">
      <c r="A869" s="49"/>
      <c r="B869" s="1696"/>
      <c r="C869" s="49"/>
    </row>
    <row r="870" spans="1:3">
      <c r="A870" s="49"/>
      <c r="B870" s="1696"/>
      <c r="C870" s="49"/>
    </row>
    <row r="871" spans="1:3">
      <c r="A871" s="49"/>
      <c r="B871" s="1696"/>
      <c r="C871" s="49"/>
    </row>
    <row r="872" spans="1:3">
      <c r="A872" s="49"/>
      <c r="B872" s="1696"/>
      <c r="C872" s="49"/>
    </row>
    <row r="873" spans="1:3">
      <c r="A873" s="49"/>
      <c r="B873" s="1696"/>
      <c r="C873" s="49"/>
    </row>
    <row r="874" spans="1:3">
      <c r="A874" s="49"/>
      <c r="B874" s="1696"/>
      <c r="C874" s="49"/>
    </row>
    <row r="875" spans="1:3">
      <c r="A875" s="49"/>
      <c r="B875" s="1696"/>
      <c r="C875" s="49"/>
    </row>
    <row r="876" spans="1:3">
      <c r="A876" s="49"/>
      <c r="B876" s="1696"/>
      <c r="C876" s="49"/>
    </row>
    <row r="877" spans="1:3">
      <c r="A877" s="49"/>
      <c r="B877" s="1696"/>
      <c r="C877" s="49"/>
    </row>
    <row r="878" spans="1:3">
      <c r="A878" s="49"/>
      <c r="B878" s="1696"/>
      <c r="C878" s="49"/>
    </row>
    <row r="879" spans="1:3">
      <c r="A879" s="49"/>
      <c r="B879" s="1696"/>
      <c r="C879" s="49"/>
    </row>
    <row r="880" spans="1:3">
      <c r="A880" s="49"/>
      <c r="B880" s="1696"/>
      <c r="C880" s="49"/>
    </row>
    <row r="881" spans="1:3">
      <c r="A881" s="49"/>
      <c r="B881" s="1696"/>
      <c r="C881" s="49"/>
    </row>
    <row r="882" spans="1:3">
      <c r="A882" s="49"/>
      <c r="B882" s="1696"/>
      <c r="C882" s="49"/>
    </row>
    <row r="883" spans="1:3">
      <c r="A883" s="49"/>
      <c r="B883" s="1696"/>
      <c r="C883" s="49"/>
    </row>
    <row r="884" spans="1:3">
      <c r="A884" s="49"/>
      <c r="B884" s="1696"/>
      <c r="C884" s="49"/>
    </row>
    <row r="885" spans="1:3">
      <c r="A885" s="49"/>
      <c r="B885" s="1696"/>
      <c r="C885" s="49"/>
    </row>
    <row r="886" spans="1:3">
      <c r="A886" s="49"/>
      <c r="B886" s="1696"/>
      <c r="C886" s="49"/>
    </row>
    <row r="887" spans="1:3">
      <c r="A887" s="49"/>
      <c r="B887" s="1696"/>
      <c r="C887" s="49"/>
    </row>
    <row r="888" spans="1:3">
      <c r="A888" s="49"/>
      <c r="B888" s="1696"/>
      <c r="C888" s="49"/>
    </row>
    <row r="889" spans="1:3">
      <c r="A889" s="49"/>
      <c r="B889" s="1696"/>
      <c r="C889" s="49"/>
    </row>
    <row r="890" spans="1:3">
      <c r="A890" s="49"/>
      <c r="B890" s="1696"/>
      <c r="C890" s="49"/>
    </row>
    <row r="891" spans="1:3">
      <c r="A891" s="49"/>
      <c r="B891" s="1696"/>
      <c r="C891" s="49"/>
    </row>
    <row r="892" spans="1:3">
      <c r="A892" s="49"/>
      <c r="B892" s="1696"/>
      <c r="C892" s="49"/>
    </row>
    <row r="893" spans="1:3">
      <c r="A893" s="49"/>
      <c r="B893" s="1696"/>
      <c r="C893" s="49"/>
    </row>
    <row r="894" spans="1:3">
      <c r="A894" s="49"/>
      <c r="B894" s="1696"/>
      <c r="C894" s="49"/>
    </row>
    <row r="895" spans="1:3">
      <c r="A895" s="49"/>
      <c r="B895" s="1696"/>
      <c r="C895" s="49"/>
    </row>
    <row r="896" spans="1:3">
      <c r="A896" s="49"/>
      <c r="B896" s="1696"/>
      <c r="C896" s="49"/>
    </row>
    <row r="897" spans="1:3">
      <c r="A897" s="49"/>
      <c r="B897" s="1696"/>
      <c r="C897" s="49"/>
    </row>
    <row r="898" spans="1:3">
      <c r="A898" s="49"/>
      <c r="B898" s="1696"/>
      <c r="C898" s="49"/>
    </row>
    <row r="899" spans="1:3">
      <c r="A899" s="49"/>
      <c r="B899" s="1696"/>
      <c r="C899" s="49"/>
    </row>
    <row r="900" spans="1:3">
      <c r="A900" s="49"/>
      <c r="B900" s="1696"/>
      <c r="C900" s="49"/>
    </row>
    <row r="901" spans="1:3">
      <c r="A901" s="49"/>
      <c r="B901" s="1696"/>
      <c r="C901" s="49"/>
    </row>
    <row r="902" spans="1:3">
      <c r="A902" s="49"/>
      <c r="B902" s="1696"/>
      <c r="C902" s="49"/>
    </row>
    <row r="903" spans="1:3">
      <c r="A903" s="49"/>
      <c r="B903" s="1696"/>
      <c r="C903" s="49"/>
    </row>
    <row r="904" spans="1:3">
      <c r="A904" s="49"/>
      <c r="B904" s="1696"/>
      <c r="C904" s="49"/>
    </row>
    <row r="905" spans="1:3">
      <c r="A905" s="49"/>
      <c r="B905" s="1696"/>
      <c r="C905" s="49"/>
    </row>
    <row r="906" spans="1:3">
      <c r="A906" s="49"/>
      <c r="B906" s="1696"/>
      <c r="C906" s="49"/>
    </row>
    <row r="907" spans="1:3">
      <c r="A907" s="49"/>
      <c r="B907" s="1696"/>
      <c r="C907" s="49"/>
    </row>
    <row r="908" spans="1:3">
      <c r="A908" s="49"/>
      <c r="B908" s="1696"/>
      <c r="C908" s="49"/>
    </row>
    <row r="909" spans="1:3">
      <c r="A909" s="49"/>
      <c r="B909" s="1696"/>
      <c r="C909" s="49"/>
    </row>
    <row r="910" spans="1:3">
      <c r="A910" s="49"/>
      <c r="B910" s="1696"/>
      <c r="C910" s="49"/>
    </row>
    <row r="911" spans="1:3">
      <c r="A911" s="49"/>
      <c r="B911" s="1696"/>
      <c r="C911" s="49"/>
    </row>
    <row r="912" spans="1:3">
      <c r="A912" s="49"/>
      <c r="B912" s="1696"/>
      <c r="C912" s="49"/>
    </row>
    <row r="913" spans="1:3">
      <c r="A913" s="49"/>
      <c r="B913" s="1696"/>
      <c r="C913" s="49"/>
    </row>
    <row r="914" spans="1:3">
      <c r="A914" s="49"/>
      <c r="B914" s="1696"/>
      <c r="C914" s="49"/>
    </row>
    <row r="915" spans="1:3">
      <c r="A915" s="49"/>
      <c r="B915" s="1696"/>
      <c r="C915" s="49"/>
    </row>
    <row r="916" spans="1:3">
      <c r="A916" s="49"/>
      <c r="B916" s="1696"/>
      <c r="C916" s="49"/>
    </row>
    <row r="917" spans="1:3">
      <c r="A917" s="49"/>
      <c r="B917" s="1696"/>
      <c r="C917" s="49"/>
    </row>
    <row r="918" spans="1:3">
      <c r="A918" s="49"/>
      <c r="B918" s="1696"/>
      <c r="C918" s="49"/>
    </row>
    <row r="919" spans="1:3">
      <c r="A919" s="49"/>
      <c r="B919" s="1696"/>
      <c r="C919" s="49"/>
    </row>
    <row r="920" spans="1:3">
      <c r="A920" s="49"/>
      <c r="B920" s="1696"/>
      <c r="C920" s="49"/>
    </row>
    <row r="921" spans="1:3">
      <c r="A921" s="49"/>
      <c r="B921" s="1696"/>
      <c r="C921" s="49"/>
    </row>
    <row r="922" spans="1:3">
      <c r="A922" s="49"/>
      <c r="B922" s="1696"/>
      <c r="C922" s="49"/>
    </row>
    <row r="923" spans="1:3">
      <c r="A923" s="49"/>
      <c r="B923" s="1696"/>
      <c r="C923" s="49"/>
    </row>
    <row r="924" spans="1:3">
      <c r="A924" s="49"/>
      <c r="B924" s="1696"/>
      <c r="C924" s="49"/>
    </row>
    <row r="925" spans="1:3">
      <c r="A925" s="49"/>
      <c r="B925" s="1696"/>
      <c r="C925" s="49"/>
    </row>
    <row r="926" spans="1:3">
      <c r="A926" s="49"/>
      <c r="B926" s="1696"/>
      <c r="C926" s="49"/>
    </row>
    <row r="927" spans="1:3">
      <c r="A927" s="49"/>
      <c r="B927" s="1696"/>
      <c r="C927" s="49"/>
    </row>
    <row r="928" spans="1:3">
      <c r="A928" s="49"/>
      <c r="B928" s="1696"/>
      <c r="C928" s="49"/>
    </row>
    <row r="929" spans="1:3">
      <c r="A929" s="49"/>
      <c r="B929" s="1696"/>
      <c r="C929" s="49"/>
    </row>
    <row r="930" spans="1:3">
      <c r="A930" s="49"/>
      <c r="B930" s="1696"/>
      <c r="C930" s="49"/>
    </row>
    <row r="931" spans="1:3">
      <c r="A931" s="49"/>
      <c r="B931" s="1696"/>
      <c r="C931" s="49"/>
    </row>
    <row r="932" spans="1:3">
      <c r="A932" s="49"/>
      <c r="B932" s="1696"/>
      <c r="C932" s="49"/>
    </row>
    <row r="933" spans="1:3">
      <c r="A933" s="49"/>
      <c r="B933" s="1696"/>
      <c r="C933" s="49"/>
    </row>
    <row r="934" spans="1:3">
      <c r="A934" s="49"/>
      <c r="B934" s="1696"/>
      <c r="C934" s="49"/>
    </row>
    <row r="935" spans="1:3">
      <c r="A935" s="49"/>
      <c r="B935" s="1696"/>
      <c r="C935" s="49"/>
    </row>
    <row r="936" spans="1:3">
      <c r="A936" s="49"/>
      <c r="B936" s="1696"/>
      <c r="C936" s="49"/>
    </row>
    <row r="937" spans="1:3">
      <c r="A937" s="49"/>
      <c r="B937" s="1696"/>
      <c r="C937" s="49"/>
    </row>
    <row r="938" spans="1:3">
      <c r="A938" s="49"/>
      <c r="B938" s="1696"/>
      <c r="C938" s="49"/>
    </row>
    <row r="939" spans="1:3">
      <c r="A939" s="49"/>
      <c r="B939" s="1696"/>
      <c r="C939" s="49"/>
    </row>
    <row r="940" spans="1:3">
      <c r="A940" s="49"/>
      <c r="B940" s="1696"/>
      <c r="C940" s="49"/>
    </row>
    <row r="941" spans="1:3">
      <c r="A941" s="49"/>
      <c r="B941" s="1696"/>
      <c r="C941" s="49"/>
    </row>
    <row r="942" spans="1:3">
      <c r="A942" s="49"/>
      <c r="B942" s="1696"/>
      <c r="C942" s="49"/>
    </row>
    <row r="943" spans="1:3">
      <c r="A943" s="49"/>
      <c r="B943" s="1696"/>
      <c r="C943" s="49"/>
    </row>
    <row r="944" spans="1:3">
      <c r="A944" s="49"/>
      <c r="B944" s="1696"/>
      <c r="C944" s="49"/>
    </row>
    <row r="945" spans="1:3">
      <c r="A945" s="49"/>
      <c r="B945" s="1696"/>
      <c r="C945" s="49"/>
    </row>
    <row r="946" spans="1:3">
      <c r="A946" s="49"/>
      <c r="B946" s="1696"/>
      <c r="C946" s="49"/>
    </row>
    <row r="947" spans="1:3">
      <c r="A947" s="49"/>
      <c r="B947" s="1696"/>
      <c r="C947" s="49"/>
    </row>
    <row r="948" spans="1:3">
      <c r="A948" s="49"/>
      <c r="B948" s="1696"/>
      <c r="C948" s="49"/>
    </row>
    <row r="949" spans="1:3">
      <c r="A949" s="49"/>
      <c r="B949" s="1696"/>
      <c r="C949" s="49"/>
    </row>
    <row r="950" spans="1:3">
      <c r="A950" s="49"/>
      <c r="B950" s="1696"/>
      <c r="C950" s="49"/>
    </row>
    <row r="951" spans="1:3">
      <c r="A951" s="49"/>
      <c r="B951" s="1696"/>
      <c r="C951" s="49"/>
    </row>
    <row r="952" spans="1:3">
      <c r="A952" s="49"/>
      <c r="B952" s="1696"/>
      <c r="C952" s="49"/>
    </row>
    <row r="953" spans="1:3">
      <c r="A953" s="49"/>
      <c r="B953" s="1696"/>
      <c r="C953" s="49"/>
    </row>
    <row r="954" spans="1:3">
      <c r="A954" s="49"/>
      <c r="B954" s="1696"/>
      <c r="C954" s="49"/>
    </row>
    <row r="955" spans="1:3">
      <c r="A955" s="49"/>
      <c r="B955" s="1696"/>
      <c r="C955" s="49"/>
    </row>
    <row r="956" spans="1:3">
      <c r="A956" s="49"/>
      <c r="B956" s="1696"/>
      <c r="C956" s="49"/>
    </row>
    <row r="957" spans="1:3">
      <c r="A957" s="49"/>
      <c r="B957" s="1696"/>
      <c r="C957" s="49"/>
    </row>
    <row r="958" spans="1:3">
      <c r="A958" s="49"/>
      <c r="B958" s="1696"/>
      <c r="C958" s="49"/>
    </row>
    <row r="959" spans="1:3">
      <c r="A959" s="49"/>
      <c r="B959" s="1696"/>
      <c r="C959" s="49"/>
    </row>
    <row r="960" spans="1:3">
      <c r="A960" s="49"/>
      <c r="B960" s="1696"/>
      <c r="C960" s="49"/>
    </row>
    <row r="961" spans="1:3">
      <c r="A961" s="49"/>
      <c r="B961" s="1696"/>
      <c r="C961" s="49"/>
    </row>
    <row r="962" spans="1:3">
      <c r="A962" s="49"/>
      <c r="B962" s="1696"/>
      <c r="C962" s="49"/>
    </row>
    <row r="963" spans="1:3">
      <c r="A963" s="49"/>
      <c r="B963" s="1696"/>
      <c r="C963" s="49"/>
    </row>
    <row r="964" spans="1:3">
      <c r="A964" s="49"/>
      <c r="B964" s="1696"/>
      <c r="C964" s="49"/>
    </row>
    <row r="965" spans="1:3">
      <c r="A965" s="49"/>
      <c r="B965" s="1696"/>
      <c r="C965" s="49"/>
    </row>
    <row r="966" spans="1:3">
      <c r="A966" s="49"/>
      <c r="B966" s="1696"/>
      <c r="C966" s="49"/>
    </row>
    <row r="967" spans="1:3">
      <c r="A967" s="49"/>
      <c r="B967" s="1696"/>
      <c r="C967" s="49"/>
    </row>
    <row r="968" spans="1:3">
      <c r="A968" s="49"/>
      <c r="B968" s="1696"/>
      <c r="C968" s="49"/>
    </row>
    <row r="969" spans="1:3">
      <c r="A969" s="49"/>
      <c r="B969" s="1696"/>
      <c r="C969" s="49"/>
    </row>
    <row r="970" spans="1:3">
      <c r="A970" s="49"/>
      <c r="B970" s="1696"/>
      <c r="C970" s="49"/>
    </row>
    <row r="971" spans="1:3">
      <c r="A971" s="49"/>
      <c r="B971" s="1696"/>
      <c r="C971" s="49"/>
    </row>
    <row r="972" spans="1:3">
      <c r="A972" s="49"/>
      <c r="B972" s="1696"/>
      <c r="C972" s="49"/>
    </row>
    <row r="973" spans="1:3">
      <c r="A973" s="49"/>
      <c r="B973" s="1696"/>
      <c r="C973" s="49"/>
    </row>
    <row r="974" spans="1:3">
      <c r="A974" s="49"/>
      <c r="B974" s="1696"/>
      <c r="C974" s="49"/>
    </row>
    <row r="975" spans="1:3">
      <c r="A975" s="49"/>
      <c r="B975" s="1696"/>
      <c r="C975" s="49"/>
    </row>
    <row r="976" spans="1:3">
      <c r="A976" s="49"/>
      <c r="B976" s="1696"/>
      <c r="C976" s="49"/>
    </row>
    <row r="977" spans="1:3">
      <c r="A977" s="49"/>
      <c r="B977" s="1696"/>
      <c r="C977" s="49"/>
    </row>
    <row r="978" spans="1:3">
      <c r="A978" s="49"/>
      <c r="B978" s="1696"/>
      <c r="C978" s="49"/>
    </row>
    <row r="979" spans="1:3">
      <c r="A979" s="49"/>
      <c r="B979" s="1696"/>
      <c r="C979" s="49"/>
    </row>
    <row r="980" spans="1:3">
      <c r="A980" s="49"/>
      <c r="B980" s="1696"/>
      <c r="C980" s="49"/>
    </row>
    <row r="981" spans="1:3">
      <c r="A981" s="49"/>
      <c r="B981" s="1696"/>
      <c r="C981" s="49"/>
    </row>
    <row r="982" spans="1:3">
      <c r="A982" s="49"/>
      <c r="B982" s="1696"/>
      <c r="C982" s="49"/>
    </row>
    <row r="983" spans="1:3">
      <c r="A983" s="49"/>
      <c r="B983" s="1696"/>
      <c r="C983" s="49"/>
    </row>
    <row r="984" spans="1:3">
      <c r="A984" s="49"/>
      <c r="B984" s="1696"/>
      <c r="C984" s="49"/>
    </row>
    <row r="985" spans="1:3">
      <c r="A985" s="49"/>
      <c r="B985" s="1696"/>
      <c r="C985" s="49"/>
    </row>
    <row r="986" spans="1:3">
      <c r="A986" s="49"/>
      <c r="B986" s="1696"/>
      <c r="C986" s="49"/>
    </row>
    <row r="987" spans="1:3">
      <c r="A987" s="49"/>
      <c r="B987" s="1696"/>
      <c r="C987" s="49"/>
    </row>
    <row r="988" spans="1:3">
      <c r="A988" s="49"/>
      <c r="B988" s="1696"/>
      <c r="C988" s="49"/>
    </row>
    <row r="989" spans="1:3">
      <c r="A989" s="49"/>
      <c r="B989" s="1696"/>
      <c r="C989" s="49"/>
    </row>
    <row r="990" spans="1:3">
      <c r="A990" s="49"/>
      <c r="B990" s="1696"/>
      <c r="C990" s="49"/>
    </row>
    <row r="991" spans="1:3">
      <c r="A991" s="49"/>
      <c r="B991" s="1696"/>
      <c r="C991" s="49"/>
    </row>
    <row r="992" spans="1:3">
      <c r="A992" s="49"/>
      <c r="B992" s="1696"/>
      <c r="C992" s="49"/>
    </row>
    <row r="993" spans="1:3">
      <c r="A993" s="49"/>
      <c r="B993" s="1696"/>
      <c r="C993" s="49"/>
    </row>
    <row r="994" spans="1:3">
      <c r="A994" s="49"/>
      <c r="B994" s="1696"/>
      <c r="C994" s="49"/>
    </row>
    <row r="995" spans="1:3">
      <c r="A995" s="49"/>
      <c r="B995" s="1696"/>
      <c r="C995" s="49"/>
    </row>
    <row r="996" spans="1:3">
      <c r="A996" s="49"/>
      <c r="B996" s="1696"/>
      <c r="C996" s="49"/>
    </row>
    <row r="997" spans="1:3">
      <c r="A997" s="49"/>
      <c r="B997" s="1696"/>
      <c r="C997" s="49"/>
    </row>
    <row r="998" spans="1:3">
      <c r="A998" s="49"/>
      <c r="B998" s="1696"/>
      <c r="C998" s="49"/>
    </row>
    <row r="999" spans="1:3">
      <c r="A999" s="49"/>
      <c r="B999" s="1696"/>
      <c r="C999" s="49"/>
    </row>
    <row r="1000" spans="1:3">
      <c r="A1000" s="49"/>
      <c r="B1000" s="1696"/>
      <c r="C1000" s="49"/>
    </row>
    <row r="1001" spans="1:3">
      <c r="A1001" s="49"/>
      <c r="B1001" s="1696"/>
      <c r="C1001" s="49"/>
    </row>
    <row r="1002" spans="1:3">
      <c r="A1002" s="49"/>
      <c r="B1002" s="1696"/>
      <c r="C1002" s="49"/>
    </row>
    <row r="1003" spans="1:3">
      <c r="A1003" s="49"/>
      <c r="B1003" s="1696"/>
      <c r="C1003" s="49"/>
    </row>
    <row r="1004" spans="1:3">
      <c r="A1004" s="49"/>
      <c r="B1004" s="1696"/>
      <c r="C1004" s="49"/>
    </row>
    <row r="1005" spans="1:3">
      <c r="A1005" s="49"/>
      <c r="B1005" s="1696"/>
      <c r="C1005" s="49"/>
    </row>
    <row r="1006" spans="1:3">
      <c r="A1006" s="49"/>
      <c r="B1006" s="1696"/>
      <c r="C1006" s="49"/>
    </row>
    <row r="1007" spans="1:3">
      <c r="A1007" s="49"/>
      <c r="B1007" s="1696"/>
      <c r="C1007" s="49"/>
    </row>
    <row r="1008" spans="1:3">
      <c r="A1008" s="49"/>
      <c r="B1008" s="1696"/>
      <c r="C1008" s="49"/>
    </row>
    <row r="1009" spans="1:3">
      <c r="A1009" s="49"/>
      <c r="B1009" s="1696"/>
      <c r="C1009" s="49"/>
    </row>
    <row r="1010" spans="1:3">
      <c r="A1010" s="49"/>
      <c r="B1010" s="1696"/>
      <c r="C1010" s="49"/>
    </row>
    <row r="1011" spans="1:3">
      <c r="A1011" s="49"/>
      <c r="B1011" s="1696"/>
      <c r="C1011" s="49"/>
    </row>
    <row r="1012" spans="1:3">
      <c r="A1012" s="49"/>
      <c r="B1012" s="1696"/>
      <c r="C1012" s="49"/>
    </row>
    <row r="1013" spans="1:3">
      <c r="A1013" s="49"/>
      <c r="B1013" s="1696"/>
      <c r="C1013" s="49"/>
    </row>
    <row r="1014" spans="1:3">
      <c r="A1014" s="49"/>
      <c r="B1014" s="1696"/>
      <c r="C1014" s="49"/>
    </row>
    <row r="1015" spans="1:3">
      <c r="A1015" s="49"/>
      <c r="B1015" s="1696"/>
      <c r="C1015" s="49"/>
    </row>
    <row r="1016" spans="1:3">
      <c r="A1016" s="49"/>
      <c r="B1016" s="1696"/>
      <c r="C1016" s="49"/>
    </row>
    <row r="1017" spans="1:3">
      <c r="A1017" s="49"/>
      <c r="B1017" s="1696"/>
      <c r="C1017" s="49"/>
    </row>
    <row r="1018" spans="1:3">
      <c r="A1018" s="49"/>
      <c r="B1018" s="1696"/>
      <c r="C1018" s="49"/>
    </row>
    <row r="1019" spans="1:3">
      <c r="A1019" s="49"/>
      <c r="B1019" s="1696"/>
      <c r="C1019" s="49"/>
    </row>
    <row r="1020" spans="1:3">
      <c r="A1020" s="49"/>
      <c r="B1020" s="1696"/>
      <c r="C1020" s="49"/>
    </row>
    <row r="1021" spans="1:3">
      <c r="A1021" s="49"/>
      <c r="B1021" s="1696"/>
      <c r="C1021" s="49"/>
    </row>
    <row r="1022" spans="1:3">
      <c r="A1022" s="49"/>
      <c r="B1022" s="1696"/>
      <c r="C1022" s="49"/>
    </row>
    <row r="1023" spans="1:3">
      <c r="A1023" s="49"/>
      <c r="B1023" s="1696"/>
      <c r="C1023" s="49"/>
    </row>
    <row r="1024" spans="1:3">
      <c r="A1024" s="49"/>
      <c r="B1024" s="1696"/>
      <c r="C1024" s="49"/>
    </row>
    <row r="1025" spans="1:3">
      <c r="A1025" s="49"/>
      <c r="B1025" s="1696"/>
      <c r="C1025" s="49"/>
    </row>
    <row r="1026" spans="1:3">
      <c r="A1026" s="49"/>
      <c r="B1026" s="1696"/>
      <c r="C1026" s="49"/>
    </row>
    <row r="1027" spans="1:3">
      <c r="A1027" s="49"/>
      <c r="B1027" s="1696"/>
      <c r="C1027" s="49"/>
    </row>
    <row r="1028" spans="1:3">
      <c r="A1028" s="49"/>
      <c r="B1028" s="1696"/>
      <c r="C1028" s="49"/>
    </row>
    <row r="1029" spans="1:3">
      <c r="A1029" s="49"/>
      <c r="B1029" s="1696"/>
      <c r="C1029" s="49"/>
    </row>
    <row r="1030" spans="1:3">
      <c r="A1030" s="49"/>
      <c r="B1030" s="1696"/>
      <c r="C1030" s="49"/>
    </row>
    <row r="1031" spans="1:3">
      <c r="A1031" s="49"/>
      <c r="B1031" s="1696"/>
      <c r="C1031" s="49"/>
    </row>
    <row r="1032" spans="1:3">
      <c r="A1032" s="49"/>
      <c r="B1032" s="1696"/>
      <c r="C1032" s="49"/>
    </row>
    <row r="1033" spans="1:3">
      <c r="A1033" s="49"/>
      <c r="B1033" s="1696"/>
      <c r="C1033" s="49"/>
    </row>
    <row r="1034" spans="1:3">
      <c r="A1034" s="49"/>
      <c r="B1034" s="1696"/>
      <c r="C1034" s="49"/>
    </row>
    <row r="1035" spans="1:3">
      <c r="A1035" s="49"/>
      <c r="B1035" s="1696"/>
      <c r="C1035" s="49"/>
    </row>
    <row r="1036" spans="1:3">
      <c r="A1036" s="49"/>
      <c r="B1036" s="1696"/>
      <c r="C1036" s="49"/>
    </row>
    <row r="1037" spans="1:3">
      <c r="A1037" s="49"/>
      <c r="B1037" s="1696"/>
      <c r="C1037" s="49"/>
    </row>
    <row r="1038" spans="1:3">
      <c r="A1038" s="49"/>
      <c r="B1038" s="1696"/>
      <c r="C1038" s="49"/>
    </row>
    <row r="1039" spans="1:3">
      <c r="A1039" s="49"/>
      <c r="B1039" s="1696"/>
      <c r="C1039" s="49"/>
    </row>
    <row r="1040" spans="1:3">
      <c r="A1040" s="49"/>
      <c r="B1040" s="1696"/>
      <c r="C1040" s="49"/>
    </row>
    <row r="1041" spans="1:3">
      <c r="A1041" s="49"/>
      <c r="B1041" s="1696"/>
      <c r="C1041" s="49"/>
    </row>
    <row r="1042" spans="1:3">
      <c r="A1042" s="49"/>
      <c r="B1042" s="1696"/>
      <c r="C1042" s="49"/>
    </row>
    <row r="1043" spans="1:3">
      <c r="A1043" s="49"/>
      <c r="B1043" s="1696"/>
      <c r="C1043" s="49"/>
    </row>
    <row r="1044" spans="1:3">
      <c r="A1044" s="49"/>
      <c r="B1044" s="1696"/>
      <c r="C1044" s="49"/>
    </row>
    <row r="1045" spans="1:3">
      <c r="A1045" s="49"/>
      <c r="B1045" s="1696"/>
      <c r="C1045" s="49"/>
    </row>
    <row r="1046" spans="1:3">
      <c r="A1046" s="49"/>
      <c r="B1046" s="1696"/>
      <c r="C1046" s="49"/>
    </row>
    <row r="1047" spans="1:3">
      <c r="A1047" s="49"/>
      <c r="B1047" s="1696"/>
      <c r="C1047" s="49"/>
    </row>
    <row r="1048" spans="1:3">
      <c r="A1048" s="49"/>
      <c r="B1048" s="1696"/>
      <c r="C1048" s="49"/>
    </row>
    <row r="1049" spans="1:3">
      <c r="A1049" s="49"/>
      <c r="B1049" s="1696"/>
      <c r="C1049" s="49"/>
    </row>
    <row r="1050" spans="1:3">
      <c r="A1050" s="49"/>
      <c r="B1050" s="1696"/>
      <c r="C1050" s="49"/>
    </row>
    <row r="1051" spans="1:3">
      <c r="A1051" s="49"/>
      <c r="B1051" s="1696"/>
      <c r="C1051" s="49"/>
    </row>
    <row r="1052" spans="1:3">
      <c r="A1052" s="49"/>
      <c r="B1052" s="1696"/>
      <c r="C1052" s="49"/>
    </row>
    <row r="1053" spans="1:3">
      <c r="A1053" s="49"/>
      <c r="B1053" s="1696"/>
      <c r="C1053" s="49"/>
    </row>
    <row r="1054" spans="1:3">
      <c r="A1054" s="49"/>
      <c r="B1054" s="1696"/>
      <c r="C1054" s="49"/>
    </row>
    <row r="1055" spans="1:3">
      <c r="A1055" s="49"/>
      <c r="B1055" s="1696"/>
      <c r="C1055" s="49"/>
    </row>
    <row r="1056" spans="1:3">
      <c r="A1056" s="49"/>
      <c r="B1056" s="1696"/>
      <c r="C1056" s="49"/>
    </row>
    <row r="1057" spans="1:3">
      <c r="A1057" s="49"/>
      <c r="B1057" s="1696"/>
      <c r="C1057" s="49"/>
    </row>
    <row r="1058" spans="1:3">
      <c r="A1058" s="49"/>
      <c r="B1058" s="1696"/>
      <c r="C1058" s="49"/>
    </row>
    <row r="1059" spans="1:3">
      <c r="A1059" s="49"/>
      <c r="B1059" s="1696"/>
      <c r="C1059" s="49"/>
    </row>
    <row r="1060" spans="1:3">
      <c r="A1060" s="49"/>
      <c r="B1060" s="1696"/>
      <c r="C1060" s="49"/>
    </row>
    <row r="1061" spans="1:3">
      <c r="A1061" s="49"/>
      <c r="B1061" s="1696"/>
      <c r="C1061" s="49"/>
    </row>
    <row r="1062" spans="1:3">
      <c r="A1062" s="49"/>
      <c r="B1062" s="1696"/>
      <c r="C1062" s="49"/>
    </row>
    <row r="1063" spans="1:3">
      <c r="A1063" s="49"/>
      <c r="B1063" s="1696"/>
      <c r="C1063" s="49"/>
    </row>
    <row r="1064" spans="1:3">
      <c r="A1064" s="49"/>
      <c r="B1064" s="1696"/>
      <c r="C1064" s="49"/>
    </row>
    <row r="1065" spans="1:3">
      <c r="A1065" s="49"/>
      <c r="B1065" s="1696"/>
      <c r="C1065" s="49"/>
    </row>
    <row r="1066" spans="1:3">
      <c r="A1066" s="49"/>
      <c r="B1066" s="1696"/>
      <c r="C1066" s="49"/>
    </row>
    <row r="1067" spans="1:3">
      <c r="A1067" s="49"/>
      <c r="B1067" s="1696"/>
      <c r="C1067" s="49"/>
    </row>
    <row r="1068" spans="1:3">
      <c r="A1068" s="49"/>
      <c r="B1068" s="1696"/>
      <c r="C1068" s="49"/>
    </row>
    <row r="1069" spans="1:3">
      <c r="A1069" s="49"/>
      <c r="B1069" s="1696"/>
      <c r="C1069" s="49"/>
    </row>
    <row r="1070" spans="1:3">
      <c r="A1070" s="49"/>
      <c r="B1070" s="1696"/>
      <c r="C1070" s="49"/>
    </row>
    <row r="1071" spans="1:3">
      <c r="A1071" s="49"/>
      <c r="B1071" s="1696"/>
      <c r="C1071" s="49"/>
    </row>
    <row r="1072" spans="1:3">
      <c r="A1072" s="49"/>
      <c r="B1072" s="1696"/>
      <c r="C1072" s="49"/>
    </row>
    <row r="1073" spans="1:3">
      <c r="A1073" s="49"/>
      <c r="B1073" s="1696"/>
      <c r="C1073" s="49"/>
    </row>
    <row r="1074" spans="1:3">
      <c r="A1074" s="49"/>
      <c r="B1074" s="1696"/>
      <c r="C1074" s="49"/>
    </row>
    <row r="1075" spans="1:3">
      <c r="A1075" s="49"/>
      <c r="B1075" s="1696"/>
      <c r="C1075" s="49"/>
    </row>
    <row r="1076" spans="1:3">
      <c r="A1076" s="49"/>
      <c r="B1076" s="1696"/>
      <c r="C1076" s="49"/>
    </row>
    <row r="1077" spans="1:3">
      <c r="A1077" s="49"/>
      <c r="B1077" s="1696"/>
      <c r="C1077" s="49"/>
    </row>
    <row r="1078" spans="1:3">
      <c r="A1078" s="49"/>
      <c r="B1078" s="1696"/>
      <c r="C1078" s="49"/>
    </row>
    <row r="1079" spans="1:3">
      <c r="A1079" s="49"/>
      <c r="B1079" s="1696"/>
      <c r="C1079" s="49"/>
    </row>
    <row r="1080" spans="1:3">
      <c r="A1080" s="49"/>
      <c r="B1080" s="1696"/>
      <c r="C1080" s="49"/>
    </row>
    <row r="1081" spans="1:3">
      <c r="A1081" s="49"/>
      <c r="B1081" s="1696"/>
      <c r="C1081" s="49"/>
    </row>
    <row r="1082" spans="1:3">
      <c r="A1082" s="49"/>
      <c r="B1082" s="1696"/>
      <c r="C1082" s="49"/>
    </row>
    <row r="1083" spans="1:3">
      <c r="A1083" s="49"/>
      <c r="B1083" s="1696"/>
      <c r="C1083" s="49"/>
    </row>
    <row r="1084" spans="1:3">
      <c r="A1084" s="49"/>
      <c r="B1084" s="1696"/>
      <c r="C1084" s="49"/>
    </row>
    <row r="1085" spans="1:3">
      <c r="A1085" s="49"/>
      <c r="B1085" s="1696"/>
      <c r="C1085" s="49"/>
    </row>
    <row r="1086" spans="1:3">
      <c r="A1086" s="49"/>
      <c r="B1086" s="1696"/>
      <c r="C1086" s="49"/>
    </row>
    <row r="1087" spans="1:3">
      <c r="A1087" s="49"/>
      <c r="B1087" s="1696"/>
      <c r="C1087" s="49"/>
    </row>
    <row r="1088" spans="1:3">
      <c r="A1088" s="49"/>
      <c r="B1088" s="1696"/>
      <c r="C1088" s="49"/>
    </row>
    <row r="1089" spans="1:3">
      <c r="A1089" s="49"/>
      <c r="B1089" s="1696"/>
      <c r="C1089" s="49"/>
    </row>
    <row r="1090" spans="1:3">
      <c r="A1090" s="49"/>
      <c r="B1090" s="1696"/>
      <c r="C1090" s="49"/>
    </row>
    <row r="1091" spans="1:3">
      <c r="A1091" s="49"/>
      <c r="B1091" s="1696"/>
      <c r="C1091" s="49"/>
    </row>
    <row r="1092" spans="1:3">
      <c r="A1092" s="49"/>
      <c r="B1092" s="1696"/>
      <c r="C1092" s="49"/>
    </row>
    <row r="1093" spans="1:3">
      <c r="A1093" s="49"/>
      <c r="B1093" s="1696"/>
      <c r="C1093" s="49"/>
    </row>
    <row r="1094" spans="1:3">
      <c r="A1094" s="49"/>
      <c r="B1094" s="1696"/>
      <c r="C1094" s="49"/>
    </row>
    <row r="1095" spans="1:3">
      <c r="A1095" s="49"/>
      <c r="B1095" s="1696"/>
      <c r="C1095" s="49"/>
    </row>
    <row r="1096" spans="1:3">
      <c r="A1096" s="49"/>
      <c r="B1096" s="1696"/>
      <c r="C1096" s="49"/>
    </row>
    <row r="1097" spans="1:3">
      <c r="A1097" s="49"/>
      <c r="B1097" s="1696"/>
      <c r="C1097" s="49"/>
    </row>
    <row r="1098" spans="1:3">
      <c r="A1098" s="49"/>
      <c r="B1098" s="1696"/>
      <c r="C1098" s="49"/>
    </row>
    <row r="1099" spans="1:3">
      <c r="A1099" s="49"/>
      <c r="B1099" s="1696"/>
      <c r="C1099" s="49"/>
    </row>
    <row r="1100" spans="1:3">
      <c r="A1100" s="49"/>
      <c r="B1100" s="1696"/>
      <c r="C1100" s="49"/>
    </row>
    <row r="1101" spans="1:3">
      <c r="A1101" s="49"/>
      <c r="B1101" s="1696"/>
      <c r="C1101" s="49"/>
    </row>
    <row r="1102" spans="1:3">
      <c r="A1102" s="49"/>
      <c r="B1102" s="1696"/>
      <c r="C1102" s="49"/>
    </row>
    <row r="1103" spans="1:3">
      <c r="A1103" s="49"/>
      <c r="B1103" s="1696"/>
      <c r="C1103" s="49"/>
    </row>
    <row r="1104" spans="1:3">
      <c r="A1104" s="49"/>
      <c r="B1104" s="1696"/>
      <c r="C1104" s="49"/>
    </row>
    <row r="1105" spans="1:3">
      <c r="A1105" s="49"/>
      <c r="B1105" s="1696"/>
      <c r="C1105" s="49"/>
    </row>
    <row r="1106" spans="1:3">
      <c r="A1106" s="49"/>
      <c r="B1106" s="1696"/>
      <c r="C1106" s="49"/>
    </row>
    <row r="1107" spans="1:3">
      <c r="A1107" s="49"/>
      <c r="B1107" s="1696"/>
      <c r="C1107" s="49"/>
    </row>
    <row r="1108" spans="1:3">
      <c r="A1108" s="49"/>
      <c r="B1108" s="1696"/>
      <c r="C1108" s="49"/>
    </row>
    <row r="1109" spans="1:3">
      <c r="A1109" s="49"/>
      <c r="B1109" s="1696"/>
      <c r="C1109" s="49"/>
    </row>
    <row r="1110" spans="1:3">
      <c r="A1110" s="49"/>
      <c r="B1110" s="1696"/>
      <c r="C1110" s="49"/>
    </row>
    <row r="1111" spans="1:3">
      <c r="A1111" s="49"/>
      <c r="B1111" s="1696"/>
      <c r="C1111" s="49"/>
    </row>
    <row r="1112" spans="1:3">
      <c r="A1112" s="49"/>
      <c r="B1112" s="1696"/>
      <c r="C1112" s="49"/>
    </row>
    <row r="1113" spans="1:3">
      <c r="A1113" s="49"/>
      <c r="B1113" s="1696"/>
      <c r="C1113" s="49"/>
    </row>
    <row r="1114" spans="1:3">
      <c r="A1114" s="49"/>
      <c r="B1114" s="1696"/>
      <c r="C1114" s="49"/>
    </row>
    <row r="1115" spans="1:3">
      <c r="A1115" s="49"/>
      <c r="B1115" s="1696"/>
      <c r="C1115" s="49"/>
    </row>
    <row r="1116" spans="1:3">
      <c r="A1116" s="49"/>
      <c r="B1116" s="1696"/>
      <c r="C1116" s="49"/>
    </row>
    <row r="1117" spans="1:3">
      <c r="A1117" s="49"/>
      <c r="B1117" s="1696"/>
      <c r="C1117" s="49"/>
    </row>
    <row r="1118" spans="1:3">
      <c r="A1118" s="49"/>
      <c r="B1118" s="1696"/>
      <c r="C1118" s="49"/>
    </row>
    <row r="1119" spans="1:3">
      <c r="A1119" s="49"/>
      <c r="B1119" s="1696"/>
      <c r="C1119" s="49"/>
    </row>
    <row r="1120" spans="1:3">
      <c r="A1120" s="49"/>
      <c r="B1120" s="1696"/>
      <c r="C1120" s="49"/>
    </row>
    <row r="1121" spans="1:3">
      <c r="A1121" s="49"/>
      <c r="B1121" s="1696"/>
      <c r="C1121" s="49"/>
    </row>
    <row r="1122" spans="1:3">
      <c r="A1122" s="49"/>
      <c r="B1122" s="1696"/>
      <c r="C1122" s="49"/>
    </row>
    <row r="1123" spans="1:3">
      <c r="A1123" s="49"/>
      <c r="B1123" s="1696"/>
      <c r="C1123" s="49"/>
    </row>
    <row r="1124" spans="1:3">
      <c r="A1124" s="49"/>
      <c r="B1124" s="1696"/>
      <c r="C1124" s="49"/>
    </row>
    <row r="1125" spans="1:3">
      <c r="A1125" s="49"/>
      <c r="B1125" s="1696"/>
      <c r="C1125" s="49"/>
    </row>
    <row r="1126" spans="1:3">
      <c r="A1126" s="49"/>
      <c r="B1126" s="1696"/>
      <c r="C1126" s="49"/>
    </row>
    <row r="1127" spans="1:3">
      <c r="A1127" s="49"/>
      <c r="B1127" s="1696"/>
      <c r="C1127" s="49"/>
    </row>
    <row r="1128" spans="1:3">
      <c r="A1128" s="49"/>
      <c r="B1128" s="1696"/>
      <c r="C1128" s="49"/>
    </row>
    <row r="1129" spans="1:3">
      <c r="A1129" s="49"/>
      <c r="B1129" s="1696"/>
      <c r="C1129" s="49"/>
    </row>
    <row r="1130" spans="1:3">
      <c r="A1130" s="49"/>
      <c r="B1130" s="1696"/>
      <c r="C1130" s="49"/>
    </row>
    <row r="1131" spans="1:3">
      <c r="A1131" s="49"/>
      <c r="B1131" s="1696"/>
      <c r="C1131" s="49"/>
    </row>
    <row r="1132" spans="1:3">
      <c r="A1132" s="49"/>
      <c r="B1132" s="1696"/>
      <c r="C1132" s="49"/>
    </row>
    <row r="1133" spans="1:3">
      <c r="A1133" s="49"/>
      <c r="B1133" s="1696"/>
      <c r="C1133" s="49"/>
    </row>
    <row r="1134" spans="1:3">
      <c r="A1134" s="49"/>
      <c r="B1134" s="1696"/>
      <c r="C1134" s="49"/>
    </row>
    <row r="1135" spans="1:3">
      <c r="A1135" s="49"/>
      <c r="B1135" s="1696"/>
      <c r="C1135" s="49"/>
    </row>
    <row r="1136" spans="1:3">
      <c r="A1136" s="49"/>
      <c r="B1136" s="1696"/>
      <c r="C1136" s="49"/>
    </row>
    <row r="1137" spans="1:3">
      <c r="A1137" s="49"/>
      <c r="B1137" s="1696"/>
      <c r="C1137" s="49"/>
    </row>
    <row r="1138" spans="1:3">
      <c r="A1138" s="49"/>
      <c r="B1138" s="1696"/>
      <c r="C1138" s="49"/>
    </row>
    <row r="1139" spans="1:3">
      <c r="A1139" s="49"/>
      <c r="B1139" s="1696"/>
      <c r="C1139" s="49"/>
    </row>
    <row r="1140" spans="1:3">
      <c r="A1140" s="49"/>
      <c r="B1140" s="1696"/>
      <c r="C1140" s="49"/>
    </row>
    <row r="1141" spans="1:3">
      <c r="A1141" s="49"/>
      <c r="B1141" s="1696"/>
      <c r="C1141" s="49"/>
    </row>
    <row r="1142" spans="1:3">
      <c r="A1142" s="49"/>
      <c r="B1142" s="1696"/>
      <c r="C1142" s="49"/>
    </row>
    <row r="1143" spans="1:3">
      <c r="A1143" s="49"/>
      <c r="B1143" s="1696"/>
      <c r="C1143" s="49"/>
    </row>
    <row r="1144" spans="1:3">
      <c r="A1144" s="49"/>
      <c r="B1144" s="1696"/>
      <c r="C1144" s="49"/>
    </row>
    <row r="1145" spans="1:3">
      <c r="A1145" s="49"/>
      <c r="B1145" s="1696"/>
      <c r="C1145" s="49"/>
    </row>
    <row r="1146" spans="1:3">
      <c r="A1146" s="49"/>
      <c r="B1146" s="1696"/>
      <c r="C1146" s="49"/>
    </row>
    <row r="1147" spans="1:3">
      <c r="A1147" s="49"/>
      <c r="B1147" s="1696"/>
      <c r="C1147" s="49"/>
    </row>
    <row r="1148" spans="1:3">
      <c r="A1148" s="49"/>
      <c r="B1148" s="1696"/>
      <c r="C1148" s="49"/>
    </row>
    <row r="1149" spans="1:3">
      <c r="A1149" s="49"/>
      <c r="B1149" s="1696"/>
      <c r="C1149" s="49"/>
    </row>
    <row r="1150" spans="1:3">
      <c r="A1150" s="49"/>
      <c r="B1150" s="1696"/>
      <c r="C1150" s="49"/>
    </row>
    <row r="1151" spans="1:3">
      <c r="A1151" s="49"/>
      <c r="B1151" s="1696"/>
      <c r="C1151" s="49"/>
    </row>
    <row r="1152" spans="1:3">
      <c r="A1152" s="49"/>
      <c r="B1152" s="1696"/>
      <c r="C1152" s="49"/>
    </row>
    <row r="1153" spans="1:3">
      <c r="A1153" s="49"/>
      <c r="B1153" s="1696"/>
      <c r="C1153" s="49"/>
    </row>
    <row r="1154" spans="1:3">
      <c r="A1154" s="49"/>
      <c r="B1154" s="1696"/>
      <c r="C1154" s="49"/>
    </row>
    <row r="1155" spans="1:3">
      <c r="A1155" s="49"/>
      <c r="B1155" s="1696"/>
      <c r="C1155" s="49"/>
    </row>
    <row r="1156" spans="1:3">
      <c r="A1156" s="49"/>
      <c r="B1156" s="1696"/>
      <c r="C1156" s="49"/>
    </row>
    <row r="1157" spans="1:3">
      <c r="A1157" s="49"/>
      <c r="B1157" s="1696"/>
      <c r="C1157" s="49"/>
    </row>
    <row r="1158" spans="1:3">
      <c r="A1158" s="49"/>
      <c r="B1158" s="1696"/>
      <c r="C1158" s="49"/>
    </row>
    <row r="1159" spans="1:3">
      <c r="A1159" s="49"/>
      <c r="B1159" s="1696"/>
      <c r="C1159" s="49"/>
    </row>
    <row r="1160" spans="1:3">
      <c r="A1160" s="49"/>
      <c r="B1160" s="1696"/>
      <c r="C1160" s="49"/>
    </row>
    <row r="1161" spans="1:3">
      <c r="A1161" s="49"/>
      <c r="B1161" s="1696"/>
      <c r="C1161" s="49"/>
    </row>
    <row r="1162" spans="1:3">
      <c r="A1162" s="49"/>
      <c r="B1162" s="1696"/>
      <c r="C1162" s="49"/>
    </row>
    <row r="1163" spans="1:3">
      <c r="A1163" s="49"/>
      <c r="B1163" s="1696"/>
      <c r="C1163" s="49"/>
    </row>
    <row r="1164" spans="1:3">
      <c r="A1164" s="49"/>
      <c r="B1164" s="1696"/>
      <c r="C1164" s="49"/>
    </row>
    <row r="1165" spans="1:3">
      <c r="A1165" s="49"/>
      <c r="B1165" s="1696"/>
      <c r="C1165" s="49"/>
    </row>
    <row r="1166" spans="1:3">
      <c r="A1166" s="49"/>
      <c r="B1166" s="1696"/>
      <c r="C1166" s="49"/>
    </row>
    <row r="1167" spans="1:3">
      <c r="A1167" s="49"/>
      <c r="B1167" s="1696"/>
      <c r="C1167" s="49"/>
    </row>
    <row r="1168" spans="1:3">
      <c r="A1168" s="49"/>
      <c r="B1168" s="1696"/>
      <c r="C1168" s="49"/>
    </row>
    <row r="1169" spans="1:3">
      <c r="A1169" s="49"/>
      <c r="B1169" s="1696"/>
      <c r="C1169" s="49"/>
    </row>
    <row r="1170" spans="1:3">
      <c r="A1170" s="49"/>
      <c r="B1170" s="1696"/>
      <c r="C1170" s="49"/>
    </row>
    <row r="1171" spans="1:3">
      <c r="A1171" s="49"/>
      <c r="B1171" s="1696"/>
      <c r="C1171" s="49"/>
    </row>
    <row r="1172" spans="1:3">
      <c r="A1172" s="49"/>
      <c r="B1172" s="1696"/>
      <c r="C1172" s="49"/>
    </row>
    <row r="1173" spans="1:3">
      <c r="A1173" s="49"/>
      <c r="B1173" s="1696"/>
      <c r="C1173" s="49"/>
    </row>
    <row r="1174" spans="1:3">
      <c r="A1174" s="49"/>
      <c r="B1174" s="1696"/>
      <c r="C1174" s="49"/>
    </row>
    <row r="1175" spans="1:3">
      <c r="A1175" s="49"/>
      <c r="B1175" s="1696"/>
      <c r="C1175" s="49"/>
    </row>
    <row r="1176" spans="1:3">
      <c r="A1176" s="49"/>
      <c r="B1176" s="1696"/>
      <c r="C1176" s="49"/>
    </row>
    <row r="1177" spans="1:3">
      <c r="A1177" s="49"/>
      <c r="B1177" s="1696"/>
      <c r="C1177" s="49"/>
    </row>
    <row r="1178" spans="1:3">
      <c r="A1178" s="49"/>
      <c r="B1178" s="1696"/>
      <c r="C1178" s="49"/>
    </row>
    <row r="1179" spans="1:3">
      <c r="A1179" s="49"/>
      <c r="B1179" s="1696"/>
      <c r="C1179" s="49"/>
    </row>
    <row r="1180" spans="1:3">
      <c r="A1180" s="49"/>
      <c r="B1180" s="1696"/>
      <c r="C1180" s="49"/>
    </row>
    <row r="1181" spans="1:3">
      <c r="A1181" s="49"/>
      <c r="B1181" s="1696"/>
      <c r="C1181" s="49"/>
    </row>
    <row r="1182" spans="1:3">
      <c r="A1182" s="49"/>
      <c r="B1182" s="1696"/>
      <c r="C1182" s="49"/>
    </row>
    <row r="1183" spans="1:3">
      <c r="A1183" s="49"/>
      <c r="B1183" s="1696"/>
      <c r="C1183" s="49"/>
    </row>
    <row r="1184" spans="1:3">
      <c r="A1184" s="49"/>
      <c r="B1184" s="1696"/>
      <c r="C1184" s="49"/>
    </row>
    <row r="1185" spans="1:3">
      <c r="A1185" s="49"/>
      <c r="B1185" s="1696"/>
      <c r="C1185" s="49"/>
    </row>
    <row r="1186" spans="1:3">
      <c r="A1186" s="49"/>
      <c r="B1186" s="1696"/>
      <c r="C1186" s="49"/>
    </row>
    <row r="1187" spans="1:3">
      <c r="A1187" s="49"/>
      <c r="B1187" s="1696"/>
      <c r="C1187" s="49"/>
    </row>
    <row r="1188" spans="1:3">
      <c r="A1188" s="49"/>
      <c r="B1188" s="1696"/>
      <c r="C1188" s="49"/>
    </row>
    <row r="1189" spans="1:3">
      <c r="A1189" s="49"/>
      <c r="B1189" s="1696"/>
      <c r="C1189" s="49"/>
    </row>
    <row r="1190" spans="1:3">
      <c r="A1190" s="49"/>
      <c r="B1190" s="1696"/>
      <c r="C1190" s="49"/>
    </row>
    <row r="1191" spans="1:3">
      <c r="A1191" s="49"/>
      <c r="B1191" s="1696"/>
      <c r="C1191" s="49"/>
    </row>
    <row r="1192" spans="1:3">
      <c r="A1192" s="49"/>
      <c r="B1192" s="1696"/>
      <c r="C1192" s="49"/>
    </row>
    <row r="1193" spans="1:3">
      <c r="A1193" s="49"/>
      <c r="B1193" s="1696"/>
      <c r="C1193" s="49"/>
    </row>
    <row r="1194" spans="1:3">
      <c r="A1194" s="49"/>
      <c r="B1194" s="1696"/>
      <c r="C1194" s="49"/>
    </row>
    <row r="1195" spans="1:3">
      <c r="A1195" s="49"/>
      <c r="B1195" s="1696"/>
      <c r="C1195" s="49"/>
    </row>
    <row r="1196" spans="1:3">
      <c r="A1196" s="49"/>
      <c r="B1196" s="1696"/>
      <c r="C1196" s="49"/>
    </row>
    <row r="1197" spans="1:3">
      <c r="A1197" s="49"/>
      <c r="B1197" s="1696"/>
      <c r="C1197" s="49"/>
    </row>
    <row r="1198" spans="1:3">
      <c r="A1198" s="49"/>
      <c r="B1198" s="1696"/>
      <c r="C1198" s="49"/>
    </row>
    <row r="1199" spans="1:3">
      <c r="A1199" s="49"/>
      <c r="B1199" s="1696"/>
      <c r="C1199" s="49"/>
    </row>
    <row r="1200" spans="1:3">
      <c r="A1200" s="49"/>
      <c r="B1200" s="1696"/>
      <c r="C1200" s="49"/>
    </row>
    <row r="1201" spans="1:3">
      <c r="A1201" s="49"/>
      <c r="B1201" s="1696"/>
      <c r="C1201" s="49"/>
    </row>
    <row r="1202" spans="1:3">
      <c r="A1202" s="49"/>
      <c r="B1202" s="1696"/>
      <c r="C1202" s="49"/>
    </row>
    <row r="1203" spans="1:3">
      <c r="A1203" s="49"/>
      <c r="B1203" s="1696"/>
      <c r="C1203" s="49"/>
    </row>
    <row r="1204" spans="1:3">
      <c r="A1204" s="49"/>
      <c r="B1204" s="1696"/>
      <c r="C1204" s="49"/>
    </row>
    <row r="1205" spans="1:3">
      <c r="A1205" s="49"/>
      <c r="B1205" s="1696"/>
      <c r="C1205" s="49"/>
    </row>
    <row r="1206" spans="1:3">
      <c r="A1206" s="49"/>
      <c r="B1206" s="1696"/>
      <c r="C1206" s="49"/>
    </row>
    <row r="1207" spans="1:3">
      <c r="A1207" s="49"/>
      <c r="B1207" s="1696"/>
      <c r="C1207" s="49"/>
    </row>
    <row r="1208" spans="1:3">
      <c r="A1208" s="49"/>
      <c r="B1208" s="1696"/>
      <c r="C1208" s="49"/>
    </row>
    <row r="1209" spans="1:3">
      <c r="A1209" s="49"/>
      <c r="B1209" s="1696"/>
      <c r="C1209" s="49"/>
    </row>
    <row r="1210" spans="1:3">
      <c r="A1210" s="49"/>
      <c r="B1210" s="1696"/>
      <c r="C1210" s="49"/>
    </row>
    <row r="1211" spans="1:3">
      <c r="A1211" s="49"/>
      <c r="B1211" s="1696"/>
      <c r="C1211" s="49"/>
    </row>
    <row r="1212" spans="1:3">
      <c r="A1212" s="49"/>
      <c r="B1212" s="1696"/>
      <c r="C1212" s="49"/>
    </row>
    <row r="1213" spans="1:3">
      <c r="A1213" s="49"/>
      <c r="B1213" s="1696"/>
      <c r="C1213" s="49"/>
    </row>
    <row r="1214" spans="1:3">
      <c r="A1214" s="49"/>
      <c r="B1214" s="1696"/>
      <c r="C1214" s="49"/>
    </row>
    <row r="1215" spans="1:3">
      <c r="A1215" s="49"/>
      <c r="B1215" s="1696"/>
      <c r="C1215" s="49"/>
    </row>
    <row r="1216" spans="1:3">
      <c r="A1216" s="49"/>
      <c r="B1216" s="1696"/>
      <c r="C1216" s="49"/>
    </row>
    <row r="1217" spans="1:3">
      <c r="A1217" s="49"/>
      <c r="B1217" s="1696"/>
      <c r="C1217" s="49"/>
    </row>
    <row r="1218" spans="1:3">
      <c r="A1218" s="49"/>
      <c r="B1218" s="1696"/>
      <c r="C1218" s="49"/>
    </row>
    <row r="1219" spans="1:3">
      <c r="A1219" s="49"/>
      <c r="B1219" s="1696"/>
      <c r="C1219" s="49"/>
    </row>
    <row r="1220" spans="1:3">
      <c r="A1220" s="49"/>
      <c r="B1220" s="1696"/>
      <c r="C1220" s="49"/>
    </row>
    <row r="1221" spans="1:3">
      <c r="A1221" s="49"/>
      <c r="B1221" s="1696"/>
      <c r="C1221" s="49"/>
    </row>
    <row r="1222" spans="1:3">
      <c r="A1222" s="49"/>
      <c r="B1222" s="1696"/>
      <c r="C1222" s="49"/>
    </row>
    <row r="1223" spans="1:3">
      <c r="A1223" s="49"/>
      <c r="B1223" s="1696"/>
      <c r="C1223" s="49"/>
    </row>
    <row r="1224" spans="1:3">
      <c r="A1224" s="49"/>
      <c r="B1224" s="1696"/>
      <c r="C1224" s="49"/>
    </row>
    <row r="1225" spans="1:3">
      <c r="A1225" s="49"/>
      <c r="B1225" s="1696"/>
      <c r="C1225" s="49"/>
    </row>
    <row r="1226" spans="1:3">
      <c r="A1226" s="49"/>
      <c r="B1226" s="1696"/>
      <c r="C1226" s="49"/>
    </row>
    <row r="1227" spans="1:3">
      <c r="A1227" s="49"/>
      <c r="B1227" s="1696"/>
      <c r="C1227" s="49"/>
    </row>
    <row r="1228" spans="1:3">
      <c r="A1228" s="49"/>
      <c r="B1228" s="1696"/>
      <c r="C1228" s="49"/>
    </row>
    <row r="1229" spans="1:3">
      <c r="A1229" s="49"/>
      <c r="B1229" s="1696"/>
      <c r="C1229" s="49"/>
    </row>
    <row r="1230" spans="1:3">
      <c r="A1230" s="49"/>
      <c r="B1230" s="1696"/>
      <c r="C1230" s="49"/>
    </row>
    <row r="1231" spans="1:3">
      <c r="A1231" s="49"/>
      <c r="B1231" s="1696"/>
      <c r="C1231" s="49"/>
    </row>
    <row r="1232" spans="1:3">
      <c r="A1232" s="49"/>
      <c r="B1232" s="1696"/>
      <c r="C1232" s="49"/>
    </row>
    <row r="1233" spans="1:3">
      <c r="A1233" s="49"/>
      <c r="B1233" s="1696"/>
      <c r="C1233" s="49"/>
    </row>
    <row r="1234" spans="1:3">
      <c r="A1234" s="49"/>
      <c r="B1234" s="1696"/>
      <c r="C1234" s="49"/>
    </row>
    <row r="1235" spans="1:3">
      <c r="A1235" s="49"/>
      <c r="B1235" s="1696"/>
      <c r="C1235" s="49"/>
    </row>
    <row r="1236" spans="1:3">
      <c r="A1236" s="49"/>
      <c r="B1236" s="1696"/>
      <c r="C1236" s="49"/>
    </row>
    <row r="1237" spans="1:3">
      <c r="A1237" s="49"/>
      <c r="B1237" s="1696"/>
      <c r="C1237" s="49"/>
    </row>
    <row r="1238" spans="1:3">
      <c r="A1238" s="49"/>
      <c r="B1238" s="1696"/>
      <c r="C1238" s="49"/>
    </row>
    <row r="1239" spans="1:3">
      <c r="A1239" s="49"/>
      <c r="B1239" s="1696"/>
      <c r="C1239" s="49"/>
    </row>
    <row r="1240" spans="1:3">
      <c r="A1240" s="49"/>
      <c r="B1240" s="1696"/>
      <c r="C1240" s="49"/>
    </row>
    <row r="1241" spans="1:3">
      <c r="A1241" s="49"/>
      <c r="B1241" s="1696"/>
      <c r="C1241" s="49"/>
    </row>
    <row r="1242" spans="1:3">
      <c r="A1242" s="49"/>
      <c r="B1242" s="1696"/>
      <c r="C1242" s="49"/>
    </row>
    <row r="1243" spans="1:3">
      <c r="A1243" s="49"/>
      <c r="B1243" s="1696"/>
      <c r="C1243" s="49"/>
    </row>
    <row r="1244" spans="1:3">
      <c r="A1244" s="49"/>
      <c r="B1244" s="1696"/>
      <c r="C1244" s="49"/>
    </row>
    <row r="1245" spans="1:3">
      <c r="A1245" s="49"/>
      <c r="B1245" s="1696"/>
      <c r="C1245" s="49"/>
    </row>
    <row r="1246" spans="1:3">
      <c r="A1246" s="49"/>
      <c r="B1246" s="1696"/>
      <c r="C1246" s="49"/>
    </row>
    <row r="1247" spans="1:3">
      <c r="A1247" s="49"/>
      <c r="B1247" s="1696"/>
      <c r="C1247" s="49"/>
    </row>
    <row r="1248" spans="1:3">
      <c r="A1248" s="49"/>
      <c r="B1248" s="1696"/>
      <c r="C1248" s="49"/>
    </row>
    <row r="1249" spans="1:3">
      <c r="A1249" s="49"/>
      <c r="B1249" s="1696"/>
      <c r="C1249" s="49"/>
    </row>
    <row r="1250" spans="1:3">
      <c r="A1250" s="49"/>
      <c r="B1250" s="1696"/>
      <c r="C1250" s="49"/>
    </row>
    <row r="1251" spans="1:3">
      <c r="A1251" s="49"/>
      <c r="B1251" s="1696"/>
      <c r="C1251" s="49"/>
    </row>
    <row r="1252" spans="1:3">
      <c r="A1252" s="49"/>
      <c r="B1252" s="1696"/>
      <c r="C1252" s="49"/>
    </row>
    <row r="1253" spans="1:3">
      <c r="A1253" s="49"/>
      <c r="B1253" s="1696"/>
      <c r="C1253" s="49"/>
    </row>
    <row r="1254" spans="1:3">
      <c r="A1254" s="49"/>
      <c r="B1254" s="1696"/>
      <c r="C1254" s="49"/>
    </row>
    <row r="1255" spans="1:3">
      <c r="A1255" s="49"/>
      <c r="B1255" s="1696"/>
      <c r="C1255" s="49"/>
    </row>
    <row r="1256" spans="1:3">
      <c r="A1256" s="49"/>
      <c r="B1256" s="1696"/>
      <c r="C1256" s="49"/>
    </row>
    <row r="1257" spans="1:3">
      <c r="A1257" s="49"/>
      <c r="B1257" s="1696"/>
      <c r="C1257" s="49"/>
    </row>
    <row r="1258" spans="1:3">
      <c r="A1258" s="49"/>
      <c r="B1258" s="1696"/>
      <c r="C1258" s="49"/>
    </row>
    <row r="1259" spans="1:3">
      <c r="A1259" s="49"/>
      <c r="B1259" s="1696"/>
      <c r="C1259" s="49"/>
    </row>
    <row r="1260" spans="1:3">
      <c r="A1260" s="49"/>
      <c r="B1260" s="1696"/>
      <c r="C1260" s="49"/>
    </row>
    <row r="1261" spans="1:3">
      <c r="A1261" s="49"/>
      <c r="B1261" s="1696"/>
      <c r="C1261" s="49"/>
    </row>
    <row r="1262" spans="1:3">
      <c r="A1262" s="49"/>
      <c r="B1262" s="1696"/>
      <c r="C1262" s="49"/>
    </row>
    <row r="1263" spans="1:3">
      <c r="A1263" s="49"/>
      <c r="B1263" s="1696"/>
      <c r="C1263" s="49"/>
    </row>
    <row r="1264" spans="1:3">
      <c r="A1264" s="49"/>
      <c r="B1264" s="1696"/>
      <c r="C1264" s="49"/>
    </row>
    <row r="1265" spans="1:3">
      <c r="A1265" s="49"/>
      <c r="B1265" s="1696"/>
      <c r="C1265" s="49"/>
    </row>
    <row r="1266" spans="1:3">
      <c r="A1266" s="49"/>
      <c r="B1266" s="1696"/>
      <c r="C1266" s="49"/>
    </row>
    <row r="1267" spans="1:3">
      <c r="A1267" s="49"/>
      <c r="B1267" s="1696"/>
      <c r="C1267" s="49"/>
    </row>
    <row r="1268" spans="1:3">
      <c r="A1268" s="49"/>
      <c r="B1268" s="1696"/>
      <c r="C1268" s="49"/>
    </row>
    <row r="1269" spans="1:3">
      <c r="A1269" s="49"/>
      <c r="B1269" s="1696"/>
      <c r="C1269" s="49"/>
    </row>
    <row r="1270" spans="1:3">
      <c r="A1270" s="49"/>
      <c r="B1270" s="1696"/>
      <c r="C1270" s="49"/>
    </row>
    <row r="1271" spans="1:3">
      <c r="A1271" s="49"/>
      <c r="B1271" s="1696"/>
      <c r="C1271" s="49"/>
    </row>
    <row r="1272" spans="1:3">
      <c r="A1272" s="49"/>
      <c r="B1272" s="1696"/>
      <c r="C1272" s="49"/>
    </row>
    <row r="1273" spans="1:3">
      <c r="A1273" s="49"/>
      <c r="B1273" s="1696"/>
      <c r="C1273" s="49"/>
    </row>
    <row r="1274" spans="1:3">
      <c r="A1274" s="49"/>
      <c r="B1274" s="1696"/>
      <c r="C1274" s="49"/>
    </row>
    <row r="1275" spans="1:3">
      <c r="A1275" s="49"/>
      <c r="B1275" s="1696"/>
      <c r="C1275" s="49"/>
    </row>
    <row r="1276" spans="1:3">
      <c r="A1276" s="49"/>
      <c r="B1276" s="1696"/>
      <c r="C1276" s="49"/>
    </row>
    <row r="1277" spans="1:3">
      <c r="A1277" s="49"/>
      <c r="B1277" s="1696"/>
      <c r="C1277" s="49"/>
    </row>
    <row r="1278" spans="1:3">
      <c r="A1278" s="49"/>
      <c r="B1278" s="1696"/>
      <c r="C1278" s="49"/>
    </row>
    <row r="1279" spans="1:3">
      <c r="A1279" s="49"/>
      <c r="B1279" s="1696"/>
      <c r="C1279" s="49"/>
    </row>
    <row r="1280" spans="1:3">
      <c r="A1280" s="49"/>
      <c r="B1280" s="1696"/>
      <c r="C1280" s="49"/>
    </row>
    <row r="1281" spans="1:3">
      <c r="A1281" s="49"/>
      <c r="B1281" s="1696"/>
      <c r="C1281" s="49"/>
    </row>
    <row r="1282" spans="1:3">
      <c r="A1282" s="49"/>
      <c r="B1282" s="1696"/>
      <c r="C1282" s="49"/>
    </row>
    <row r="1283" spans="1:3">
      <c r="A1283" s="49"/>
      <c r="B1283" s="1696"/>
      <c r="C1283" s="49"/>
    </row>
    <row r="1284" spans="1:3">
      <c r="A1284" s="49"/>
      <c r="B1284" s="1696"/>
      <c r="C1284" s="49"/>
    </row>
    <row r="1285" spans="1:3">
      <c r="A1285" s="49"/>
      <c r="B1285" s="1696"/>
      <c r="C1285" s="49"/>
    </row>
    <row r="1286" spans="1:3">
      <c r="A1286" s="49"/>
      <c r="B1286" s="1696"/>
      <c r="C1286" s="49"/>
    </row>
    <row r="1287" spans="1:3">
      <c r="A1287" s="49"/>
      <c r="B1287" s="1696"/>
      <c r="C1287" s="49"/>
    </row>
    <row r="1288" spans="1:3">
      <c r="A1288" s="49"/>
      <c r="B1288" s="1696"/>
      <c r="C1288" s="49"/>
    </row>
    <row r="1289" spans="1:3">
      <c r="A1289" s="49"/>
      <c r="B1289" s="1696"/>
      <c r="C1289" s="49"/>
    </row>
    <row r="1290" spans="1:3">
      <c r="A1290" s="49"/>
      <c r="B1290" s="1696"/>
      <c r="C1290" s="49"/>
    </row>
    <row r="1291" spans="1:3">
      <c r="A1291" s="49"/>
      <c r="B1291" s="1696"/>
      <c r="C1291" s="49"/>
    </row>
    <row r="1292" spans="1:3">
      <c r="A1292" s="49"/>
      <c r="B1292" s="1696"/>
      <c r="C1292" s="49"/>
    </row>
    <row r="1293" spans="1:3">
      <c r="A1293" s="49"/>
      <c r="B1293" s="1696"/>
      <c r="C1293" s="49"/>
    </row>
    <row r="1294" spans="1:3">
      <c r="A1294" s="49"/>
      <c r="B1294" s="1696"/>
      <c r="C1294" s="49"/>
    </row>
    <row r="1295" spans="1:3">
      <c r="A1295" s="49"/>
      <c r="B1295" s="1696"/>
      <c r="C1295" s="49"/>
    </row>
    <row r="1296" spans="1:3">
      <c r="A1296" s="49"/>
      <c r="B1296" s="1696"/>
      <c r="C1296" s="49"/>
    </row>
    <row r="1297" spans="1:3">
      <c r="A1297" s="49"/>
      <c r="B1297" s="1696"/>
      <c r="C1297" s="49"/>
    </row>
    <row r="1298" spans="1:3">
      <c r="A1298" s="49"/>
      <c r="B1298" s="1696"/>
      <c r="C1298" s="49"/>
    </row>
    <row r="1299" spans="1:3">
      <c r="A1299" s="49"/>
      <c r="B1299" s="1696"/>
      <c r="C1299" s="49"/>
    </row>
    <row r="1300" spans="1:3">
      <c r="A1300" s="49"/>
      <c r="B1300" s="1696"/>
      <c r="C1300" s="49"/>
    </row>
    <row r="1301" spans="1:3">
      <c r="A1301" s="49"/>
      <c r="B1301" s="1696"/>
      <c r="C1301" s="49"/>
    </row>
    <row r="1302" spans="1:3">
      <c r="A1302" s="49"/>
      <c r="B1302" s="1696"/>
      <c r="C1302" s="49"/>
    </row>
    <row r="1303" spans="1:3">
      <c r="A1303" s="49"/>
      <c r="B1303" s="1696"/>
      <c r="C1303" s="49"/>
    </row>
    <row r="1304" spans="1:3">
      <c r="A1304" s="49"/>
      <c r="B1304" s="1696"/>
      <c r="C1304" s="49"/>
    </row>
    <row r="1305" spans="1:3">
      <c r="A1305" s="49"/>
      <c r="B1305" s="1696"/>
      <c r="C1305" s="49"/>
    </row>
    <row r="1306" spans="1:3">
      <c r="A1306" s="49"/>
      <c r="B1306" s="1696"/>
      <c r="C1306" s="49"/>
    </row>
    <row r="1307" spans="1:3">
      <c r="A1307" s="49"/>
      <c r="B1307" s="1696"/>
      <c r="C1307" s="49"/>
    </row>
    <row r="1308" spans="1:3">
      <c r="A1308" s="49"/>
      <c r="B1308" s="1696"/>
      <c r="C1308" s="49"/>
    </row>
    <row r="1309" spans="1:3">
      <c r="A1309" s="49"/>
      <c r="B1309" s="1696"/>
      <c r="C1309" s="49"/>
    </row>
    <row r="1310" spans="1:3">
      <c r="A1310" s="49"/>
      <c r="B1310" s="1696"/>
      <c r="C1310" s="49"/>
    </row>
    <row r="1311" spans="1:3">
      <c r="A1311" s="49"/>
      <c r="B1311" s="1696"/>
      <c r="C1311" s="49"/>
    </row>
    <row r="1312" spans="1:3">
      <c r="A1312" s="49"/>
      <c r="B1312" s="1696"/>
      <c r="C1312" s="49"/>
    </row>
    <row r="1313" spans="1:3">
      <c r="A1313" s="49"/>
      <c r="B1313" s="1696"/>
      <c r="C1313" s="49"/>
    </row>
    <row r="1314" spans="1:3">
      <c r="A1314" s="49"/>
      <c r="B1314" s="1696"/>
      <c r="C1314" s="49"/>
    </row>
    <row r="1315" spans="1:3">
      <c r="A1315" s="49"/>
      <c r="B1315" s="1696"/>
      <c r="C1315" s="49"/>
    </row>
    <row r="1316" spans="1:3">
      <c r="A1316" s="49"/>
      <c r="B1316" s="1696"/>
      <c r="C1316" s="49"/>
    </row>
    <row r="1317" spans="1:3">
      <c r="A1317" s="49"/>
      <c r="B1317" s="1696"/>
      <c r="C1317" s="49"/>
    </row>
    <row r="1318" spans="1:3">
      <c r="A1318" s="49"/>
      <c r="B1318" s="1696"/>
      <c r="C1318" s="49"/>
    </row>
    <row r="1319" spans="1:3">
      <c r="A1319" s="49"/>
      <c r="B1319" s="1696"/>
      <c r="C1319" s="49"/>
    </row>
    <row r="1320" spans="1:3">
      <c r="A1320" s="49"/>
      <c r="B1320" s="1696"/>
      <c r="C1320" s="49"/>
    </row>
    <row r="1321" spans="1:3">
      <c r="A1321" s="49"/>
      <c r="B1321" s="1696"/>
      <c r="C1321" s="49"/>
    </row>
    <row r="1322" spans="1:3">
      <c r="A1322" s="49"/>
      <c r="B1322" s="1696"/>
      <c r="C1322" s="49"/>
    </row>
    <row r="1323" spans="1:3">
      <c r="A1323" s="49"/>
      <c r="B1323" s="1696"/>
      <c r="C1323" s="49"/>
    </row>
    <row r="1324" spans="1:3">
      <c r="A1324" s="49"/>
      <c r="B1324" s="1696"/>
      <c r="C1324" s="49"/>
    </row>
    <row r="1325" spans="1:3">
      <c r="A1325" s="49"/>
      <c r="B1325" s="1696"/>
      <c r="C1325" s="49"/>
    </row>
    <row r="1326" spans="1:3">
      <c r="A1326" s="49"/>
      <c r="B1326" s="1696"/>
      <c r="C1326" s="49"/>
    </row>
    <row r="1327" spans="1:3">
      <c r="A1327" s="49"/>
      <c r="B1327" s="1696"/>
      <c r="C1327" s="49"/>
    </row>
    <row r="1328" spans="1:3">
      <c r="A1328" s="49"/>
      <c r="B1328" s="1696"/>
      <c r="C1328" s="49"/>
    </row>
    <row r="1329" spans="1:3">
      <c r="A1329" s="49"/>
      <c r="B1329" s="1696"/>
      <c r="C1329" s="49"/>
    </row>
    <row r="1330" spans="1:3">
      <c r="A1330" s="49"/>
      <c r="B1330" s="1696"/>
      <c r="C1330" s="49"/>
    </row>
    <row r="1331" spans="1:3">
      <c r="A1331" s="49"/>
      <c r="B1331" s="1696"/>
      <c r="C1331" s="49"/>
    </row>
    <row r="1332" spans="1:3">
      <c r="A1332" s="49"/>
      <c r="B1332" s="1696"/>
      <c r="C1332" s="49"/>
    </row>
    <row r="1333" spans="1:3">
      <c r="A1333" s="49"/>
      <c r="B1333" s="1696"/>
      <c r="C1333" s="49"/>
    </row>
    <row r="1334" spans="1:3">
      <c r="A1334" s="49"/>
      <c r="B1334" s="1696"/>
      <c r="C1334" s="49"/>
    </row>
    <row r="1335" spans="1:3">
      <c r="A1335" s="49"/>
      <c r="B1335" s="1696"/>
      <c r="C1335" s="49"/>
    </row>
    <row r="1336" spans="1:3">
      <c r="A1336" s="49"/>
      <c r="B1336" s="1696"/>
      <c r="C1336" s="49"/>
    </row>
    <row r="1337" spans="1:3">
      <c r="A1337" s="49"/>
      <c r="B1337" s="1696"/>
      <c r="C1337" s="49"/>
    </row>
    <row r="1338" spans="1:3">
      <c r="A1338" s="49"/>
      <c r="B1338" s="1696"/>
      <c r="C1338" s="49"/>
    </row>
    <row r="1339" spans="1:3">
      <c r="A1339" s="49"/>
      <c r="B1339" s="1696"/>
      <c r="C1339" s="49"/>
    </row>
    <row r="1340" spans="1:3">
      <c r="A1340" s="49"/>
      <c r="B1340" s="1696"/>
      <c r="C1340" s="49"/>
    </row>
    <row r="1341" spans="1:3">
      <c r="A1341" s="49"/>
      <c r="B1341" s="1696"/>
      <c r="C1341" s="49"/>
    </row>
    <row r="1342" spans="1:3">
      <c r="A1342" s="49"/>
      <c r="B1342" s="1696"/>
      <c r="C1342" s="49"/>
    </row>
    <row r="1343" spans="1:3">
      <c r="A1343" s="49"/>
      <c r="B1343" s="1696"/>
      <c r="C1343" s="49"/>
    </row>
    <row r="1344" spans="1:3">
      <c r="A1344" s="49"/>
      <c r="B1344" s="1696"/>
      <c r="C1344" s="49"/>
    </row>
    <row r="1345" spans="1:3">
      <c r="A1345" s="49"/>
      <c r="B1345" s="1696"/>
      <c r="C1345" s="49"/>
    </row>
    <row r="1346" spans="1:3">
      <c r="A1346" s="49"/>
      <c r="B1346" s="1696"/>
      <c r="C1346" s="49"/>
    </row>
    <row r="1347" spans="1:3">
      <c r="A1347" s="49"/>
      <c r="B1347" s="1696"/>
      <c r="C1347" s="49"/>
    </row>
    <row r="1348" spans="1:3">
      <c r="A1348" s="49"/>
      <c r="B1348" s="1696"/>
      <c r="C1348" s="49"/>
    </row>
    <row r="1349" spans="1:3">
      <c r="A1349" s="49"/>
      <c r="B1349" s="1696"/>
      <c r="C1349" s="49"/>
    </row>
    <row r="1350" spans="1:3">
      <c r="A1350" s="49"/>
      <c r="B1350" s="1696"/>
      <c r="C1350" s="49"/>
    </row>
    <row r="1351" spans="1:3">
      <c r="A1351" s="49"/>
      <c r="B1351" s="1696"/>
      <c r="C1351" s="49"/>
    </row>
    <row r="1352" spans="1:3">
      <c r="A1352" s="49"/>
      <c r="B1352" s="1696"/>
      <c r="C1352" s="49"/>
    </row>
    <row r="1353" spans="1:3">
      <c r="A1353" s="49"/>
      <c r="B1353" s="1696"/>
      <c r="C1353" s="49"/>
    </row>
    <row r="1354" spans="1:3">
      <c r="A1354" s="49"/>
      <c r="B1354" s="1696"/>
      <c r="C1354" s="49"/>
    </row>
    <row r="1355" spans="1:3">
      <c r="A1355" s="49"/>
      <c r="B1355" s="1696"/>
      <c r="C1355" s="49"/>
    </row>
    <row r="1356" spans="1:3">
      <c r="A1356" s="49"/>
      <c r="B1356" s="1696"/>
      <c r="C1356" s="49"/>
    </row>
    <row r="1357" spans="1:3">
      <c r="A1357" s="49"/>
      <c r="B1357" s="1696"/>
      <c r="C1357" s="49"/>
    </row>
    <row r="1358" spans="1:3">
      <c r="A1358" s="49"/>
      <c r="B1358" s="1696"/>
      <c r="C1358" s="49"/>
    </row>
    <row r="1359" spans="1:3">
      <c r="A1359" s="49"/>
      <c r="B1359" s="1696"/>
      <c r="C1359" s="49"/>
    </row>
    <row r="1360" spans="1:3">
      <c r="A1360" s="49"/>
      <c r="B1360" s="1696"/>
      <c r="C1360" s="49"/>
    </row>
    <row r="1361" spans="1:3">
      <c r="A1361" s="49"/>
      <c r="B1361" s="1696"/>
      <c r="C1361" s="49"/>
    </row>
    <row r="1362" spans="1:3">
      <c r="A1362" s="49"/>
      <c r="B1362" s="1696"/>
      <c r="C1362" s="49"/>
    </row>
    <row r="1363" spans="1:3">
      <c r="A1363" s="49"/>
      <c r="B1363" s="1696"/>
      <c r="C1363" s="49"/>
    </row>
    <row r="1364" spans="1:3">
      <c r="A1364" s="49"/>
      <c r="B1364" s="1696"/>
      <c r="C1364" s="49"/>
    </row>
    <row r="1365" spans="1:3">
      <c r="A1365" s="49"/>
      <c r="B1365" s="1696"/>
      <c r="C1365" s="49"/>
    </row>
    <row r="1366" spans="1:3">
      <c r="A1366" s="49"/>
      <c r="B1366" s="1696"/>
      <c r="C1366" s="49"/>
    </row>
    <row r="1367" spans="1:3">
      <c r="A1367" s="49"/>
      <c r="B1367" s="1696"/>
      <c r="C1367" s="49"/>
    </row>
    <row r="1368" spans="1:3">
      <c r="A1368" s="49"/>
      <c r="B1368" s="1696"/>
      <c r="C1368" s="49"/>
    </row>
    <row r="1369" spans="1:3">
      <c r="A1369" s="49"/>
      <c r="B1369" s="1696"/>
      <c r="C1369" s="49"/>
    </row>
    <row r="1370" spans="1:3">
      <c r="A1370" s="49"/>
      <c r="B1370" s="1696"/>
      <c r="C1370" s="49"/>
    </row>
    <row r="1371" spans="1:3">
      <c r="A1371" s="49"/>
      <c r="B1371" s="1696"/>
      <c r="C1371" s="49"/>
    </row>
    <row r="1372" spans="1:3">
      <c r="A1372" s="49"/>
      <c r="B1372" s="1696"/>
      <c r="C1372" s="49"/>
    </row>
    <row r="1373" spans="1:3">
      <c r="A1373" s="49"/>
      <c r="B1373" s="1696"/>
      <c r="C1373" s="49"/>
    </row>
    <row r="1374" spans="1:3">
      <c r="A1374" s="49"/>
      <c r="B1374" s="1696"/>
      <c r="C1374" s="49"/>
    </row>
    <row r="1375" spans="1:3">
      <c r="A1375" s="49"/>
      <c r="B1375" s="1696"/>
      <c r="C1375" s="49"/>
    </row>
    <row r="1376" spans="1:3">
      <c r="A1376" s="49"/>
      <c r="B1376" s="1696"/>
      <c r="C1376" s="49"/>
    </row>
    <row r="1377" spans="1:3">
      <c r="A1377" s="49"/>
      <c r="B1377" s="1696"/>
      <c r="C1377" s="49"/>
    </row>
    <row r="1378" spans="1:3">
      <c r="A1378" s="49"/>
      <c r="B1378" s="1696"/>
      <c r="C1378" s="49"/>
    </row>
    <row r="1379" spans="1:3">
      <c r="A1379" s="49"/>
      <c r="B1379" s="1696"/>
      <c r="C1379" s="49"/>
    </row>
    <row r="1380" spans="1:3">
      <c r="A1380" s="49"/>
      <c r="B1380" s="1696"/>
      <c r="C1380" s="49"/>
    </row>
    <row r="1381" spans="1:3">
      <c r="A1381" s="49"/>
      <c r="B1381" s="1696"/>
      <c r="C1381" s="49"/>
    </row>
    <row r="1382" spans="1:3">
      <c r="A1382" s="49"/>
      <c r="B1382" s="1696"/>
      <c r="C1382" s="49"/>
    </row>
    <row r="1383" spans="1:3">
      <c r="A1383" s="49"/>
      <c r="B1383" s="1696"/>
      <c r="C1383" s="49"/>
    </row>
    <row r="1384" spans="1:3">
      <c r="A1384" s="49"/>
      <c r="B1384" s="1696"/>
      <c r="C1384" s="49"/>
    </row>
    <row r="1385" spans="1:3">
      <c r="A1385" s="49"/>
      <c r="B1385" s="1696"/>
      <c r="C1385" s="49"/>
    </row>
    <row r="1386" spans="1:3">
      <c r="A1386" s="49"/>
      <c r="B1386" s="1696"/>
      <c r="C1386" s="49"/>
    </row>
    <row r="1387" spans="1:3">
      <c r="A1387" s="49"/>
      <c r="B1387" s="1696"/>
      <c r="C1387" s="49"/>
    </row>
    <row r="1388" spans="1:3">
      <c r="A1388" s="49"/>
      <c r="B1388" s="1696"/>
      <c r="C1388" s="49"/>
    </row>
    <row r="1389" spans="1:3">
      <c r="A1389" s="49"/>
      <c r="B1389" s="1696"/>
      <c r="C1389" s="49"/>
    </row>
    <row r="1390" spans="1:3">
      <c r="A1390" s="49"/>
      <c r="B1390" s="1696"/>
      <c r="C1390" s="49"/>
    </row>
    <row r="1391" spans="1:3">
      <c r="A1391" s="49"/>
      <c r="B1391" s="1696"/>
      <c r="C1391" s="49"/>
    </row>
    <row r="1392" spans="1:3">
      <c r="A1392" s="49"/>
      <c r="B1392" s="1696"/>
      <c r="C1392" s="49"/>
    </row>
    <row r="1393" spans="1:3">
      <c r="A1393" s="49"/>
      <c r="B1393" s="1696"/>
      <c r="C1393" s="49"/>
    </row>
    <row r="1394" spans="1:3">
      <c r="A1394" s="49"/>
      <c r="B1394" s="1696"/>
      <c r="C1394" s="49"/>
    </row>
    <row r="1395" spans="1:3">
      <c r="A1395" s="49"/>
      <c r="B1395" s="1696"/>
      <c r="C1395" s="49"/>
    </row>
    <row r="1396" spans="1:3">
      <c r="A1396" s="49"/>
      <c r="B1396" s="1696"/>
      <c r="C1396" s="49"/>
    </row>
    <row r="1397" spans="1:3">
      <c r="A1397" s="49"/>
      <c r="B1397" s="1696"/>
      <c r="C1397" s="49"/>
    </row>
    <row r="1398" spans="1:3">
      <c r="A1398" s="49"/>
      <c r="B1398" s="1696"/>
      <c r="C1398" s="49"/>
    </row>
    <row r="1399" spans="1:3">
      <c r="A1399" s="49"/>
      <c r="B1399" s="1696"/>
      <c r="C1399" s="49"/>
    </row>
    <row r="1400" spans="1:3">
      <c r="A1400" s="49"/>
      <c r="B1400" s="1696"/>
      <c r="C1400" s="49"/>
    </row>
    <row r="1401" spans="1:3">
      <c r="A1401" s="49"/>
      <c r="B1401" s="1696"/>
      <c r="C1401" s="49"/>
    </row>
    <row r="1402" spans="1:3">
      <c r="A1402" s="49"/>
      <c r="B1402" s="1696"/>
      <c r="C1402" s="49"/>
    </row>
    <row r="1403" spans="1:3">
      <c r="A1403" s="49"/>
      <c r="B1403" s="1696"/>
      <c r="C1403" s="49"/>
    </row>
    <row r="1404" spans="1:3">
      <c r="A1404" s="49"/>
      <c r="B1404" s="1696"/>
      <c r="C1404" s="49"/>
    </row>
    <row r="1405" spans="1:3">
      <c r="A1405" s="49"/>
      <c r="B1405" s="1696"/>
      <c r="C1405" s="49"/>
    </row>
    <row r="1406" spans="1:3">
      <c r="A1406" s="49"/>
      <c r="B1406" s="1696"/>
      <c r="C1406" s="49"/>
    </row>
    <row r="1407" spans="1:3">
      <c r="A1407" s="49"/>
      <c r="B1407" s="1696"/>
      <c r="C1407" s="49"/>
    </row>
    <row r="1408" spans="1:3">
      <c r="A1408" s="49"/>
      <c r="B1408" s="1696"/>
      <c r="C1408" s="49"/>
    </row>
    <row r="1409" spans="1:3">
      <c r="A1409" s="49"/>
      <c r="B1409" s="1696"/>
      <c r="C1409" s="49"/>
    </row>
    <row r="1410" spans="1:3">
      <c r="A1410" s="49"/>
      <c r="B1410" s="1696"/>
      <c r="C1410" s="49"/>
    </row>
    <row r="1411" spans="1:3">
      <c r="A1411" s="49"/>
      <c r="B1411" s="1696"/>
      <c r="C1411" s="49"/>
    </row>
    <row r="1412" spans="1:3">
      <c r="A1412" s="49"/>
      <c r="B1412" s="1696"/>
      <c r="C1412" s="49"/>
    </row>
    <row r="1413" spans="1:3">
      <c r="A1413" s="49"/>
      <c r="B1413" s="1696"/>
      <c r="C1413" s="49"/>
    </row>
    <row r="1414" spans="1:3">
      <c r="A1414" s="49"/>
      <c r="B1414" s="1696"/>
      <c r="C1414" s="49"/>
    </row>
    <row r="1415" spans="1:3">
      <c r="A1415" s="49"/>
      <c r="B1415" s="1696"/>
      <c r="C1415" s="49"/>
    </row>
    <row r="1416" spans="1:3">
      <c r="A1416" s="49"/>
      <c r="B1416" s="1696"/>
      <c r="C1416" s="49"/>
    </row>
    <row r="1417" spans="1:3">
      <c r="A1417" s="49"/>
      <c r="B1417" s="1696"/>
      <c r="C1417" s="49"/>
    </row>
    <row r="1418" spans="1:3">
      <c r="A1418" s="49"/>
      <c r="B1418" s="1696"/>
      <c r="C1418" s="49"/>
    </row>
    <row r="1419" spans="1:3">
      <c r="A1419" s="49"/>
      <c r="B1419" s="1696"/>
      <c r="C1419" s="49"/>
    </row>
    <row r="1420" spans="1:3">
      <c r="A1420" s="49"/>
      <c r="B1420" s="1696"/>
      <c r="C1420" s="49"/>
    </row>
    <row r="1421" spans="1:3">
      <c r="A1421" s="49"/>
      <c r="B1421" s="1696"/>
      <c r="C1421" s="49"/>
    </row>
    <row r="1422" spans="1:3">
      <c r="A1422" s="49"/>
      <c r="B1422" s="1696"/>
      <c r="C1422" s="49"/>
    </row>
    <row r="1423" spans="1:3">
      <c r="A1423" s="49"/>
      <c r="B1423" s="1696"/>
      <c r="C1423" s="49"/>
    </row>
    <row r="1424" spans="1:3">
      <c r="A1424" s="49"/>
      <c r="B1424" s="1696"/>
      <c r="C1424" s="49"/>
    </row>
    <row r="1425" spans="1:3">
      <c r="A1425" s="49"/>
      <c r="B1425" s="1696"/>
      <c r="C1425" s="49"/>
    </row>
    <row r="1426" spans="1:3">
      <c r="A1426" s="49"/>
      <c r="B1426" s="1696"/>
      <c r="C1426" s="49"/>
    </row>
    <row r="1427" spans="1:3">
      <c r="A1427" s="49"/>
      <c r="B1427" s="1696"/>
      <c r="C1427" s="49"/>
    </row>
    <row r="1428" spans="1:3">
      <c r="A1428" s="49"/>
      <c r="B1428" s="1696"/>
      <c r="C1428" s="49"/>
    </row>
    <row r="1429" spans="1:3">
      <c r="A1429" s="49"/>
      <c r="B1429" s="1696"/>
      <c r="C1429" s="49"/>
    </row>
    <row r="1430" spans="1:3">
      <c r="A1430" s="49"/>
      <c r="B1430" s="1696"/>
      <c r="C1430" s="49"/>
    </row>
    <row r="1431" spans="1:3">
      <c r="A1431" s="49"/>
      <c r="B1431" s="1696"/>
      <c r="C1431" s="49"/>
    </row>
    <row r="1432" spans="1:3">
      <c r="A1432" s="49"/>
      <c r="B1432" s="1696"/>
      <c r="C1432" s="49"/>
    </row>
    <row r="1433" spans="1:3">
      <c r="A1433" s="49"/>
      <c r="B1433" s="1696"/>
      <c r="C1433" s="49"/>
    </row>
    <row r="1434" spans="1:3">
      <c r="A1434" s="49"/>
      <c r="B1434" s="1696"/>
      <c r="C1434" s="49"/>
    </row>
    <row r="1435" spans="1:3">
      <c r="A1435" s="49"/>
      <c r="B1435" s="1696"/>
      <c r="C1435" s="49"/>
    </row>
    <row r="1436" spans="1:3">
      <c r="A1436" s="49"/>
      <c r="B1436" s="1696"/>
      <c r="C1436" s="49"/>
    </row>
    <row r="1437" spans="1:3">
      <c r="A1437" s="49"/>
      <c r="B1437" s="1696"/>
      <c r="C1437" s="49"/>
    </row>
    <row r="1438" spans="1:3">
      <c r="A1438" s="49"/>
      <c r="B1438" s="1696"/>
      <c r="C1438" s="49"/>
    </row>
    <row r="1439" spans="1:3">
      <c r="A1439" s="49"/>
      <c r="B1439" s="1696"/>
      <c r="C1439" s="49"/>
    </row>
    <row r="1440" spans="1:3">
      <c r="A1440" s="49"/>
      <c r="B1440" s="1696"/>
      <c r="C1440" s="49"/>
    </row>
    <row r="1441" spans="1:3">
      <c r="A1441" s="49"/>
      <c r="B1441" s="1696"/>
      <c r="C1441" s="49"/>
    </row>
    <row r="1442" spans="1:3">
      <c r="A1442" s="49"/>
      <c r="B1442" s="1696"/>
      <c r="C1442" s="49"/>
    </row>
    <row r="1443" spans="1:3">
      <c r="A1443" s="49"/>
      <c r="B1443" s="1696"/>
      <c r="C1443" s="49"/>
    </row>
    <row r="1444" spans="1:3">
      <c r="A1444" s="49"/>
      <c r="B1444" s="1696"/>
      <c r="C1444" s="49"/>
    </row>
    <row r="1445" spans="1:3">
      <c r="A1445" s="49"/>
      <c r="B1445" s="1696"/>
      <c r="C1445" s="49"/>
    </row>
    <row r="1446" spans="1:3">
      <c r="A1446" s="49"/>
      <c r="B1446" s="1696"/>
      <c r="C1446" s="49"/>
    </row>
    <row r="1447" spans="1:3">
      <c r="A1447" s="49"/>
      <c r="B1447" s="1696"/>
      <c r="C1447" s="49"/>
    </row>
    <row r="1448" spans="1:3">
      <c r="A1448" s="49"/>
      <c r="B1448" s="1696"/>
      <c r="C1448" s="49"/>
    </row>
    <row r="1449" spans="1:3">
      <c r="A1449" s="49"/>
      <c r="B1449" s="1696"/>
      <c r="C1449" s="49"/>
    </row>
    <row r="1450" spans="1:3">
      <c r="A1450" s="49"/>
      <c r="B1450" s="1696"/>
      <c r="C1450" s="49"/>
    </row>
    <row r="1451" spans="1:3">
      <c r="A1451" s="49"/>
      <c r="B1451" s="1696"/>
      <c r="C1451" s="49"/>
    </row>
    <row r="1452" spans="1:3">
      <c r="A1452" s="49"/>
      <c r="B1452" s="1696"/>
      <c r="C1452" s="49"/>
    </row>
    <row r="1453" spans="1:3">
      <c r="A1453" s="49"/>
      <c r="B1453" s="1696"/>
      <c r="C1453" s="49"/>
    </row>
    <row r="1454" spans="1:3">
      <c r="A1454" s="49"/>
      <c r="B1454" s="1696"/>
      <c r="C1454" s="49"/>
    </row>
    <row r="1455" spans="1:3">
      <c r="A1455" s="49"/>
      <c r="B1455" s="1696"/>
      <c r="C1455" s="49"/>
    </row>
    <row r="1456" spans="1:3">
      <c r="A1456" s="49"/>
      <c r="B1456" s="1696"/>
      <c r="C1456" s="49"/>
    </row>
    <row r="1457" spans="1:3">
      <c r="A1457" s="49"/>
      <c r="B1457" s="1696"/>
      <c r="C1457" s="49"/>
    </row>
    <row r="1458" spans="1:3">
      <c r="A1458" s="49"/>
      <c r="B1458" s="1696"/>
      <c r="C1458" s="49"/>
    </row>
    <row r="1459" spans="1:3">
      <c r="A1459" s="49"/>
      <c r="B1459" s="1696"/>
      <c r="C1459" s="49"/>
    </row>
    <row r="1460" spans="1:3">
      <c r="A1460" s="49"/>
      <c r="B1460" s="1696"/>
      <c r="C1460" s="49"/>
    </row>
    <row r="1461" spans="1:3">
      <c r="A1461" s="49"/>
      <c r="B1461" s="1696"/>
      <c r="C1461" s="49"/>
    </row>
    <row r="1462" spans="1:3">
      <c r="A1462" s="49"/>
      <c r="B1462" s="1696"/>
      <c r="C1462" s="49"/>
    </row>
    <row r="1463" spans="1:3">
      <c r="A1463" s="49"/>
      <c r="B1463" s="1696"/>
      <c r="C1463" s="49"/>
    </row>
    <row r="1464" spans="1:3">
      <c r="A1464" s="49"/>
      <c r="B1464" s="1696"/>
      <c r="C1464" s="49"/>
    </row>
    <row r="1465" spans="1:3">
      <c r="A1465" s="49"/>
      <c r="B1465" s="1696"/>
      <c r="C1465" s="49"/>
    </row>
    <row r="1466" spans="1:3">
      <c r="A1466" s="49"/>
      <c r="B1466" s="1696"/>
      <c r="C1466" s="49"/>
    </row>
    <row r="1467" spans="1:3">
      <c r="A1467" s="49"/>
      <c r="B1467" s="1696"/>
      <c r="C1467" s="49"/>
    </row>
    <row r="1468" spans="1:3">
      <c r="A1468" s="49"/>
      <c r="B1468" s="1696"/>
      <c r="C1468" s="49"/>
    </row>
    <row r="1469" spans="1:3">
      <c r="A1469" s="49"/>
      <c r="B1469" s="1696"/>
      <c r="C1469" s="49"/>
    </row>
    <row r="1470" spans="1:3">
      <c r="A1470" s="49"/>
      <c r="B1470" s="1696"/>
      <c r="C1470" s="49"/>
    </row>
    <row r="1471" spans="1:3">
      <c r="A1471" s="49"/>
      <c r="B1471" s="1696"/>
      <c r="C1471" s="49"/>
    </row>
    <row r="1472" spans="1:3">
      <c r="A1472" s="49"/>
      <c r="B1472" s="1696"/>
      <c r="C1472" s="49"/>
    </row>
    <row r="1473" spans="1:3">
      <c r="A1473" s="49"/>
      <c r="B1473" s="1696"/>
      <c r="C1473" s="49"/>
    </row>
    <row r="1474" spans="1:3">
      <c r="A1474" s="49"/>
      <c r="B1474" s="1696"/>
      <c r="C1474" s="49"/>
    </row>
    <row r="1475" spans="1:3">
      <c r="A1475" s="49"/>
      <c r="B1475" s="1696"/>
      <c r="C1475" s="49"/>
    </row>
    <row r="1476" spans="1:3">
      <c r="A1476" s="49"/>
      <c r="B1476" s="1696"/>
      <c r="C1476" s="49"/>
    </row>
    <row r="1477" spans="1:3">
      <c r="A1477" s="49"/>
      <c r="B1477" s="1696"/>
      <c r="C1477" s="49"/>
    </row>
    <row r="1478" spans="1:3">
      <c r="A1478" s="49"/>
      <c r="B1478" s="1696"/>
      <c r="C1478" s="49"/>
    </row>
    <row r="1479" spans="1:3">
      <c r="A1479" s="49"/>
      <c r="B1479" s="1696"/>
      <c r="C1479" s="49"/>
    </row>
    <row r="1480" spans="1:3">
      <c r="A1480" s="49"/>
      <c r="B1480" s="1696"/>
      <c r="C1480" s="49"/>
    </row>
    <row r="1481" spans="1:3">
      <c r="A1481" s="49"/>
      <c r="B1481" s="1696"/>
      <c r="C1481" s="49"/>
    </row>
    <row r="1482" spans="1:3">
      <c r="A1482" s="49"/>
      <c r="B1482" s="1696"/>
      <c r="C1482" s="49"/>
    </row>
    <row r="1483" spans="1:3">
      <c r="A1483" s="49"/>
      <c r="B1483" s="1696"/>
      <c r="C1483" s="49"/>
    </row>
    <row r="1484" spans="1:3">
      <c r="A1484" s="49"/>
      <c r="B1484" s="1696"/>
      <c r="C1484" s="49"/>
    </row>
    <row r="1485" spans="1:3">
      <c r="A1485" s="49"/>
      <c r="B1485" s="1696"/>
      <c r="C1485" s="49"/>
    </row>
    <row r="1486" spans="1:3">
      <c r="A1486" s="49"/>
      <c r="B1486" s="1696"/>
      <c r="C1486" s="49"/>
    </row>
    <row r="1487" spans="1:3">
      <c r="A1487" s="49"/>
      <c r="B1487" s="1696"/>
      <c r="C1487" s="49"/>
    </row>
    <row r="1488" spans="1:3">
      <c r="A1488" s="49"/>
      <c r="B1488" s="1696"/>
      <c r="C1488" s="49"/>
    </row>
    <row r="1489" spans="1:3">
      <c r="A1489" s="49"/>
      <c r="B1489" s="1696"/>
      <c r="C1489" s="49"/>
    </row>
    <row r="1490" spans="1:3">
      <c r="A1490" s="49"/>
      <c r="B1490" s="1696"/>
      <c r="C1490" s="49"/>
    </row>
    <row r="1491" spans="1:3">
      <c r="A1491" s="49"/>
      <c r="B1491" s="1696"/>
      <c r="C1491" s="49"/>
    </row>
    <row r="1492" spans="1:3">
      <c r="A1492" s="49"/>
      <c r="B1492" s="1696"/>
      <c r="C1492" s="49"/>
    </row>
    <row r="1493" spans="1:3">
      <c r="A1493" s="49"/>
      <c r="B1493" s="1696"/>
      <c r="C1493" s="49"/>
    </row>
    <row r="1494" spans="1:3">
      <c r="A1494" s="49"/>
      <c r="B1494" s="1696"/>
      <c r="C1494" s="49"/>
    </row>
    <row r="1495" spans="1:3">
      <c r="A1495" s="49"/>
      <c r="B1495" s="1696"/>
      <c r="C1495" s="49"/>
    </row>
    <row r="1496" spans="1:3">
      <c r="A1496" s="49"/>
      <c r="B1496" s="1696"/>
      <c r="C1496" s="49"/>
    </row>
    <row r="1497" spans="1:3">
      <c r="A1497" s="49"/>
      <c r="B1497" s="1696"/>
      <c r="C1497" s="49"/>
    </row>
    <row r="1498" spans="1:3">
      <c r="A1498" s="49"/>
      <c r="B1498" s="1696"/>
      <c r="C1498" s="49"/>
    </row>
    <row r="1499" spans="1:3">
      <c r="A1499" s="49"/>
      <c r="B1499" s="1696"/>
      <c r="C1499" s="49"/>
    </row>
    <row r="1500" spans="1:3">
      <c r="A1500" s="49"/>
      <c r="B1500" s="1696"/>
      <c r="C1500" s="49"/>
    </row>
    <row r="1501" spans="1:3">
      <c r="A1501" s="49"/>
      <c r="B1501" s="1696"/>
      <c r="C1501" s="49"/>
    </row>
    <row r="1502" spans="1:3">
      <c r="A1502" s="49"/>
      <c r="B1502" s="1696"/>
      <c r="C1502" s="49"/>
    </row>
    <row r="1503" spans="1:3">
      <c r="A1503" s="49"/>
      <c r="B1503" s="1696"/>
      <c r="C1503" s="49"/>
    </row>
    <row r="1504" spans="1:3">
      <c r="A1504" s="49"/>
      <c r="B1504" s="1696"/>
      <c r="C1504" s="49"/>
    </row>
    <row r="1505" spans="1:3">
      <c r="A1505" s="49"/>
      <c r="B1505" s="1696"/>
      <c r="C1505" s="49"/>
    </row>
    <row r="1506" spans="1:3">
      <c r="A1506" s="49"/>
      <c r="B1506" s="1696"/>
      <c r="C1506" s="49"/>
    </row>
    <row r="1507" spans="1:3">
      <c r="A1507" s="49"/>
      <c r="B1507" s="1696"/>
      <c r="C1507" s="49"/>
    </row>
    <row r="1508" spans="1:3">
      <c r="A1508" s="49"/>
      <c r="B1508" s="1696"/>
      <c r="C1508" s="49"/>
    </row>
    <row r="1509" spans="1:3">
      <c r="A1509" s="49"/>
      <c r="B1509" s="1696"/>
      <c r="C1509" s="49"/>
    </row>
    <row r="1510" spans="1:3">
      <c r="A1510" s="49"/>
      <c r="B1510" s="1696"/>
      <c r="C1510" s="49"/>
    </row>
    <row r="1511" spans="1:3">
      <c r="A1511" s="49"/>
      <c r="B1511" s="1696"/>
      <c r="C1511" s="49"/>
    </row>
    <row r="1512" spans="1:3">
      <c r="A1512" s="49"/>
      <c r="B1512" s="1696"/>
      <c r="C1512" s="49"/>
    </row>
    <row r="1513" spans="1:3">
      <c r="A1513" s="49"/>
      <c r="B1513" s="1696"/>
      <c r="C1513" s="49"/>
    </row>
    <row r="1514" spans="1:3">
      <c r="A1514" s="49"/>
      <c r="B1514" s="1696"/>
      <c r="C1514" s="49"/>
    </row>
    <row r="1515" spans="1:3">
      <c r="A1515" s="49"/>
      <c r="B1515" s="1696"/>
      <c r="C1515" s="49"/>
    </row>
    <row r="1516" spans="1:3">
      <c r="A1516" s="49"/>
      <c r="B1516" s="1696"/>
      <c r="C1516" s="49"/>
    </row>
    <row r="1517" spans="1:3">
      <c r="A1517" s="49"/>
      <c r="B1517" s="1696"/>
      <c r="C1517" s="49"/>
    </row>
    <row r="1518" spans="1:3">
      <c r="A1518" s="49"/>
      <c r="B1518" s="1696"/>
      <c r="C1518" s="49"/>
    </row>
    <row r="1519" spans="1:3">
      <c r="A1519" s="49"/>
      <c r="B1519" s="1696"/>
      <c r="C1519" s="49"/>
    </row>
    <row r="1520" spans="1:3">
      <c r="A1520" s="49"/>
      <c r="B1520" s="1696"/>
      <c r="C1520" s="49"/>
    </row>
    <row r="1521" spans="1:3">
      <c r="A1521" s="49"/>
      <c r="B1521" s="1696"/>
      <c r="C1521" s="49"/>
    </row>
    <row r="1522" spans="1:3">
      <c r="A1522" s="49"/>
      <c r="B1522" s="1696"/>
      <c r="C1522" s="49"/>
    </row>
    <row r="1523" spans="1:3">
      <c r="A1523" s="49"/>
      <c r="B1523" s="1696"/>
      <c r="C1523" s="49"/>
    </row>
    <row r="1524" spans="1:3">
      <c r="A1524" s="49"/>
      <c r="B1524" s="1696"/>
      <c r="C1524" s="49"/>
    </row>
    <row r="1525" spans="1:3">
      <c r="A1525" s="49"/>
      <c r="B1525" s="1696"/>
      <c r="C1525" s="49"/>
    </row>
    <row r="1526" spans="1:3">
      <c r="A1526" s="49"/>
      <c r="B1526" s="1696"/>
      <c r="C1526" s="49"/>
    </row>
    <row r="1527" spans="1:3">
      <c r="A1527" s="49"/>
      <c r="B1527" s="1696"/>
      <c r="C1527" s="49"/>
    </row>
    <row r="1528" spans="1:3">
      <c r="A1528" s="49"/>
      <c r="B1528" s="1696"/>
      <c r="C1528" s="49"/>
    </row>
    <row r="1529" spans="1:3">
      <c r="A1529" s="49"/>
      <c r="B1529" s="1696"/>
      <c r="C1529" s="49"/>
    </row>
    <row r="1530" spans="1:3">
      <c r="A1530" s="49"/>
      <c r="B1530" s="1696"/>
      <c r="C1530" s="49"/>
    </row>
    <row r="1531" spans="1:3">
      <c r="A1531" s="49"/>
      <c r="B1531" s="1696"/>
      <c r="C1531" s="49"/>
    </row>
    <row r="1532" spans="1:3">
      <c r="A1532" s="49"/>
      <c r="B1532" s="1696"/>
      <c r="C1532" s="49"/>
    </row>
    <row r="1533" spans="1:3">
      <c r="A1533" s="49"/>
      <c r="B1533" s="1696"/>
      <c r="C1533" s="49"/>
    </row>
    <row r="1534" spans="1:3">
      <c r="A1534" s="49"/>
      <c r="B1534" s="1696"/>
      <c r="C1534" s="49"/>
    </row>
    <row r="1535" spans="1:3">
      <c r="A1535" s="49"/>
      <c r="B1535" s="1696"/>
      <c r="C1535" s="49"/>
    </row>
    <row r="1536" spans="1:3">
      <c r="A1536" s="49"/>
      <c r="B1536" s="1696"/>
      <c r="C1536" s="49"/>
    </row>
    <row r="1537" spans="1:3">
      <c r="A1537" s="49"/>
      <c r="B1537" s="1696"/>
      <c r="C1537" s="49"/>
    </row>
    <row r="1538" spans="1:3">
      <c r="A1538" s="49"/>
      <c r="B1538" s="1696"/>
      <c r="C1538" s="49"/>
    </row>
    <row r="1539" spans="1:3">
      <c r="A1539" s="49"/>
      <c r="B1539" s="1696"/>
      <c r="C1539" s="49"/>
    </row>
    <row r="1540" spans="1:3">
      <c r="A1540" s="49"/>
      <c r="B1540" s="1696"/>
      <c r="C1540" s="49"/>
    </row>
    <row r="1541" spans="1:3">
      <c r="A1541" s="49"/>
      <c r="B1541" s="1696"/>
      <c r="C1541" s="49"/>
    </row>
    <row r="1542" spans="1:3">
      <c r="A1542" s="49"/>
      <c r="B1542" s="1696"/>
      <c r="C1542" s="49"/>
    </row>
    <row r="1543" spans="1:3">
      <c r="A1543" s="49"/>
      <c r="B1543" s="1696"/>
      <c r="C1543" s="49"/>
    </row>
    <row r="1544" spans="1:3">
      <c r="A1544" s="49"/>
      <c r="B1544" s="1696"/>
      <c r="C1544" s="49"/>
    </row>
    <row r="1545" spans="1:3">
      <c r="A1545" s="49"/>
      <c r="B1545" s="1696"/>
      <c r="C1545" s="49"/>
    </row>
    <row r="1546" spans="1:3">
      <c r="A1546" s="49"/>
      <c r="B1546" s="1696"/>
      <c r="C1546" s="49"/>
    </row>
    <row r="1547" spans="1:3">
      <c r="A1547" s="49"/>
      <c r="B1547" s="1696"/>
      <c r="C1547" s="49"/>
    </row>
    <row r="1548" spans="1:3">
      <c r="A1548" s="49"/>
      <c r="B1548" s="1696"/>
      <c r="C1548" s="49"/>
    </row>
    <row r="1549" spans="1:3">
      <c r="A1549" s="49"/>
      <c r="B1549" s="1696"/>
      <c r="C1549" s="49"/>
    </row>
    <row r="1550" spans="1:3">
      <c r="A1550" s="49"/>
      <c r="B1550" s="1696"/>
      <c r="C1550" s="49"/>
    </row>
    <row r="1551" spans="1:3">
      <c r="A1551" s="49"/>
      <c r="B1551" s="1696"/>
      <c r="C1551" s="49"/>
    </row>
    <row r="1552" spans="1:3">
      <c r="A1552" s="49"/>
      <c r="B1552" s="1696"/>
      <c r="C1552" s="49"/>
    </row>
    <row r="1553" spans="1:3">
      <c r="A1553" s="49"/>
      <c r="B1553" s="1696"/>
      <c r="C1553" s="49"/>
    </row>
    <row r="1554" spans="1:3">
      <c r="A1554" s="49"/>
      <c r="B1554" s="1696"/>
      <c r="C1554" s="49"/>
    </row>
    <row r="1555" spans="1:3">
      <c r="A1555" s="49"/>
      <c r="B1555" s="1696"/>
      <c r="C1555" s="49"/>
    </row>
    <row r="1556" spans="1:3">
      <c r="A1556" s="49"/>
      <c r="B1556" s="1696"/>
      <c r="C1556" s="49"/>
    </row>
    <row r="1557" spans="1:3">
      <c r="A1557" s="49"/>
      <c r="B1557" s="1696"/>
      <c r="C1557" s="49"/>
    </row>
    <row r="1558" spans="1:3">
      <c r="A1558" s="49"/>
      <c r="B1558" s="1696"/>
      <c r="C1558" s="49"/>
    </row>
    <row r="1559" spans="1:3">
      <c r="A1559" s="49"/>
      <c r="B1559" s="1696"/>
      <c r="C1559" s="49"/>
    </row>
    <row r="1560" spans="1:3">
      <c r="A1560" s="49"/>
      <c r="B1560" s="1696"/>
      <c r="C1560" s="49"/>
    </row>
    <row r="1561" spans="1:3">
      <c r="A1561" s="49"/>
      <c r="B1561" s="1696"/>
      <c r="C1561" s="49"/>
    </row>
    <row r="1562" spans="1:3">
      <c r="A1562" s="49"/>
      <c r="B1562" s="1696"/>
      <c r="C1562" s="49"/>
    </row>
    <row r="1563" spans="1:3">
      <c r="A1563" s="49"/>
      <c r="B1563" s="1696"/>
      <c r="C1563" s="49"/>
    </row>
    <row r="1564" spans="1:3">
      <c r="A1564" s="49"/>
      <c r="B1564" s="1696"/>
      <c r="C1564" s="49"/>
    </row>
    <row r="1565" spans="1:3">
      <c r="A1565" s="49"/>
      <c r="B1565" s="1696"/>
      <c r="C1565" s="49"/>
    </row>
    <row r="1566" spans="1:3">
      <c r="A1566" s="49"/>
      <c r="B1566" s="1696"/>
      <c r="C1566" s="49"/>
    </row>
    <row r="1567" spans="1:3">
      <c r="A1567" s="49"/>
      <c r="B1567" s="1696"/>
      <c r="C1567" s="49"/>
    </row>
    <row r="1568" spans="1:3">
      <c r="A1568" s="49"/>
      <c r="B1568" s="1696"/>
      <c r="C1568" s="49"/>
    </row>
    <row r="1569" spans="1:3">
      <c r="A1569" s="49"/>
      <c r="B1569" s="1696"/>
      <c r="C1569" s="49"/>
    </row>
    <row r="1570" spans="1:3">
      <c r="A1570" s="49"/>
      <c r="B1570" s="1696"/>
      <c r="C1570" s="49"/>
    </row>
    <row r="1571" spans="1:3">
      <c r="A1571" s="49"/>
      <c r="B1571" s="1696"/>
      <c r="C1571" s="49"/>
    </row>
    <row r="1572" spans="1:3">
      <c r="A1572" s="49"/>
      <c r="B1572" s="1696"/>
      <c r="C1572" s="49"/>
    </row>
    <row r="1573" spans="1:3">
      <c r="A1573" s="49"/>
      <c r="B1573" s="1696"/>
      <c r="C1573" s="49"/>
    </row>
    <row r="1574" spans="1:3">
      <c r="A1574" s="49"/>
      <c r="B1574" s="1696"/>
      <c r="C1574" s="49"/>
    </row>
    <row r="1575" spans="1:3">
      <c r="A1575" s="49"/>
      <c r="B1575" s="1696"/>
      <c r="C1575" s="49"/>
    </row>
    <row r="1576" spans="1:3">
      <c r="A1576" s="49"/>
      <c r="B1576" s="1696"/>
      <c r="C1576" s="49"/>
    </row>
    <row r="1577" spans="1:3">
      <c r="A1577" s="49"/>
      <c r="B1577" s="1696"/>
      <c r="C1577" s="49"/>
    </row>
    <row r="1578" spans="1:3">
      <c r="A1578" s="49"/>
      <c r="B1578" s="1696"/>
      <c r="C1578" s="49"/>
    </row>
    <row r="1579" spans="1:3">
      <c r="A1579" s="49"/>
      <c r="B1579" s="1696"/>
      <c r="C1579" s="49"/>
    </row>
    <row r="1580" spans="1:3">
      <c r="A1580" s="49"/>
      <c r="B1580" s="1696"/>
      <c r="C1580" s="49"/>
    </row>
    <row r="1581" spans="1:3">
      <c r="A1581" s="49"/>
      <c r="B1581" s="1696"/>
      <c r="C1581" s="49"/>
    </row>
    <row r="1582" spans="1:3">
      <c r="A1582" s="49"/>
      <c r="B1582" s="1696"/>
      <c r="C1582" s="49"/>
    </row>
    <row r="1583" spans="1:3">
      <c r="A1583" s="49"/>
      <c r="B1583" s="1696"/>
      <c r="C1583" s="49"/>
    </row>
    <row r="1584" spans="1:3">
      <c r="A1584" s="49"/>
      <c r="B1584" s="1696"/>
      <c r="C1584" s="49"/>
    </row>
    <row r="1585" spans="1:3">
      <c r="A1585" s="49"/>
      <c r="B1585" s="1696"/>
      <c r="C1585" s="49"/>
    </row>
    <row r="1586" spans="1:3">
      <c r="A1586" s="49"/>
      <c r="B1586" s="1696"/>
      <c r="C1586" s="49"/>
    </row>
    <row r="1587" spans="1:3">
      <c r="A1587" s="49"/>
      <c r="B1587" s="1696"/>
      <c r="C1587" s="49"/>
    </row>
    <row r="1588" spans="1:3">
      <c r="A1588" s="49"/>
      <c r="B1588" s="1696"/>
      <c r="C1588" s="49"/>
    </row>
    <row r="1589" spans="1:3">
      <c r="A1589" s="49"/>
      <c r="B1589" s="1696"/>
      <c r="C1589" s="49"/>
    </row>
    <row r="1590" spans="1:3">
      <c r="A1590" s="49"/>
      <c r="B1590" s="1696"/>
      <c r="C1590" s="49"/>
    </row>
    <row r="1591" spans="1:3">
      <c r="A1591" s="49"/>
      <c r="B1591" s="1696"/>
      <c r="C1591" s="49"/>
    </row>
    <row r="1592" spans="1:3">
      <c r="A1592" s="49"/>
      <c r="B1592" s="1696"/>
      <c r="C1592" s="49"/>
    </row>
    <row r="1593" spans="1:3">
      <c r="A1593" s="49"/>
      <c r="B1593" s="1696"/>
      <c r="C1593" s="49"/>
    </row>
    <row r="1594" spans="1:3">
      <c r="A1594" s="49"/>
      <c r="B1594" s="1696"/>
      <c r="C1594" s="49"/>
    </row>
    <row r="1595" spans="1:3">
      <c r="A1595" s="49"/>
      <c r="B1595" s="1696"/>
      <c r="C1595" s="49"/>
    </row>
    <row r="1596" spans="1:3">
      <c r="A1596" s="49"/>
      <c r="B1596" s="1696"/>
      <c r="C1596" s="49"/>
    </row>
    <row r="1597" spans="1:3">
      <c r="A1597" s="49"/>
      <c r="B1597" s="1696"/>
      <c r="C1597" s="49"/>
    </row>
    <row r="1598" spans="1:3">
      <c r="A1598" s="49"/>
      <c r="B1598" s="1696"/>
      <c r="C1598" s="49"/>
    </row>
    <row r="1599" spans="1:3">
      <c r="A1599" s="49"/>
      <c r="B1599" s="1696"/>
      <c r="C1599" s="49"/>
    </row>
    <row r="1600" spans="1:3">
      <c r="A1600" s="49"/>
      <c r="B1600" s="1696"/>
      <c r="C1600" s="49"/>
    </row>
    <row r="1601" spans="1:3">
      <c r="A1601" s="49"/>
      <c r="B1601" s="1696"/>
      <c r="C1601" s="49"/>
    </row>
    <row r="1602" spans="1:3">
      <c r="A1602" s="49"/>
      <c r="B1602" s="1696"/>
      <c r="C1602" s="49"/>
    </row>
    <row r="1603" spans="1:3">
      <c r="A1603" s="49"/>
      <c r="B1603" s="1696"/>
      <c r="C1603" s="49"/>
    </row>
    <row r="1604" spans="1:3">
      <c r="A1604" s="49"/>
      <c r="B1604" s="1696"/>
      <c r="C1604" s="49"/>
    </row>
    <row r="1605" spans="1:3">
      <c r="A1605" s="49"/>
      <c r="B1605" s="1696"/>
      <c r="C1605" s="49"/>
    </row>
    <row r="1606" spans="1:3">
      <c r="A1606" s="49"/>
      <c r="B1606" s="1696"/>
      <c r="C1606" s="49"/>
    </row>
    <row r="1607" spans="1:3">
      <c r="A1607" s="49"/>
      <c r="B1607" s="1696"/>
      <c r="C1607" s="49"/>
    </row>
    <row r="1608" spans="1:3">
      <c r="A1608" s="49"/>
      <c r="B1608" s="1696"/>
      <c r="C1608" s="49"/>
    </row>
    <row r="1609" spans="1:3">
      <c r="A1609" s="49"/>
      <c r="B1609" s="1696"/>
      <c r="C1609" s="49"/>
    </row>
    <row r="1610" spans="1:3">
      <c r="A1610" s="49"/>
      <c r="B1610" s="1696"/>
      <c r="C1610" s="49"/>
    </row>
    <row r="1611" spans="1:3">
      <c r="A1611" s="49"/>
      <c r="B1611" s="1696"/>
      <c r="C1611" s="49"/>
    </row>
    <row r="1612" spans="1:3">
      <c r="A1612" s="49"/>
      <c r="B1612" s="1696"/>
      <c r="C1612" s="49"/>
    </row>
    <row r="1613" spans="1:3">
      <c r="A1613" s="49"/>
      <c r="B1613" s="1696"/>
      <c r="C1613" s="49"/>
    </row>
    <row r="1614" spans="1:3">
      <c r="A1614" s="49"/>
      <c r="B1614" s="1696"/>
      <c r="C1614" s="49"/>
    </row>
    <row r="1615" spans="1:3">
      <c r="A1615" s="49"/>
      <c r="B1615" s="1696"/>
      <c r="C1615" s="49"/>
    </row>
    <row r="1616" spans="1:3">
      <c r="A1616" s="49"/>
      <c r="B1616" s="1696"/>
      <c r="C1616" s="49"/>
    </row>
    <row r="1617" spans="1:3">
      <c r="A1617" s="49"/>
      <c r="B1617" s="1696"/>
      <c r="C1617" s="49"/>
    </row>
    <row r="1618" spans="1:3">
      <c r="A1618" s="49"/>
      <c r="B1618" s="1696"/>
      <c r="C1618" s="49"/>
    </row>
    <row r="1619" spans="1:3">
      <c r="A1619" s="49"/>
      <c r="B1619" s="1696"/>
      <c r="C1619" s="49"/>
    </row>
    <row r="1620" spans="1:3">
      <c r="A1620" s="49"/>
      <c r="B1620" s="1696"/>
      <c r="C1620" s="49"/>
    </row>
    <row r="1621" spans="1:3">
      <c r="A1621" s="49"/>
      <c r="B1621" s="1696"/>
      <c r="C1621" s="49"/>
    </row>
    <row r="1622" spans="1:3">
      <c r="A1622" s="49"/>
      <c r="B1622" s="1696"/>
      <c r="C1622" s="49"/>
    </row>
    <row r="1623" spans="1:3">
      <c r="A1623" s="49"/>
      <c r="B1623" s="1696"/>
      <c r="C1623" s="49"/>
    </row>
    <row r="1624" spans="1:3">
      <c r="A1624" s="49"/>
      <c r="B1624" s="1696"/>
      <c r="C1624" s="49"/>
    </row>
    <row r="1625" spans="1:3">
      <c r="A1625" s="49"/>
      <c r="B1625" s="1696"/>
      <c r="C1625" s="49"/>
    </row>
    <row r="1626" spans="1:3">
      <c r="A1626" s="49"/>
      <c r="B1626" s="1696"/>
      <c r="C1626" s="49"/>
    </row>
    <row r="1627" spans="1:3">
      <c r="A1627" s="49"/>
      <c r="B1627" s="1696"/>
      <c r="C1627" s="49"/>
    </row>
    <row r="1628" spans="1:3">
      <c r="A1628" s="49"/>
      <c r="B1628" s="1696"/>
      <c r="C1628" s="49"/>
    </row>
    <row r="1629" spans="1:3">
      <c r="A1629" s="49"/>
      <c r="B1629" s="1696"/>
      <c r="C1629" s="49"/>
    </row>
    <row r="1630" spans="1:3">
      <c r="A1630" s="49"/>
      <c r="B1630" s="1696"/>
      <c r="C1630" s="49"/>
    </row>
    <row r="1631" spans="1:3">
      <c r="A1631" s="49"/>
      <c r="B1631" s="1696"/>
      <c r="C1631" s="49"/>
    </row>
    <row r="1632" spans="1:3">
      <c r="A1632" s="49"/>
      <c r="B1632" s="1696"/>
      <c r="C1632" s="49"/>
    </row>
    <row r="1633" spans="1:3">
      <c r="A1633" s="49"/>
      <c r="B1633" s="1696"/>
      <c r="C1633" s="49"/>
    </row>
    <row r="1634" spans="1:3">
      <c r="A1634" s="49"/>
      <c r="B1634" s="1696"/>
      <c r="C1634" s="49"/>
    </row>
    <row r="1635" spans="1:3">
      <c r="A1635" s="49"/>
      <c r="B1635" s="1696"/>
      <c r="C1635" s="49"/>
    </row>
    <row r="1636" spans="1:3">
      <c r="A1636" s="49"/>
      <c r="B1636" s="1696"/>
      <c r="C1636" s="49"/>
    </row>
    <row r="1637" spans="1:3">
      <c r="A1637" s="49"/>
      <c r="B1637" s="1696"/>
      <c r="C1637" s="49"/>
    </row>
    <row r="1638" spans="1:3">
      <c r="A1638" s="49"/>
      <c r="B1638" s="1696"/>
      <c r="C1638" s="49"/>
    </row>
    <row r="1639" spans="1:3">
      <c r="A1639" s="49"/>
      <c r="B1639" s="1696"/>
      <c r="C1639" s="49"/>
    </row>
    <row r="1640" spans="1:3">
      <c r="A1640" s="49"/>
      <c r="B1640" s="1696"/>
      <c r="C1640" s="49"/>
    </row>
    <row r="1641" spans="1:3">
      <c r="A1641" s="49"/>
      <c r="B1641" s="1696"/>
      <c r="C1641" s="49"/>
    </row>
    <row r="1642" spans="1:3">
      <c r="A1642" s="49"/>
      <c r="B1642" s="1696"/>
      <c r="C1642" s="49"/>
    </row>
    <row r="1643" spans="1:3">
      <c r="A1643" s="49"/>
      <c r="B1643" s="1696"/>
      <c r="C1643" s="49"/>
    </row>
    <row r="1644" spans="1:3">
      <c r="A1644" s="49"/>
      <c r="B1644" s="1696"/>
      <c r="C1644" s="49"/>
    </row>
    <row r="1645" spans="1:3">
      <c r="A1645" s="49"/>
      <c r="B1645" s="1696"/>
      <c r="C1645" s="49"/>
    </row>
    <row r="1646" spans="1:3">
      <c r="A1646" s="49"/>
      <c r="B1646" s="1696"/>
      <c r="C1646" s="49"/>
    </row>
    <row r="1647" spans="1:3">
      <c r="A1647" s="49"/>
      <c r="B1647" s="1696"/>
      <c r="C1647" s="49"/>
    </row>
    <row r="1648" spans="1:3">
      <c r="A1648" s="49"/>
      <c r="B1648" s="1696"/>
      <c r="C1648" s="49"/>
    </row>
    <row r="1649" spans="1:3">
      <c r="A1649" s="49"/>
      <c r="B1649" s="1696"/>
      <c r="C1649" s="49"/>
    </row>
    <row r="1650" spans="1:3">
      <c r="A1650" s="49"/>
      <c r="B1650" s="1696"/>
      <c r="C1650" s="49"/>
    </row>
    <row r="1651" spans="1:3">
      <c r="A1651" s="49"/>
      <c r="B1651" s="1696"/>
      <c r="C1651" s="49"/>
    </row>
    <row r="1652" spans="1:3">
      <c r="A1652" s="49"/>
      <c r="B1652" s="1696"/>
      <c r="C1652" s="49"/>
    </row>
    <row r="1653" spans="1:3">
      <c r="A1653" s="49"/>
      <c r="B1653" s="1696"/>
      <c r="C1653" s="49"/>
    </row>
    <row r="1654" spans="1:3">
      <c r="A1654" s="49"/>
      <c r="B1654" s="1696"/>
      <c r="C1654" s="49"/>
    </row>
    <row r="1655" spans="1:3">
      <c r="A1655" s="49"/>
      <c r="B1655" s="1696"/>
      <c r="C1655" s="49"/>
    </row>
    <row r="1656" spans="1:3">
      <c r="A1656" s="49"/>
      <c r="B1656" s="1696"/>
      <c r="C1656" s="49"/>
    </row>
    <row r="1657" spans="1:3">
      <c r="A1657" s="49"/>
      <c r="B1657" s="1696"/>
      <c r="C1657" s="49"/>
    </row>
    <row r="1658" spans="1:3">
      <c r="A1658" s="49"/>
      <c r="B1658" s="1696"/>
      <c r="C1658" s="49"/>
    </row>
    <row r="1659" spans="1:3">
      <c r="A1659" s="49"/>
      <c r="B1659" s="1696"/>
      <c r="C1659" s="49"/>
    </row>
    <row r="1660" spans="1:3">
      <c r="A1660" s="49"/>
      <c r="B1660" s="1696"/>
      <c r="C1660" s="49"/>
    </row>
    <row r="1661" spans="1:3">
      <c r="A1661" s="49"/>
      <c r="B1661" s="1696"/>
      <c r="C1661" s="49"/>
    </row>
    <row r="1662" spans="1:3">
      <c r="A1662" s="49"/>
      <c r="B1662" s="1696"/>
      <c r="C1662" s="49"/>
    </row>
    <row r="1663" spans="1:3">
      <c r="A1663" s="49"/>
      <c r="B1663" s="1696"/>
      <c r="C1663" s="49"/>
    </row>
    <row r="1664" spans="1:3">
      <c r="A1664" s="49"/>
      <c r="B1664" s="1696"/>
      <c r="C1664" s="49"/>
    </row>
    <row r="1665" spans="1:3">
      <c r="A1665" s="49"/>
      <c r="B1665" s="1696"/>
      <c r="C1665" s="49"/>
    </row>
    <row r="1666" spans="1:3">
      <c r="A1666" s="49"/>
      <c r="B1666" s="1696"/>
      <c r="C1666" s="49"/>
    </row>
    <row r="1667" spans="1:3">
      <c r="A1667" s="49"/>
      <c r="B1667" s="1696"/>
      <c r="C1667" s="49"/>
    </row>
    <row r="1668" spans="1:3">
      <c r="A1668" s="49"/>
      <c r="B1668" s="1696"/>
      <c r="C1668" s="49"/>
    </row>
    <row r="1669" spans="1:3">
      <c r="A1669" s="49"/>
      <c r="B1669" s="1696"/>
      <c r="C1669" s="49"/>
    </row>
    <row r="1670" spans="1:3">
      <c r="A1670" s="49"/>
      <c r="B1670" s="1696"/>
      <c r="C1670" s="49"/>
    </row>
    <row r="1671" spans="1:3">
      <c r="A1671" s="49"/>
      <c r="B1671" s="1696"/>
      <c r="C1671" s="49"/>
    </row>
    <row r="1672" spans="1:3">
      <c r="A1672" s="49"/>
      <c r="B1672" s="1696"/>
      <c r="C1672" s="49"/>
    </row>
    <row r="1673" spans="1:3">
      <c r="A1673" s="49"/>
      <c r="B1673" s="1696"/>
      <c r="C1673" s="49"/>
    </row>
    <row r="1674" spans="1:3">
      <c r="A1674" s="49"/>
      <c r="B1674" s="1696"/>
      <c r="C1674" s="49"/>
    </row>
    <row r="1675" spans="1:3">
      <c r="A1675" s="49"/>
      <c r="B1675" s="1696"/>
      <c r="C1675" s="49"/>
    </row>
    <row r="1676" spans="1:3">
      <c r="A1676" s="49"/>
      <c r="B1676" s="1696"/>
      <c r="C1676" s="49"/>
    </row>
    <row r="1677" spans="1:3">
      <c r="A1677" s="49"/>
      <c r="B1677" s="1696"/>
      <c r="C1677" s="49"/>
    </row>
    <row r="1678" spans="1:3">
      <c r="A1678" s="49"/>
      <c r="B1678" s="1696"/>
      <c r="C1678" s="49"/>
    </row>
    <row r="1679" spans="1:3">
      <c r="A1679" s="49"/>
      <c r="B1679" s="1696"/>
      <c r="C1679" s="49"/>
    </row>
    <row r="1680" spans="1:3">
      <c r="A1680" s="49"/>
      <c r="B1680" s="1696"/>
      <c r="C1680" s="49"/>
    </row>
    <row r="1681" spans="1:3">
      <c r="A1681" s="49"/>
      <c r="B1681" s="1696"/>
      <c r="C1681" s="49"/>
    </row>
    <row r="1682" spans="1:3">
      <c r="A1682" s="49"/>
      <c r="B1682" s="1696"/>
      <c r="C1682" s="49"/>
    </row>
    <row r="1683" spans="1:3">
      <c r="A1683" s="49"/>
      <c r="B1683" s="1696"/>
      <c r="C1683" s="49"/>
    </row>
    <row r="1684" spans="1:3">
      <c r="A1684" s="49"/>
      <c r="B1684" s="1696"/>
      <c r="C1684" s="49"/>
    </row>
    <row r="1685" spans="1:3">
      <c r="A1685" s="49"/>
      <c r="B1685" s="1696"/>
      <c r="C1685" s="49"/>
    </row>
    <row r="1686" spans="1:3">
      <c r="A1686" s="49"/>
      <c r="B1686" s="1696"/>
      <c r="C1686" s="49"/>
    </row>
    <row r="1687" spans="1:3">
      <c r="A1687" s="49"/>
      <c r="B1687" s="1696"/>
      <c r="C1687" s="49"/>
    </row>
    <row r="1688" spans="1:3">
      <c r="A1688" s="49"/>
      <c r="B1688" s="1696"/>
      <c r="C1688" s="49"/>
    </row>
    <row r="1689" spans="1:3">
      <c r="A1689" s="49"/>
      <c r="B1689" s="1696"/>
      <c r="C1689" s="49"/>
    </row>
    <row r="1690" spans="1:3">
      <c r="A1690" s="49"/>
      <c r="B1690" s="1696"/>
      <c r="C1690" s="49"/>
    </row>
    <row r="1691" spans="1:3">
      <c r="A1691" s="49"/>
      <c r="B1691" s="1696"/>
      <c r="C1691" s="49"/>
    </row>
    <row r="1692" spans="1:3">
      <c r="A1692" s="49"/>
      <c r="B1692" s="1696"/>
      <c r="C1692" s="49"/>
    </row>
    <row r="1693" spans="1:3">
      <c r="A1693" s="49"/>
      <c r="B1693" s="1696"/>
      <c r="C1693" s="49"/>
    </row>
    <row r="1694" spans="1:3">
      <c r="A1694" s="49"/>
      <c r="B1694" s="1696"/>
      <c r="C1694" s="49"/>
    </row>
    <row r="1695" spans="1:3">
      <c r="A1695" s="49"/>
      <c r="B1695" s="1696"/>
      <c r="C1695" s="49"/>
    </row>
    <row r="1696" spans="1:3">
      <c r="A1696" s="49"/>
      <c r="B1696" s="1696"/>
      <c r="C1696" s="49"/>
    </row>
    <row r="1697" spans="1:3">
      <c r="A1697" s="49"/>
      <c r="B1697" s="1696"/>
      <c r="C1697" s="49"/>
    </row>
    <row r="1698" spans="1:3">
      <c r="A1698" s="49"/>
      <c r="B1698" s="1696"/>
      <c r="C1698" s="49"/>
    </row>
    <row r="1699" spans="1:3">
      <c r="A1699" s="49"/>
      <c r="B1699" s="1696"/>
      <c r="C1699" s="49"/>
    </row>
    <row r="1700" spans="1:3">
      <c r="A1700" s="49"/>
      <c r="B1700" s="1696"/>
      <c r="C1700" s="49"/>
    </row>
    <row r="1701" spans="1:3">
      <c r="A1701" s="49"/>
      <c r="B1701" s="1696"/>
      <c r="C1701" s="49"/>
    </row>
    <row r="1702" spans="1:3">
      <c r="A1702" s="49"/>
      <c r="B1702" s="1696"/>
      <c r="C1702" s="49"/>
    </row>
    <row r="1703" spans="1:3">
      <c r="A1703" s="49"/>
      <c r="B1703" s="1696"/>
      <c r="C1703" s="49"/>
    </row>
    <row r="1704" spans="1:3">
      <c r="A1704" s="49"/>
      <c r="B1704" s="1696"/>
      <c r="C1704" s="49"/>
    </row>
    <row r="1705" spans="1:3">
      <c r="A1705" s="49"/>
      <c r="B1705" s="1696"/>
      <c r="C1705" s="49"/>
    </row>
    <row r="1706" spans="1:3">
      <c r="A1706" s="49"/>
      <c r="B1706" s="1696"/>
      <c r="C1706" s="49"/>
    </row>
    <row r="1707" spans="1:3">
      <c r="A1707" s="49"/>
      <c r="B1707" s="1696"/>
      <c r="C1707" s="49"/>
    </row>
    <row r="1708" spans="1:3">
      <c r="A1708" s="49"/>
      <c r="B1708" s="1696"/>
      <c r="C1708" s="49"/>
    </row>
    <row r="1709" spans="1:3">
      <c r="A1709" s="49"/>
      <c r="B1709" s="1696"/>
      <c r="C1709" s="49"/>
    </row>
    <row r="1710" spans="1:3">
      <c r="A1710" s="49"/>
      <c r="B1710" s="1696"/>
      <c r="C1710" s="49"/>
    </row>
    <row r="1711" spans="1:3">
      <c r="A1711" s="49"/>
      <c r="B1711" s="1696"/>
      <c r="C1711" s="49"/>
    </row>
    <row r="1712" spans="1:3">
      <c r="A1712" s="49"/>
      <c r="B1712" s="1696"/>
      <c r="C1712" s="49"/>
    </row>
    <row r="1713" spans="1:3">
      <c r="A1713" s="49"/>
      <c r="B1713" s="1696"/>
      <c r="C1713" s="49"/>
    </row>
    <row r="1714" spans="1:3">
      <c r="A1714" s="49"/>
      <c r="B1714" s="1696"/>
      <c r="C1714" s="49"/>
    </row>
    <row r="1715" spans="1:3">
      <c r="A1715" s="49"/>
      <c r="B1715" s="1696"/>
      <c r="C1715" s="49"/>
    </row>
    <row r="1716" spans="1:3">
      <c r="A1716" s="49"/>
      <c r="B1716" s="1696"/>
      <c r="C1716" s="49"/>
    </row>
    <row r="1717" spans="1:3">
      <c r="A1717" s="49"/>
      <c r="B1717" s="1696"/>
      <c r="C1717" s="49"/>
    </row>
    <row r="1718" spans="1:3">
      <c r="A1718" s="49"/>
      <c r="B1718" s="1696"/>
      <c r="C1718" s="49"/>
    </row>
    <row r="1719" spans="1:3">
      <c r="A1719" s="49"/>
      <c r="B1719" s="1696"/>
      <c r="C1719" s="49"/>
    </row>
    <row r="1720" spans="1:3">
      <c r="A1720" s="49"/>
      <c r="B1720" s="1696"/>
      <c r="C1720" s="49"/>
    </row>
    <row r="1721" spans="1:3">
      <c r="A1721" s="49"/>
      <c r="B1721" s="1696"/>
      <c r="C1721" s="49"/>
    </row>
    <row r="1722" spans="1:3">
      <c r="A1722" s="49"/>
      <c r="B1722" s="1696"/>
      <c r="C1722" s="49"/>
    </row>
    <row r="1723" spans="1:3">
      <c r="A1723" s="49"/>
      <c r="B1723" s="1696"/>
      <c r="C1723" s="49"/>
    </row>
    <row r="1724" spans="1:3">
      <c r="A1724" s="49"/>
      <c r="B1724" s="1696"/>
      <c r="C1724" s="49"/>
    </row>
    <row r="1725" spans="1:3">
      <c r="A1725" s="49"/>
      <c r="B1725" s="1696"/>
      <c r="C1725" s="49"/>
    </row>
    <row r="1726" spans="1:3">
      <c r="A1726" s="49"/>
      <c r="B1726" s="1696"/>
      <c r="C1726" s="49"/>
    </row>
    <row r="1727" spans="1:3">
      <c r="A1727" s="49"/>
      <c r="B1727" s="1696"/>
      <c r="C1727" s="49"/>
    </row>
    <row r="1728" spans="1:3">
      <c r="A1728" s="49"/>
      <c r="B1728" s="1696"/>
      <c r="C1728" s="49"/>
    </row>
    <row r="1729" spans="1:3">
      <c r="A1729" s="49"/>
      <c r="B1729" s="1696"/>
      <c r="C1729" s="49"/>
    </row>
    <row r="1730" spans="1:3">
      <c r="A1730" s="49"/>
      <c r="B1730" s="1696"/>
      <c r="C1730" s="49"/>
    </row>
    <row r="1731" spans="1:3">
      <c r="A1731" s="49"/>
      <c r="B1731" s="1696"/>
      <c r="C1731" s="49"/>
    </row>
    <row r="1732" spans="1:3">
      <c r="A1732" s="49"/>
      <c r="B1732" s="1696"/>
      <c r="C1732" s="49"/>
    </row>
    <row r="1733" spans="1:3">
      <c r="A1733" s="49"/>
      <c r="B1733" s="1696"/>
      <c r="C1733" s="49"/>
    </row>
    <row r="1734" spans="1:3">
      <c r="A1734" s="49"/>
      <c r="B1734" s="1696"/>
      <c r="C1734" s="49"/>
    </row>
    <row r="1735" spans="1:3">
      <c r="A1735" s="49"/>
      <c r="B1735" s="1696"/>
      <c r="C1735" s="49"/>
    </row>
    <row r="1736" spans="1:3">
      <c r="A1736" s="49"/>
      <c r="B1736" s="1696"/>
      <c r="C1736" s="49"/>
    </row>
    <row r="1737" spans="1:3">
      <c r="A1737" s="49"/>
      <c r="B1737" s="1696"/>
      <c r="C1737" s="49"/>
    </row>
    <row r="1738" spans="1:3">
      <c r="A1738" s="49"/>
      <c r="B1738" s="1696"/>
      <c r="C1738" s="49"/>
    </row>
    <row r="1739" spans="1:3">
      <c r="A1739" s="49"/>
      <c r="B1739" s="1696"/>
      <c r="C1739" s="49"/>
    </row>
    <row r="1740" spans="1:3">
      <c r="A1740" s="49"/>
      <c r="B1740" s="1696"/>
      <c r="C1740" s="49"/>
    </row>
    <row r="1741" spans="1:3">
      <c r="A1741" s="49"/>
      <c r="B1741" s="1696"/>
      <c r="C1741" s="49"/>
    </row>
    <row r="1742" spans="1:3">
      <c r="A1742" s="49"/>
      <c r="B1742" s="1696"/>
      <c r="C1742" s="49"/>
    </row>
    <row r="1743" spans="1:3">
      <c r="A1743" s="49"/>
      <c r="B1743" s="1696"/>
      <c r="C1743" s="49"/>
    </row>
    <row r="1744" spans="1:3">
      <c r="A1744" s="49"/>
      <c r="B1744" s="1696"/>
      <c r="C1744" s="49"/>
    </row>
    <row r="1745" spans="1:3">
      <c r="A1745" s="49"/>
      <c r="B1745" s="1696"/>
      <c r="C1745" s="49"/>
    </row>
    <row r="1746" spans="1:3">
      <c r="A1746" s="49"/>
      <c r="B1746" s="1696"/>
      <c r="C1746" s="49"/>
    </row>
    <row r="1747" spans="1:3">
      <c r="A1747" s="49"/>
      <c r="B1747" s="1696"/>
      <c r="C1747" s="49"/>
    </row>
    <row r="1748" spans="1:3">
      <c r="A1748" s="49"/>
      <c r="B1748" s="1696"/>
      <c r="C1748" s="49"/>
    </row>
    <row r="1749" spans="1:3">
      <c r="A1749" s="49"/>
      <c r="B1749" s="1696"/>
      <c r="C1749" s="49"/>
    </row>
    <row r="1750" spans="1:3">
      <c r="A1750" s="49"/>
      <c r="B1750" s="1696"/>
      <c r="C1750" s="49"/>
    </row>
    <row r="1751" spans="1:3">
      <c r="A1751" s="49"/>
      <c r="B1751" s="1696"/>
      <c r="C1751" s="49"/>
    </row>
    <row r="1752" spans="1:3">
      <c r="A1752" s="49"/>
      <c r="B1752" s="1696"/>
      <c r="C1752" s="49"/>
    </row>
    <row r="1753" spans="1:3">
      <c r="A1753" s="49"/>
      <c r="B1753" s="1696"/>
      <c r="C1753" s="49"/>
    </row>
    <row r="1754" spans="1:3">
      <c r="A1754" s="49"/>
      <c r="B1754" s="1696"/>
      <c r="C1754" s="49"/>
    </row>
    <row r="1755" spans="1:3">
      <c r="A1755" s="49"/>
      <c r="B1755" s="1696"/>
      <c r="C1755" s="49"/>
    </row>
    <row r="1756" spans="1:3">
      <c r="A1756" s="49"/>
      <c r="B1756" s="1696"/>
      <c r="C1756" s="49"/>
    </row>
    <row r="1757" spans="1:3">
      <c r="A1757" s="49"/>
      <c r="B1757" s="1696"/>
      <c r="C1757" s="49"/>
    </row>
    <row r="1758" spans="1:3">
      <c r="A1758" s="49"/>
      <c r="B1758" s="1696"/>
      <c r="C1758" s="49"/>
    </row>
    <row r="1759" spans="1:3">
      <c r="A1759" s="49"/>
      <c r="B1759" s="1696"/>
      <c r="C1759" s="49"/>
    </row>
    <row r="1760" spans="1:3">
      <c r="A1760" s="49"/>
      <c r="B1760" s="1696"/>
      <c r="C1760" s="49"/>
    </row>
    <row r="1761" spans="1:3">
      <c r="A1761" s="49"/>
      <c r="B1761" s="1696"/>
      <c r="C1761" s="49"/>
    </row>
    <row r="1762" spans="1:3">
      <c r="A1762" s="49"/>
      <c r="B1762" s="1696"/>
      <c r="C1762" s="49"/>
    </row>
    <row r="1763" spans="1:3">
      <c r="A1763" s="49"/>
      <c r="B1763" s="1696"/>
      <c r="C1763" s="49"/>
    </row>
    <row r="1764" spans="1:3">
      <c r="A1764" s="49"/>
      <c r="B1764" s="1696"/>
      <c r="C1764" s="49"/>
    </row>
    <row r="1765" spans="1:3">
      <c r="A1765" s="49"/>
      <c r="B1765" s="1696"/>
      <c r="C1765" s="49"/>
    </row>
    <row r="1766" spans="1:3">
      <c r="A1766" s="49"/>
      <c r="B1766" s="1696"/>
      <c r="C1766" s="49"/>
    </row>
    <row r="1767" spans="1:3">
      <c r="A1767" s="49"/>
      <c r="B1767" s="1696"/>
      <c r="C1767" s="49"/>
    </row>
    <row r="1768" spans="1:3">
      <c r="A1768" s="49"/>
      <c r="B1768" s="1696"/>
      <c r="C1768" s="49"/>
    </row>
    <row r="1769" spans="1:3">
      <c r="A1769" s="49"/>
      <c r="B1769" s="1696"/>
      <c r="C1769" s="49"/>
    </row>
    <row r="1770" spans="1:3">
      <c r="A1770" s="49"/>
      <c r="B1770" s="1696"/>
      <c r="C1770" s="49"/>
    </row>
    <row r="1771" spans="1:3">
      <c r="A1771" s="49"/>
      <c r="B1771" s="1696"/>
      <c r="C1771" s="49"/>
    </row>
    <row r="1772" spans="1:3">
      <c r="A1772" s="49"/>
      <c r="B1772" s="1696"/>
      <c r="C1772" s="49"/>
    </row>
    <row r="1773" spans="1:3">
      <c r="A1773" s="49"/>
      <c r="B1773" s="1696"/>
      <c r="C1773" s="49"/>
    </row>
    <row r="1774" spans="1:3">
      <c r="A1774" s="49"/>
      <c r="B1774" s="1696"/>
      <c r="C1774" s="49"/>
    </row>
    <row r="1775" spans="1:3">
      <c r="A1775" s="49"/>
      <c r="B1775" s="1696"/>
      <c r="C1775" s="49"/>
    </row>
    <row r="1776" spans="1:3">
      <c r="A1776" s="49"/>
      <c r="B1776" s="1696"/>
      <c r="C1776" s="49"/>
    </row>
    <row r="1777" spans="1:3">
      <c r="A1777" s="49"/>
      <c r="B1777" s="1696"/>
      <c r="C1777" s="49"/>
    </row>
    <row r="1778" spans="1:3">
      <c r="A1778" s="49"/>
      <c r="B1778" s="1696"/>
      <c r="C1778" s="49"/>
    </row>
    <row r="1779" spans="1:3">
      <c r="A1779" s="49"/>
      <c r="B1779" s="1696"/>
      <c r="C1779" s="49"/>
    </row>
    <row r="1780" spans="1:3">
      <c r="A1780" s="49"/>
      <c r="B1780" s="1696"/>
      <c r="C1780" s="49"/>
    </row>
    <row r="1781" spans="1:3">
      <c r="A1781" s="49"/>
      <c r="B1781" s="1696"/>
      <c r="C1781" s="49"/>
    </row>
    <row r="1782" spans="1:3">
      <c r="A1782" s="49"/>
      <c r="B1782" s="1696"/>
      <c r="C1782" s="49"/>
    </row>
    <row r="1783" spans="1:3">
      <c r="A1783" s="49"/>
      <c r="B1783" s="1696"/>
      <c r="C1783" s="49"/>
    </row>
    <row r="1784" spans="1:3">
      <c r="A1784" s="49"/>
      <c r="B1784" s="1696"/>
      <c r="C1784" s="49"/>
    </row>
    <row r="1785" spans="1:3">
      <c r="A1785" s="49"/>
      <c r="B1785" s="1696"/>
      <c r="C1785" s="49"/>
    </row>
    <row r="1786" spans="1:3">
      <c r="A1786" s="49"/>
      <c r="B1786" s="1696"/>
      <c r="C1786" s="49"/>
    </row>
    <row r="1787" spans="1:3">
      <c r="A1787" s="49"/>
      <c r="B1787" s="1696"/>
      <c r="C1787" s="49"/>
    </row>
    <row r="1788" spans="1:3">
      <c r="A1788" s="49"/>
      <c r="B1788" s="1696"/>
      <c r="C1788" s="49"/>
    </row>
    <row r="1789" spans="1:3">
      <c r="A1789" s="49"/>
      <c r="B1789" s="1696"/>
      <c r="C1789" s="49"/>
    </row>
    <row r="1790" spans="1:3">
      <c r="A1790" s="49"/>
      <c r="B1790" s="1696"/>
      <c r="C1790" s="49"/>
    </row>
    <row r="1791" spans="1:3">
      <c r="A1791" s="49"/>
      <c r="B1791" s="1696"/>
      <c r="C1791" s="49"/>
    </row>
    <row r="1792" spans="1:3">
      <c r="A1792" s="49"/>
      <c r="B1792" s="1696"/>
      <c r="C1792" s="49"/>
    </row>
    <row r="1793" spans="1:3">
      <c r="A1793" s="49"/>
      <c r="B1793" s="1696"/>
      <c r="C1793" s="49"/>
    </row>
    <row r="1794" spans="1:3">
      <c r="A1794" s="49"/>
      <c r="B1794" s="1696"/>
      <c r="C1794" s="49"/>
    </row>
    <row r="1795" spans="1:3">
      <c r="A1795" s="49"/>
      <c r="B1795" s="1696"/>
      <c r="C1795" s="49"/>
    </row>
    <row r="1796" spans="1:3">
      <c r="A1796" s="49"/>
      <c r="B1796" s="1696"/>
      <c r="C1796" s="49"/>
    </row>
    <row r="1797" spans="1:3">
      <c r="A1797" s="49"/>
      <c r="B1797" s="1696"/>
      <c r="C1797" s="49"/>
    </row>
    <row r="1798" spans="1:3">
      <c r="A1798" s="49"/>
      <c r="B1798" s="1696"/>
      <c r="C1798" s="49"/>
    </row>
    <row r="1799" spans="1:3">
      <c r="A1799" s="49"/>
      <c r="B1799" s="1696"/>
      <c r="C1799" s="49"/>
    </row>
    <row r="1800" spans="1:3">
      <c r="A1800" s="49"/>
      <c r="B1800" s="1696"/>
      <c r="C1800" s="49"/>
    </row>
    <row r="1801" spans="1:3">
      <c r="A1801" s="49"/>
      <c r="B1801" s="1696"/>
      <c r="C1801" s="49"/>
    </row>
    <row r="1802" spans="1:3">
      <c r="A1802" s="49"/>
      <c r="B1802" s="1696"/>
      <c r="C1802" s="49"/>
    </row>
    <row r="1803" spans="1:3">
      <c r="A1803" s="49"/>
      <c r="B1803" s="1696"/>
      <c r="C1803" s="49"/>
    </row>
    <row r="1804" spans="1:3">
      <c r="A1804" s="49"/>
      <c r="B1804" s="1696"/>
      <c r="C1804" s="49"/>
    </row>
    <row r="1805" spans="1:3">
      <c r="A1805" s="49"/>
      <c r="B1805" s="1696"/>
      <c r="C1805" s="49"/>
    </row>
    <row r="1806" spans="1:3">
      <c r="A1806" s="49"/>
      <c r="B1806" s="1696"/>
      <c r="C1806" s="49"/>
    </row>
    <row r="1807" spans="1:3">
      <c r="A1807" s="49"/>
      <c r="B1807" s="1696"/>
      <c r="C1807" s="49"/>
    </row>
    <row r="1808" spans="1:3">
      <c r="A1808" s="49"/>
      <c r="B1808" s="1696"/>
      <c r="C1808" s="49"/>
    </row>
    <row r="1809" spans="1:3">
      <c r="A1809" s="49"/>
      <c r="B1809" s="1696"/>
      <c r="C1809" s="49"/>
    </row>
    <row r="1810" spans="1:3">
      <c r="A1810" s="49"/>
      <c r="B1810" s="1696"/>
      <c r="C1810" s="49"/>
    </row>
    <row r="1811" spans="1:3">
      <c r="A1811" s="49"/>
      <c r="B1811" s="1696"/>
      <c r="C1811" s="49"/>
    </row>
    <row r="1812" spans="1:3">
      <c r="A1812" s="49"/>
      <c r="B1812" s="1696"/>
      <c r="C1812" s="49"/>
    </row>
    <row r="1813" spans="1:3">
      <c r="A1813" s="49"/>
      <c r="B1813" s="1696"/>
      <c r="C1813" s="49"/>
    </row>
    <row r="1814" spans="1:3">
      <c r="A1814" s="49"/>
      <c r="B1814" s="1696"/>
      <c r="C1814" s="49"/>
    </row>
    <row r="1815" spans="1:3">
      <c r="A1815" s="49"/>
      <c r="B1815" s="1696"/>
      <c r="C1815" s="49"/>
    </row>
    <row r="1816" spans="1:3">
      <c r="A1816" s="49"/>
      <c r="B1816" s="1696"/>
      <c r="C1816" s="49"/>
    </row>
    <row r="1817" spans="1:3">
      <c r="A1817" s="49"/>
      <c r="B1817" s="1696"/>
      <c r="C1817" s="49"/>
    </row>
    <row r="1818" spans="1:3">
      <c r="A1818" s="49"/>
      <c r="B1818" s="1696"/>
      <c r="C1818" s="49"/>
    </row>
    <row r="1819" spans="1:3">
      <c r="A1819" s="49"/>
      <c r="B1819" s="1696"/>
      <c r="C1819" s="49"/>
    </row>
    <row r="1820" spans="1:3">
      <c r="A1820" s="49"/>
      <c r="B1820" s="1696"/>
      <c r="C1820" s="49"/>
    </row>
    <row r="1821" spans="1:3">
      <c r="A1821" s="49"/>
      <c r="B1821" s="1696"/>
      <c r="C1821" s="49"/>
    </row>
    <row r="1822" spans="1:3">
      <c r="A1822" s="49"/>
      <c r="B1822" s="1696"/>
      <c r="C1822" s="49"/>
    </row>
    <row r="1823" spans="1:3">
      <c r="A1823" s="49"/>
      <c r="B1823" s="1696"/>
      <c r="C1823" s="49"/>
    </row>
    <row r="1824" spans="1:3">
      <c r="A1824" s="49"/>
      <c r="B1824" s="1696"/>
      <c r="C1824" s="49"/>
    </row>
    <row r="1825" spans="1:3">
      <c r="A1825" s="49"/>
      <c r="B1825" s="1696"/>
      <c r="C1825" s="49"/>
    </row>
    <row r="1826" spans="1:3">
      <c r="A1826" s="49"/>
      <c r="B1826" s="1696"/>
      <c r="C1826" s="49"/>
    </row>
    <row r="1827" spans="1:3">
      <c r="A1827" s="49"/>
      <c r="B1827" s="1696"/>
      <c r="C1827" s="49"/>
    </row>
    <row r="1828" spans="1:3">
      <c r="A1828" s="49"/>
      <c r="B1828" s="1696"/>
      <c r="C1828" s="49"/>
    </row>
    <row r="1829" spans="1:3">
      <c r="A1829" s="49"/>
      <c r="B1829" s="1696"/>
      <c r="C1829" s="49"/>
    </row>
    <row r="1830" spans="1:3">
      <c r="A1830" s="49"/>
      <c r="B1830" s="1696"/>
      <c r="C1830" s="49"/>
    </row>
    <row r="1831" spans="1:3">
      <c r="A1831" s="49"/>
      <c r="B1831" s="1696"/>
      <c r="C1831" s="49"/>
    </row>
    <row r="1832" spans="1:3">
      <c r="A1832" s="49"/>
      <c r="B1832" s="1696"/>
      <c r="C1832" s="49"/>
    </row>
    <row r="1833" spans="1:3">
      <c r="A1833" s="49"/>
      <c r="B1833" s="1696"/>
      <c r="C1833" s="49"/>
    </row>
    <row r="1834" spans="1:3">
      <c r="A1834" s="49"/>
      <c r="B1834" s="1696"/>
      <c r="C1834" s="49"/>
    </row>
    <row r="1835" spans="1:3">
      <c r="A1835" s="49"/>
      <c r="B1835" s="1696"/>
      <c r="C1835" s="49"/>
    </row>
    <row r="1836" spans="1:3">
      <c r="A1836" s="49"/>
      <c r="B1836" s="1696"/>
      <c r="C1836" s="49"/>
    </row>
    <row r="1837" spans="1:3">
      <c r="A1837" s="49"/>
      <c r="B1837" s="1696"/>
      <c r="C1837" s="49"/>
    </row>
    <row r="1838" spans="1:3">
      <c r="A1838" s="49"/>
      <c r="B1838" s="1696"/>
      <c r="C1838" s="49"/>
    </row>
    <row r="1839" spans="1:3">
      <c r="A1839" s="49"/>
      <c r="B1839" s="1696"/>
      <c r="C1839" s="49"/>
    </row>
    <row r="1840" spans="1:3">
      <c r="A1840" s="49"/>
      <c r="B1840" s="1696"/>
      <c r="C1840" s="49"/>
    </row>
    <row r="1841" spans="1:3">
      <c r="A1841" s="49"/>
      <c r="B1841" s="1696"/>
      <c r="C1841" s="49"/>
    </row>
    <row r="1842" spans="1:3">
      <c r="A1842" s="49"/>
      <c r="B1842" s="1696"/>
      <c r="C1842" s="49"/>
    </row>
    <row r="1843" spans="1:3">
      <c r="A1843" s="49"/>
      <c r="B1843" s="1696"/>
      <c r="C1843" s="49"/>
    </row>
    <row r="1844" spans="1:3">
      <c r="A1844" s="49"/>
      <c r="B1844" s="1696"/>
      <c r="C1844" s="49"/>
    </row>
    <row r="1845" spans="1:3">
      <c r="A1845" s="49"/>
      <c r="B1845" s="1696"/>
      <c r="C1845" s="49"/>
    </row>
    <row r="1846" spans="1:3">
      <c r="A1846" s="49"/>
      <c r="B1846" s="1696"/>
      <c r="C1846" s="49"/>
    </row>
    <row r="1847" spans="1:3">
      <c r="A1847" s="49"/>
      <c r="B1847" s="1696"/>
      <c r="C1847" s="49"/>
    </row>
    <row r="1848" spans="1:3">
      <c r="A1848" s="49"/>
      <c r="B1848" s="1696"/>
      <c r="C1848" s="49"/>
    </row>
    <row r="1849" spans="1:3">
      <c r="A1849" s="49"/>
      <c r="B1849" s="1696"/>
      <c r="C1849" s="49"/>
    </row>
    <row r="1850" spans="1:3">
      <c r="A1850" s="49"/>
      <c r="B1850" s="1696"/>
      <c r="C1850" s="49"/>
    </row>
    <row r="1851" spans="1:3">
      <c r="A1851" s="49"/>
      <c r="B1851" s="1696"/>
      <c r="C1851" s="49"/>
    </row>
    <row r="1852" spans="1:3">
      <c r="A1852" s="49"/>
      <c r="B1852" s="1696"/>
      <c r="C1852" s="49"/>
    </row>
    <row r="1853" spans="1:3">
      <c r="A1853" s="49"/>
      <c r="B1853" s="1696"/>
      <c r="C1853" s="49"/>
    </row>
    <row r="1854" spans="1:3">
      <c r="A1854" s="49"/>
      <c r="B1854" s="1696"/>
      <c r="C1854" s="49"/>
    </row>
    <row r="1855" spans="1:3">
      <c r="A1855" s="49"/>
      <c r="B1855" s="1696"/>
      <c r="C1855" s="49"/>
    </row>
    <row r="1856" spans="1:3">
      <c r="A1856" s="49"/>
      <c r="B1856" s="1696"/>
      <c r="C1856" s="49"/>
    </row>
    <row r="1857" spans="1:3">
      <c r="A1857" s="49"/>
      <c r="B1857" s="1696"/>
      <c r="C1857" s="49"/>
    </row>
    <row r="1858" spans="1:3">
      <c r="A1858" s="49"/>
      <c r="B1858" s="1696"/>
      <c r="C1858" s="49"/>
    </row>
    <row r="1859" spans="1:3">
      <c r="A1859" s="49"/>
      <c r="B1859" s="1696"/>
      <c r="C1859" s="49"/>
    </row>
    <row r="1860" spans="1:3">
      <c r="A1860" s="49"/>
      <c r="B1860" s="1696"/>
      <c r="C1860" s="49"/>
    </row>
    <row r="1861" spans="1:3">
      <c r="A1861" s="49"/>
      <c r="B1861" s="1696"/>
      <c r="C1861" s="49"/>
    </row>
    <row r="1862" spans="1:3">
      <c r="A1862" s="49"/>
      <c r="B1862" s="1696"/>
      <c r="C1862" s="49"/>
    </row>
    <row r="1863" spans="1:3">
      <c r="A1863" s="49"/>
      <c r="B1863" s="1696"/>
      <c r="C1863" s="49"/>
    </row>
    <row r="1864" spans="1:3">
      <c r="A1864" s="49"/>
      <c r="B1864" s="1696"/>
      <c r="C1864" s="49"/>
    </row>
    <row r="1865" spans="1:3">
      <c r="A1865" s="49"/>
      <c r="B1865" s="1696"/>
      <c r="C1865" s="49"/>
    </row>
    <row r="1866" spans="1:3">
      <c r="A1866" s="49"/>
      <c r="B1866" s="1696"/>
      <c r="C1866" s="49"/>
    </row>
    <row r="1867" spans="1:3">
      <c r="A1867" s="49"/>
      <c r="B1867" s="1696"/>
      <c r="C1867" s="49"/>
    </row>
    <row r="1868" spans="1:3">
      <c r="A1868" s="49"/>
      <c r="B1868" s="1696"/>
      <c r="C1868" s="49"/>
    </row>
    <row r="1869" spans="1:3">
      <c r="A1869" s="49"/>
      <c r="B1869" s="1696"/>
      <c r="C1869" s="49"/>
    </row>
    <row r="1870" spans="1:3">
      <c r="A1870" s="49"/>
      <c r="B1870" s="1696"/>
      <c r="C1870" s="49"/>
    </row>
    <row r="1871" spans="1:3">
      <c r="A1871" s="49"/>
      <c r="B1871" s="1696"/>
      <c r="C1871" s="49"/>
    </row>
    <row r="1872" spans="1:3">
      <c r="A1872" s="49"/>
      <c r="B1872" s="1696"/>
      <c r="C1872" s="49"/>
    </row>
    <row r="1873" spans="1:3">
      <c r="A1873" s="49"/>
      <c r="B1873" s="1696"/>
      <c r="C1873" s="49"/>
    </row>
    <row r="1874" spans="1:3">
      <c r="A1874" s="49"/>
      <c r="B1874" s="1696"/>
      <c r="C1874" s="49"/>
    </row>
    <row r="1875" spans="1:3">
      <c r="A1875" s="49"/>
      <c r="B1875" s="1696"/>
      <c r="C1875" s="49"/>
    </row>
    <row r="1876" spans="1:3">
      <c r="A1876" s="49"/>
      <c r="B1876" s="1696"/>
      <c r="C1876" s="49"/>
    </row>
    <row r="1877" spans="1:3">
      <c r="A1877" s="49"/>
      <c r="B1877" s="1696"/>
      <c r="C1877" s="49"/>
    </row>
    <row r="1878" spans="1:3">
      <c r="A1878" s="49"/>
      <c r="B1878" s="1696"/>
      <c r="C1878" s="49"/>
    </row>
    <row r="1879" spans="1:3">
      <c r="A1879" s="49"/>
      <c r="B1879" s="1696"/>
      <c r="C1879" s="49"/>
    </row>
    <row r="1880" spans="1:3">
      <c r="A1880" s="49"/>
      <c r="B1880" s="1696"/>
      <c r="C1880" s="49"/>
    </row>
    <row r="1881" spans="1:3">
      <c r="A1881" s="49"/>
      <c r="B1881" s="1696"/>
      <c r="C1881" s="49"/>
    </row>
    <row r="1882" spans="1:3">
      <c r="A1882" s="49"/>
      <c r="B1882" s="1696"/>
      <c r="C1882" s="49"/>
    </row>
    <row r="1883" spans="1:3">
      <c r="A1883" s="49"/>
      <c r="B1883" s="1696"/>
      <c r="C1883" s="49"/>
    </row>
    <row r="1884" spans="1:3">
      <c r="A1884" s="49"/>
      <c r="B1884" s="1696"/>
      <c r="C1884" s="49"/>
    </row>
    <row r="1885" spans="1:3">
      <c r="A1885" s="49"/>
      <c r="B1885" s="1696"/>
      <c r="C1885" s="49"/>
    </row>
    <row r="1886" spans="1:3">
      <c r="A1886" s="49"/>
      <c r="B1886" s="1696"/>
      <c r="C1886" s="49"/>
    </row>
    <row r="1887" spans="1:3">
      <c r="A1887" s="49"/>
      <c r="B1887" s="1696"/>
      <c r="C1887" s="49"/>
    </row>
    <row r="1888" spans="1:3">
      <c r="A1888" s="49"/>
      <c r="B1888" s="1696"/>
      <c r="C1888" s="49"/>
    </row>
    <row r="1889" spans="1:3">
      <c r="A1889" s="49"/>
      <c r="B1889" s="1696"/>
      <c r="C1889" s="49"/>
    </row>
    <row r="1890" spans="1:3">
      <c r="A1890" s="49"/>
      <c r="B1890" s="1696"/>
      <c r="C1890" s="49"/>
    </row>
    <row r="1891" spans="1:3">
      <c r="A1891" s="49"/>
      <c r="B1891" s="1696"/>
      <c r="C1891" s="49"/>
    </row>
    <row r="1892" spans="1:3">
      <c r="A1892" s="49"/>
      <c r="B1892" s="1696"/>
      <c r="C1892" s="49"/>
    </row>
    <row r="1893" spans="1:3">
      <c r="A1893" s="49"/>
      <c r="B1893" s="1696"/>
      <c r="C1893" s="49"/>
    </row>
    <row r="1894" spans="1:3">
      <c r="A1894" s="49"/>
      <c r="B1894" s="1696"/>
      <c r="C1894" s="49"/>
    </row>
    <row r="1895" spans="1:3">
      <c r="A1895" s="49"/>
      <c r="B1895" s="1696"/>
      <c r="C1895" s="49"/>
    </row>
    <row r="1896" spans="1:3">
      <c r="A1896" s="49"/>
      <c r="B1896" s="1696"/>
      <c r="C1896" s="49"/>
    </row>
    <row r="1897" spans="1:3">
      <c r="A1897" s="49"/>
      <c r="B1897" s="1696"/>
      <c r="C1897" s="49"/>
    </row>
    <row r="1898" spans="1:3">
      <c r="A1898" s="49"/>
      <c r="B1898" s="1696"/>
      <c r="C1898" s="49"/>
    </row>
    <row r="1899" spans="1:3">
      <c r="A1899" s="49"/>
      <c r="B1899" s="1696"/>
      <c r="C1899" s="49"/>
    </row>
    <row r="1900" spans="1:3">
      <c r="A1900" s="49"/>
      <c r="B1900" s="1696"/>
      <c r="C1900" s="49"/>
    </row>
    <row r="1901" spans="1:3">
      <c r="A1901" s="49"/>
      <c r="B1901" s="1696"/>
      <c r="C1901" s="49"/>
    </row>
    <row r="1902" spans="1:3">
      <c r="A1902" s="49"/>
      <c r="B1902" s="1696"/>
      <c r="C1902" s="49"/>
    </row>
    <row r="1903" spans="1:3">
      <c r="A1903" s="49"/>
      <c r="B1903" s="1696"/>
      <c r="C1903" s="49"/>
    </row>
    <row r="1904" spans="1:3">
      <c r="A1904" s="49"/>
      <c r="B1904" s="1696"/>
      <c r="C1904" s="49"/>
    </row>
    <row r="1905" spans="1:3">
      <c r="A1905" s="49"/>
      <c r="B1905" s="1696"/>
      <c r="C1905" s="49"/>
    </row>
    <row r="1906" spans="1:3">
      <c r="A1906" s="49"/>
      <c r="B1906" s="1696"/>
      <c r="C1906" s="49"/>
    </row>
    <row r="1907" spans="1:3">
      <c r="A1907" s="49"/>
      <c r="B1907" s="1696"/>
      <c r="C1907" s="49"/>
    </row>
    <row r="1908" spans="1:3">
      <c r="A1908" s="49"/>
      <c r="B1908" s="1696"/>
      <c r="C1908" s="49"/>
    </row>
    <row r="1909" spans="1:3">
      <c r="A1909" s="49"/>
      <c r="B1909" s="1696"/>
      <c r="C1909" s="49"/>
    </row>
    <row r="1910" spans="1:3">
      <c r="A1910" s="49"/>
      <c r="B1910" s="1696"/>
      <c r="C1910" s="49"/>
    </row>
    <row r="1911" spans="1:3">
      <c r="A1911" s="49"/>
      <c r="B1911" s="1696"/>
      <c r="C1911" s="49"/>
    </row>
    <row r="1912" spans="1:3">
      <c r="A1912" s="49"/>
      <c r="B1912" s="1696"/>
      <c r="C1912" s="49"/>
    </row>
    <row r="1913" spans="1:3">
      <c r="A1913" s="49"/>
      <c r="B1913" s="1696"/>
      <c r="C1913" s="49"/>
    </row>
    <row r="1914" spans="1:3">
      <c r="A1914" s="49"/>
      <c r="B1914" s="1696"/>
      <c r="C1914" s="49"/>
    </row>
    <row r="1915" spans="1:3">
      <c r="A1915" s="49"/>
      <c r="B1915" s="1696"/>
      <c r="C1915" s="49"/>
    </row>
    <row r="1916" spans="1:3">
      <c r="A1916" s="49"/>
      <c r="B1916" s="1696"/>
      <c r="C1916" s="49"/>
    </row>
    <row r="1917" spans="1:3">
      <c r="A1917" s="49"/>
      <c r="B1917" s="1696"/>
      <c r="C1917" s="49"/>
    </row>
    <row r="1918" spans="1:3">
      <c r="A1918" s="49"/>
      <c r="B1918" s="1696"/>
      <c r="C1918" s="49"/>
    </row>
    <row r="1919" spans="1:3">
      <c r="A1919" s="49"/>
      <c r="B1919" s="1696"/>
      <c r="C1919" s="49"/>
    </row>
    <row r="1920" spans="1:3">
      <c r="A1920" s="49"/>
      <c r="B1920" s="1696"/>
      <c r="C1920" s="49"/>
    </row>
    <row r="1921" spans="1:3">
      <c r="A1921" s="49"/>
      <c r="B1921" s="1696"/>
      <c r="C1921" s="49"/>
    </row>
    <row r="1922" spans="1:3">
      <c r="A1922" s="49"/>
      <c r="B1922" s="1696"/>
      <c r="C1922" s="49"/>
    </row>
    <row r="1923" spans="1:3">
      <c r="A1923" s="49"/>
      <c r="B1923" s="1696"/>
      <c r="C1923" s="49"/>
    </row>
    <row r="1924" spans="1:3">
      <c r="A1924" s="49"/>
      <c r="B1924" s="1696"/>
      <c r="C1924" s="49"/>
    </row>
    <row r="1925" spans="1:3">
      <c r="A1925" s="49"/>
      <c r="B1925" s="1696"/>
      <c r="C1925" s="49"/>
    </row>
    <row r="1926" spans="1:3">
      <c r="A1926" s="49"/>
      <c r="B1926" s="1696"/>
      <c r="C1926" s="49"/>
    </row>
    <row r="1927" spans="1:3">
      <c r="A1927" s="49"/>
      <c r="B1927" s="1696"/>
      <c r="C1927" s="49"/>
    </row>
    <row r="1928" spans="1:3">
      <c r="A1928" s="49"/>
      <c r="B1928" s="1696"/>
      <c r="C1928" s="49"/>
    </row>
    <row r="1929" spans="1:3">
      <c r="A1929" s="49"/>
      <c r="B1929" s="1696"/>
      <c r="C1929" s="49"/>
    </row>
    <row r="1930" spans="1:3">
      <c r="A1930" s="49"/>
      <c r="B1930" s="1696"/>
      <c r="C1930" s="49"/>
    </row>
    <row r="1931" spans="1:3">
      <c r="A1931" s="49"/>
      <c r="B1931" s="1696"/>
      <c r="C1931" s="49"/>
    </row>
    <row r="1932" spans="1:3">
      <c r="A1932" s="49"/>
      <c r="B1932" s="1696"/>
      <c r="C1932" s="49"/>
    </row>
    <row r="1933" spans="1:3">
      <c r="A1933" s="49"/>
      <c r="B1933" s="1696"/>
      <c r="C1933" s="49"/>
    </row>
    <row r="1934" spans="1:3">
      <c r="A1934" s="49"/>
      <c r="B1934" s="1696"/>
      <c r="C1934" s="49"/>
    </row>
    <row r="1935" spans="1:3">
      <c r="A1935" s="49"/>
      <c r="B1935" s="1696"/>
      <c r="C1935" s="49"/>
    </row>
    <row r="1936" spans="1:3">
      <c r="A1936" s="49"/>
      <c r="B1936" s="1696"/>
      <c r="C1936" s="49"/>
    </row>
    <row r="1937" spans="1:3">
      <c r="A1937" s="49"/>
      <c r="B1937" s="1696"/>
      <c r="C1937" s="49"/>
    </row>
    <row r="1938" spans="1:3">
      <c r="A1938" s="49"/>
      <c r="B1938" s="1696"/>
      <c r="C1938" s="49"/>
    </row>
    <row r="1939" spans="1:3">
      <c r="A1939" s="49"/>
      <c r="B1939" s="1696"/>
      <c r="C1939" s="49"/>
    </row>
    <row r="1940" spans="1:3">
      <c r="A1940" s="49"/>
      <c r="B1940" s="1696"/>
      <c r="C1940" s="49"/>
    </row>
    <row r="1941" spans="1:3">
      <c r="A1941" s="49"/>
      <c r="B1941" s="1696"/>
      <c r="C1941" s="49"/>
    </row>
    <row r="1942" spans="1:3">
      <c r="A1942" s="49"/>
      <c r="B1942" s="1696"/>
      <c r="C1942" s="49"/>
    </row>
    <row r="1943" spans="1:3">
      <c r="A1943" s="49"/>
      <c r="B1943" s="1696"/>
      <c r="C1943" s="49"/>
    </row>
    <row r="1944" spans="1:3">
      <c r="A1944" s="49"/>
      <c r="B1944" s="1696"/>
      <c r="C1944" s="49"/>
    </row>
    <row r="1945" spans="1:3">
      <c r="A1945" s="49"/>
      <c r="B1945" s="1696"/>
      <c r="C1945" s="49"/>
    </row>
    <row r="1946" spans="1:3">
      <c r="A1946" s="49"/>
      <c r="B1946" s="1696"/>
      <c r="C1946" s="49"/>
    </row>
    <row r="1947" spans="1:3">
      <c r="A1947" s="49"/>
      <c r="B1947" s="1696"/>
      <c r="C1947" s="49"/>
    </row>
    <row r="1948" spans="1:3">
      <c r="A1948" s="49"/>
      <c r="B1948" s="1696"/>
      <c r="C1948" s="49"/>
    </row>
    <row r="1949" spans="1:3">
      <c r="A1949" s="49"/>
      <c r="B1949" s="1696"/>
      <c r="C1949" s="49"/>
    </row>
    <row r="1950" spans="1:3">
      <c r="A1950" s="49"/>
      <c r="B1950" s="1696"/>
      <c r="C1950" s="49"/>
    </row>
    <row r="1951" spans="1:3">
      <c r="A1951" s="49"/>
      <c r="B1951" s="1696"/>
      <c r="C1951" s="49"/>
    </row>
    <row r="1952" spans="1:3">
      <c r="A1952" s="49"/>
      <c r="B1952" s="1696"/>
      <c r="C1952" s="49"/>
    </row>
    <row r="1953" spans="1:3">
      <c r="A1953" s="49"/>
      <c r="B1953" s="1696"/>
      <c r="C1953" s="49"/>
    </row>
    <row r="1954" spans="1:3">
      <c r="A1954" s="49"/>
      <c r="B1954" s="1696"/>
      <c r="C1954" s="49"/>
    </row>
    <row r="1955" spans="1:3">
      <c r="A1955" s="49"/>
      <c r="B1955" s="1696"/>
      <c r="C1955" s="49"/>
    </row>
    <row r="1956" spans="1:3">
      <c r="A1956" s="49"/>
      <c r="B1956" s="1696"/>
      <c r="C1956" s="49"/>
    </row>
    <row r="1957" spans="1:3">
      <c r="A1957" s="49"/>
      <c r="B1957" s="1696"/>
      <c r="C1957" s="49"/>
    </row>
    <row r="1958" spans="1:3">
      <c r="A1958" s="49"/>
      <c r="B1958" s="1696"/>
      <c r="C1958" s="49"/>
    </row>
    <row r="1959" spans="1:3">
      <c r="A1959" s="49"/>
      <c r="B1959" s="1696"/>
      <c r="C1959" s="49"/>
    </row>
    <row r="1960" spans="1:3">
      <c r="A1960" s="49"/>
      <c r="B1960" s="1696"/>
      <c r="C1960" s="49"/>
    </row>
    <row r="1961" spans="1:3">
      <c r="A1961" s="49"/>
      <c r="B1961" s="1696"/>
      <c r="C1961" s="49"/>
    </row>
    <row r="1962" spans="1:3">
      <c r="A1962" s="49"/>
      <c r="B1962" s="1696"/>
      <c r="C1962" s="49"/>
    </row>
    <row r="1963" spans="1:3">
      <c r="A1963" s="49"/>
      <c r="B1963" s="1696"/>
      <c r="C1963" s="49"/>
    </row>
    <row r="1964" spans="1:3">
      <c r="A1964" s="49"/>
      <c r="B1964" s="1696"/>
      <c r="C1964" s="49"/>
    </row>
    <row r="1965" spans="1:3">
      <c r="A1965" s="49"/>
      <c r="B1965" s="1696"/>
      <c r="C1965" s="49"/>
    </row>
    <row r="1966" spans="1:3">
      <c r="A1966" s="49"/>
      <c r="B1966" s="1696"/>
      <c r="C1966" s="49"/>
    </row>
    <row r="1967" spans="1:3">
      <c r="A1967" s="49"/>
      <c r="B1967" s="1696"/>
      <c r="C1967" s="49"/>
    </row>
    <row r="1968" spans="1:3">
      <c r="A1968" s="49"/>
      <c r="B1968" s="1696"/>
      <c r="C1968" s="49"/>
    </row>
    <row r="1969" spans="1:3">
      <c r="A1969" s="49"/>
      <c r="B1969" s="1696"/>
      <c r="C1969" s="49"/>
    </row>
    <row r="1970" spans="1:3">
      <c r="A1970" s="49"/>
      <c r="B1970" s="1696"/>
      <c r="C1970" s="49"/>
    </row>
    <row r="1971" spans="1:3">
      <c r="A1971" s="49"/>
      <c r="B1971" s="1696"/>
      <c r="C1971" s="49"/>
    </row>
    <row r="1972" spans="1:3">
      <c r="A1972" s="49"/>
      <c r="B1972" s="1696"/>
      <c r="C1972" s="49"/>
    </row>
    <row r="1973" spans="1:3">
      <c r="A1973" s="49"/>
      <c r="B1973" s="1696"/>
      <c r="C1973" s="49"/>
    </row>
    <row r="1974" spans="1:3">
      <c r="A1974" s="49"/>
      <c r="B1974" s="1696"/>
      <c r="C1974" s="49"/>
    </row>
    <row r="1975" spans="1:3">
      <c r="A1975" s="49"/>
      <c r="B1975" s="1696"/>
      <c r="C1975" s="49"/>
    </row>
    <row r="1976" spans="1:3">
      <c r="A1976" s="49"/>
      <c r="B1976" s="1696"/>
      <c r="C1976" s="49"/>
    </row>
    <row r="1977" spans="1:3">
      <c r="A1977" s="49"/>
      <c r="B1977" s="1696"/>
      <c r="C1977" s="49"/>
    </row>
    <row r="1978" spans="1:3">
      <c r="A1978" s="49"/>
      <c r="B1978" s="1696"/>
      <c r="C1978" s="49"/>
    </row>
    <row r="1979" spans="1:3">
      <c r="A1979" s="49"/>
      <c r="B1979" s="1696"/>
      <c r="C1979" s="49"/>
    </row>
    <row r="1980" spans="1:3">
      <c r="A1980" s="49"/>
      <c r="B1980" s="1696"/>
      <c r="C1980" s="49"/>
    </row>
    <row r="1981" spans="1:3">
      <c r="A1981" s="49"/>
      <c r="B1981" s="1696"/>
      <c r="C1981" s="49"/>
    </row>
    <row r="1982" spans="1:3">
      <c r="A1982" s="49"/>
      <c r="B1982" s="1696"/>
      <c r="C1982" s="49"/>
    </row>
    <row r="1983" spans="1:3">
      <c r="A1983" s="49"/>
      <c r="B1983" s="1696"/>
      <c r="C1983" s="49"/>
    </row>
    <row r="1984" spans="1:3">
      <c r="A1984" s="49"/>
      <c r="B1984" s="1696"/>
      <c r="C1984" s="49"/>
    </row>
    <row r="1985" spans="1:3">
      <c r="A1985" s="49"/>
      <c r="B1985" s="1696"/>
      <c r="C1985" s="49"/>
    </row>
    <row r="1986" spans="1:3">
      <c r="A1986" s="49"/>
      <c r="B1986" s="1696"/>
      <c r="C1986" s="49"/>
    </row>
    <row r="1987" spans="1:3">
      <c r="A1987" s="49"/>
      <c r="B1987" s="1696"/>
    </row>
    <row r="1988" spans="1:3">
      <c r="A1988" s="49"/>
      <c r="B1988" s="1696"/>
    </row>
    <row r="1989" spans="1:3">
      <c r="A1989" s="49"/>
      <c r="B1989" s="1696"/>
    </row>
    <row r="1990" spans="1:3">
      <c r="A1990" s="49"/>
      <c r="B1990" s="1696"/>
    </row>
    <row r="1991" spans="1:3">
      <c r="A1991" s="49"/>
      <c r="B1991" s="1696"/>
    </row>
    <row r="1992" spans="1:3">
      <c r="A1992" s="49"/>
      <c r="B1992" s="1696"/>
    </row>
    <row r="1993" spans="1:3">
      <c r="A1993" s="49"/>
      <c r="B1993" s="1696"/>
    </row>
    <row r="1994" spans="1:3">
      <c r="A1994" s="49"/>
      <c r="B1994" s="1696"/>
    </row>
    <row r="1995" spans="1:3">
      <c r="A1995" s="49"/>
      <c r="B1995" s="1696"/>
    </row>
    <row r="1996" spans="1:3">
      <c r="A1996" s="49"/>
      <c r="B1996" s="1696"/>
    </row>
    <row r="1997" spans="1:3">
      <c r="A1997" s="49"/>
      <c r="B1997" s="1696"/>
    </row>
    <row r="1998" spans="1:3">
      <c r="A1998" s="49"/>
      <c r="B1998" s="1696"/>
    </row>
    <row r="1999" spans="1:3">
      <c r="A1999" s="49"/>
      <c r="B1999" s="1696"/>
    </row>
    <row r="2000" spans="1:3">
      <c r="A2000" s="49"/>
      <c r="B2000" s="1696"/>
    </row>
    <row r="2001" spans="1:2">
      <c r="A2001" s="49"/>
      <c r="B2001" s="1696"/>
    </row>
    <row r="2002" spans="1:2">
      <c r="A2002" s="49"/>
      <c r="B2002" s="1696"/>
    </row>
    <row r="2003" spans="1:2">
      <c r="A2003" s="49"/>
      <c r="B2003" s="1696"/>
    </row>
    <row r="2004" spans="1:2">
      <c r="A2004" s="49"/>
      <c r="B2004" s="1696"/>
    </row>
    <row r="2005" spans="1:2">
      <c r="A2005" s="49"/>
      <c r="B2005" s="1696"/>
    </row>
    <row r="2006" spans="1:2">
      <c r="A2006" s="49"/>
      <c r="B2006" s="1696"/>
    </row>
    <row r="2007" spans="1:2">
      <c r="A2007" s="49"/>
      <c r="B2007" s="1696"/>
    </row>
    <row r="2008" spans="1:2">
      <c r="A2008" s="49"/>
      <c r="B2008" s="1696"/>
    </row>
    <row r="2009" spans="1:2">
      <c r="A2009" s="49"/>
      <c r="B2009" s="1696"/>
    </row>
    <row r="2010" spans="1:2">
      <c r="A2010" s="49"/>
      <c r="B2010" s="1696"/>
    </row>
    <row r="2011" spans="1:2">
      <c r="A2011" s="49"/>
      <c r="B2011" s="1696"/>
    </row>
    <row r="2012" spans="1:2">
      <c r="A2012" s="49"/>
      <c r="B2012" s="1696"/>
    </row>
    <row r="2013" spans="1:2">
      <c r="A2013" s="49"/>
      <c r="B2013" s="1696"/>
    </row>
    <row r="2014" spans="1:2">
      <c r="A2014" s="49"/>
      <c r="B2014" s="1696"/>
    </row>
    <row r="2015" spans="1:2">
      <c r="A2015" s="49"/>
      <c r="B2015" s="1696"/>
    </row>
    <row r="2016" spans="1:2">
      <c r="A2016" s="49"/>
      <c r="B2016" s="1696"/>
    </row>
    <row r="2017" spans="1:2">
      <c r="A2017" s="49"/>
      <c r="B2017" s="1696"/>
    </row>
    <row r="2018" spans="1:2">
      <c r="A2018" s="49"/>
      <c r="B2018" s="1696"/>
    </row>
    <row r="2019" spans="1:2">
      <c r="A2019" s="49"/>
      <c r="B2019" s="1696"/>
    </row>
    <row r="2020" spans="1:2">
      <c r="A2020" s="49"/>
      <c r="B2020" s="1696"/>
    </row>
    <row r="2021" spans="1:2">
      <c r="A2021" s="49"/>
      <c r="B2021" s="1696"/>
    </row>
    <row r="2022" spans="1:2">
      <c r="A2022" s="49"/>
      <c r="B2022" s="1696"/>
    </row>
    <row r="2023" spans="1:2">
      <c r="A2023" s="49"/>
      <c r="B2023" s="1696"/>
    </row>
    <row r="2024" spans="1:2">
      <c r="A2024" s="49"/>
      <c r="B2024" s="1696"/>
    </row>
    <row r="2025" spans="1:2">
      <c r="A2025" s="49"/>
      <c r="B2025" s="1696"/>
    </row>
    <row r="2026" spans="1:2">
      <c r="A2026" s="49"/>
      <c r="B2026" s="1696"/>
    </row>
    <row r="2027" spans="1:2">
      <c r="A2027" s="49"/>
      <c r="B2027" s="1696"/>
    </row>
    <row r="2028" spans="1:2">
      <c r="A2028" s="49"/>
      <c r="B2028" s="1696"/>
    </row>
    <row r="2029" spans="1:2">
      <c r="A2029" s="49"/>
      <c r="B2029" s="1696"/>
    </row>
    <row r="2030" spans="1:2">
      <c r="A2030" s="49"/>
      <c r="B2030" s="1696"/>
    </row>
    <row r="2031" spans="1:2">
      <c r="A2031" s="49"/>
      <c r="B2031" s="1696"/>
    </row>
    <row r="2032" spans="1:2">
      <c r="A2032" s="49"/>
      <c r="B2032" s="1696"/>
    </row>
    <row r="2033" spans="1:2">
      <c r="A2033" s="49"/>
      <c r="B2033" s="1696"/>
    </row>
    <row r="2034" spans="1:2">
      <c r="A2034" s="49"/>
      <c r="B2034" s="1696"/>
    </row>
    <row r="2035" spans="1:2">
      <c r="A2035" s="49"/>
      <c r="B2035" s="1696"/>
    </row>
    <row r="2036" spans="1:2">
      <c r="A2036" s="49"/>
      <c r="B2036" s="1696"/>
    </row>
    <row r="2037" spans="1:2">
      <c r="A2037" s="49"/>
      <c r="B2037" s="1696"/>
    </row>
    <row r="2038" spans="1:2">
      <c r="A2038" s="49"/>
      <c r="B2038" s="1696"/>
    </row>
    <row r="2039" spans="1:2">
      <c r="A2039" s="49"/>
      <c r="B2039" s="1696"/>
    </row>
    <row r="2040" spans="1:2">
      <c r="A2040" s="49"/>
      <c r="B2040" s="1696"/>
    </row>
    <row r="2041" spans="1:2">
      <c r="A2041" s="49"/>
      <c r="B2041" s="1696"/>
    </row>
    <row r="2042" spans="1:2">
      <c r="A2042" s="49"/>
      <c r="B2042" s="1696"/>
    </row>
    <row r="2043" spans="1:2">
      <c r="A2043" s="49"/>
      <c r="B2043" s="1696"/>
    </row>
    <row r="2044" spans="1:2">
      <c r="A2044" s="49"/>
      <c r="B2044" s="1696"/>
    </row>
    <row r="2045" spans="1:2">
      <c r="A2045" s="49"/>
      <c r="B2045" s="1696"/>
    </row>
    <row r="2046" spans="1:2">
      <c r="A2046" s="49"/>
      <c r="B2046" s="1696"/>
    </row>
    <row r="2047" spans="1:2">
      <c r="A2047" s="49"/>
      <c r="B2047" s="1696"/>
    </row>
    <row r="2048" spans="1:2">
      <c r="A2048" s="49"/>
      <c r="B2048" s="1696"/>
    </row>
    <row r="2049" spans="1:2">
      <c r="A2049" s="49"/>
      <c r="B2049" s="1696"/>
    </row>
    <row r="2050" spans="1:2">
      <c r="A2050" s="49"/>
      <c r="B2050" s="1696"/>
    </row>
    <row r="2051" spans="1:2">
      <c r="A2051" s="49"/>
      <c r="B2051" s="1696"/>
    </row>
    <row r="2052" spans="1:2">
      <c r="A2052" s="49"/>
      <c r="B2052" s="1696"/>
    </row>
    <row r="2053" spans="1:2">
      <c r="A2053" s="49"/>
      <c r="B2053" s="1696"/>
    </row>
    <row r="2054" spans="1:2">
      <c r="A2054" s="49"/>
      <c r="B2054" s="1696"/>
    </row>
    <row r="2055" spans="1:2">
      <c r="A2055" s="49"/>
      <c r="B2055" s="1696"/>
    </row>
    <row r="2056" spans="1:2">
      <c r="A2056" s="49"/>
      <c r="B2056" s="1696"/>
    </row>
    <row r="2057" spans="1:2">
      <c r="A2057" s="49"/>
      <c r="B2057" s="1696"/>
    </row>
    <row r="2058" spans="1:2">
      <c r="A2058" s="49"/>
      <c r="B2058" s="1696"/>
    </row>
    <row r="2059" spans="1:2">
      <c r="A2059" s="49"/>
      <c r="B2059" s="1696"/>
    </row>
    <row r="2060" spans="1:2">
      <c r="A2060" s="49"/>
      <c r="B2060" s="1696"/>
    </row>
    <row r="2061" spans="1:2">
      <c r="A2061" s="49"/>
      <c r="B2061" s="1696"/>
    </row>
    <row r="2062" spans="1:2">
      <c r="A2062" s="49"/>
      <c r="B2062" s="1696"/>
    </row>
    <row r="2063" spans="1:2">
      <c r="A2063" s="49"/>
      <c r="B2063" s="1696"/>
    </row>
    <row r="2064" spans="1:2">
      <c r="A2064" s="49"/>
      <c r="B2064" s="1696"/>
    </row>
    <row r="2065" spans="1:2">
      <c r="A2065" s="49"/>
      <c r="B2065" s="1696"/>
    </row>
    <row r="2066" spans="1:2">
      <c r="A2066" s="49"/>
      <c r="B2066" s="1696"/>
    </row>
    <row r="2067" spans="1:2">
      <c r="A2067" s="49"/>
      <c r="B2067" s="1696"/>
    </row>
    <row r="2068" spans="1:2">
      <c r="A2068" s="49"/>
      <c r="B2068" s="1696"/>
    </row>
    <row r="2069" spans="1:2">
      <c r="A2069" s="49"/>
      <c r="B2069" s="1696"/>
    </row>
    <row r="2070" spans="1:2">
      <c r="A2070" s="49"/>
      <c r="B2070" s="1696"/>
    </row>
    <row r="2071" spans="1:2">
      <c r="A2071" s="49"/>
      <c r="B2071" s="1696"/>
    </row>
    <row r="2072" spans="1:2">
      <c r="A2072" s="49"/>
      <c r="B2072" s="1696"/>
    </row>
    <row r="2073" spans="1:2">
      <c r="A2073" s="49"/>
      <c r="B2073" s="1696"/>
    </row>
    <row r="2074" spans="1:2">
      <c r="A2074" s="49"/>
      <c r="B2074" s="1696"/>
    </row>
    <row r="2075" spans="1:2">
      <c r="A2075" s="49"/>
      <c r="B2075" s="1696"/>
    </row>
    <row r="2076" spans="1:2">
      <c r="A2076" s="49"/>
      <c r="B2076" s="1696"/>
    </row>
    <row r="2077" spans="1:2">
      <c r="A2077" s="49"/>
      <c r="B2077" s="1696"/>
    </row>
    <row r="2078" spans="1:2">
      <c r="A2078" s="49"/>
      <c r="B2078" s="1696"/>
    </row>
    <row r="2079" spans="1:2">
      <c r="A2079" s="49"/>
      <c r="B2079" s="1696"/>
    </row>
    <row r="2080" spans="1:2">
      <c r="A2080" s="49"/>
      <c r="B2080" s="1696"/>
    </row>
    <row r="2081" spans="1:2">
      <c r="A2081" s="49"/>
      <c r="B2081" s="1696"/>
    </row>
    <row r="2082" spans="1:2">
      <c r="A2082" s="49"/>
      <c r="B2082" s="1696"/>
    </row>
    <row r="2083" spans="1:2">
      <c r="A2083" s="49"/>
      <c r="B2083" s="1696"/>
    </row>
    <row r="2084" spans="1:2">
      <c r="A2084" s="49"/>
      <c r="B2084" s="1696"/>
    </row>
    <row r="2085" spans="1:2">
      <c r="A2085" s="49"/>
      <c r="B2085" s="1696"/>
    </row>
    <row r="2086" spans="1:2">
      <c r="A2086" s="49"/>
      <c r="B2086" s="1696"/>
    </row>
    <row r="2087" spans="1:2">
      <c r="A2087" s="49"/>
      <c r="B2087" s="1696"/>
    </row>
    <row r="2088" spans="1:2">
      <c r="A2088" s="49"/>
      <c r="B2088" s="1696"/>
    </row>
    <row r="2089" spans="1:2">
      <c r="A2089" s="49"/>
      <c r="B2089" s="1696"/>
    </row>
    <row r="2090" spans="1:2">
      <c r="A2090" s="49"/>
      <c r="B2090" s="1696"/>
    </row>
    <row r="2091" spans="1:2">
      <c r="A2091" s="49"/>
      <c r="B2091" s="1696"/>
    </row>
    <row r="2092" spans="1:2">
      <c r="A2092" s="49"/>
      <c r="B2092" s="1696"/>
    </row>
    <row r="2093" spans="1:2">
      <c r="A2093" s="49"/>
      <c r="B2093" s="1696"/>
    </row>
    <row r="2094" spans="1:2">
      <c r="A2094" s="49"/>
      <c r="B2094" s="1696"/>
    </row>
    <row r="2095" spans="1:2">
      <c r="A2095" s="49"/>
      <c r="B2095" s="1696"/>
    </row>
    <row r="2096" spans="1:2">
      <c r="A2096" s="49"/>
      <c r="B2096" s="1696"/>
    </row>
    <row r="2097" spans="1:2">
      <c r="A2097" s="49"/>
      <c r="B2097" s="1696"/>
    </row>
    <row r="2098" spans="1:2">
      <c r="A2098" s="49"/>
      <c r="B2098" s="1696"/>
    </row>
    <row r="2099" spans="1:2">
      <c r="A2099" s="49"/>
      <c r="B2099" s="1696"/>
    </row>
    <row r="2100" spans="1:2">
      <c r="A2100" s="49"/>
      <c r="B2100" s="1696"/>
    </row>
    <row r="2101" spans="1:2">
      <c r="A2101" s="49"/>
      <c r="B2101" s="1696"/>
    </row>
    <row r="2102" spans="1:2">
      <c r="A2102" s="49"/>
      <c r="B2102" s="1696"/>
    </row>
    <row r="2103" spans="1:2">
      <c r="A2103" s="49"/>
      <c r="B2103" s="1696"/>
    </row>
    <row r="2104" spans="1:2">
      <c r="A2104" s="49"/>
      <c r="B2104" s="1696"/>
    </row>
    <row r="2105" spans="1:2">
      <c r="A2105" s="49"/>
      <c r="B2105" s="1696"/>
    </row>
    <row r="2106" spans="1:2">
      <c r="A2106" s="49"/>
      <c r="B2106" s="1696"/>
    </row>
    <row r="2107" spans="1:2">
      <c r="A2107" s="49"/>
      <c r="B2107" s="1696"/>
    </row>
    <row r="2108" spans="1:2">
      <c r="A2108" s="49"/>
      <c r="B2108" s="1696"/>
    </row>
    <row r="2109" spans="1:2">
      <c r="A2109" s="49"/>
      <c r="B2109" s="1696"/>
    </row>
    <row r="2110" spans="1:2">
      <c r="A2110" s="49"/>
      <c r="B2110" s="1696"/>
    </row>
    <row r="2111" spans="1:2">
      <c r="A2111" s="49"/>
      <c r="B2111" s="1696"/>
    </row>
    <row r="2112" spans="1:2">
      <c r="A2112" s="49"/>
      <c r="B2112" s="1696"/>
    </row>
    <row r="2113" spans="1:11">
      <c r="A2113" s="49"/>
      <c r="B2113" s="1696"/>
    </row>
    <row r="2114" spans="1:11">
      <c r="A2114" s="49"/>
      <c r="B2114" s="1696"/>
      <c r="C2114" s="49"/>
      <c r="D2114" s="49"/>
      <c r="E2114" s="49"/>
      <c r="F2114" s="49"/>
      <c r="G2114" s="49"/>
      <c r="H2114" s="49"/>
      <c r="I2114" s="49"/>
      <c r="J2114" s="49"/>
      <c r="K2114" s="49"/>
    </row>
    <row r="2115" spans="1:11">
      <c r="A2115" s="49"/>
      <c r="B2115" s="1696"/>
      <c r="C2115" s="49"/>
      <c r="D2115" s="49"/>
      <c r="E2115" s="49"/>
      <c r="F2115" s="49"/>
      <c r="G2115" s="49"/>
      <c r="H2115" s="49"/>
      <c r="I2115" s="49"/>
      <c r="J2115" s="49"/>
      <c r="K2115" s="49"/>
    </row>
    <row r="2116" spans="1:11">
      <c r="A2116" s="49"/>
      <c r="B2116" s="1696"/>
      <c r="C2116" s="49"/>
      <c r="D2116" s="49"/>
      <c r="E2116" s="49"/>
      <c r="F2116" s="49"/>
      <c r="G2116" s="49"/>
      <c r="H2116" s="49"/>
      <c r="I2116" s="49"/>
      <c r="J2116" s="49"/>
      <c r="K2116" s="49"/>
    </row>
    <row r="2117" spans="1:11">
      <c r="A2117" s="49"/>
      <c r="B2117" s="1696"/>
      <c r="C2117" s="49"/>
      <c r="D2117" s="49"/>
      <c r="E2117" s="49"/>
      <c r="F2117" s="49"/>
      <c r="G2117" s="49"/>
      <c r="H2117" s="49"/>
      <c r="I2117" s="49"/>
      <c r="J2117" s="49"/>
      <c r="K2117" s="49"/>
    </row>
    <row r="2118" spans="1:11">
      <c r="A2118" s="49"/>
      <c r="B2118" s="1696"/>
      <c r="C2118" s="49"/>
      <c r="D2118" s="49"/>
      <c r="E2118" s="49"/>
      <c r="F2118" s="49"/>
      <c r="G2118" s="49"/>
      <c r="H2118" s="49"/>
      <c r="I2118" s="49"/>
      <c r="J2118" s="49"/>
      <c r="K2118" s="49"/>
    </row>
    <row r="2119" spans="1:11">
      <c r="A2119" s="49"/>
      <c r="B2119" s="1696"/>
      <c r="C2119" s="49"/>
      <c r="D2119" s="49"/>
      <c r="E2119" s="49"/>
      <c r="F2119" s="49"/>
      <c r="G2119" s="49"/>
      <c r="H2119" s="49"/>
      <c r="I2119" s="49"/>
      <c r="J2119" s="49"/>
      <c r="K2119" s="49"/>
    </row>
    <row r="2120" spans="1:11">
      <c r="A2120" s="49"/>
      <c r="B2120" s="1696"/>
      <c r="C2120" s="49"/>
      <c r="D2120" s="49"/>
      <c r="E2120" s="49"/>
      <c r="F2120" s="49"/>
      <c r="G2120" s="49"/>
      <c r="H2120" s="49"/>
      <c r="I2120" s="49"/>
      <c r="J2120" s="49"/>
      <c r="K2120" s="49"/>
    </row>
    <row r="2121" spans="1:11">
      <c r="A2121" s="49"/>
      <c r="B2121" s="1696"/>
      <c r="C2121" s="49"/>
      <c r="D2121" s="49"/>
      <c r="E2121" s="49"/>
      <c r="F2121" s="49"/>
      <c r="G2121" s="49"/>
      <c r="H2121" s="49"/>
      <c r="I2121" s="49"/>
      <c r="J2121" s="49"/>
      <c r="K2121" s="49"/>
    </row>
    <row r="2122" spans="1:11">
      <c r="A2122" s="49"/>
      <c r="B2122" s="1696"/>
      <c r="C2122" s="49"/>
      <c r="D2122" s="49"/>
      <c r="E2122" s="49"/>
      <c r="F2122" s="49"/>
      <c r="G2122" s="49"/>
      <c r="H2122" s="49"/>
      <c r="I2122" s="49"/>
      <c r="J2122" s="49"/>
      <c r="K2122" s="49"/>
    </row>
    <row r="2123" spans="1:11">
      <c r="A2123" s="49"/>
      <c r="B2123" s="1696"/>
      <c r="C2123" s="49"/>
      <c r="D2123" s="49"/>
      <c r="E2123" s="49"/>
      <c r="F2123" s="49"/>
      <c r="G2123" s="49"/>
      <c r="H2123" s="49"/>
      <c r="I2123" s="49"/>
      <c r="J2123" s="49"/>
      <c r="K2123" s="49"/>
    </row>
    <row r="2124" spans="1:11">
      <c r="A2124" s="49"/>
      <c r="B2124" s="1696"/>
      <c r="C2124" s="49"/>
      <c r="D2124" s="49"/>
      <c r="E2124" s="49"/>
      <c r="F2124" s="49"/>
      <c r="G2124" s="49"/>
      <c r="H2124" s="49"/>
      <c r="I2124" s="49"/>
      <c r="J2124" s="49"/>
      <c r="K2124" s="49"/>
    </row>
    <row r="2125" spans="1:11">
      <c r="A2125" s="49"/>
      <c r="B2125" s="1696"/>
      <c r="C2125" s="49"/>
      <c r="D2125" s="49"/>
      <c r="E2125" s="49"/>
      <c r="F2125" s="49"/>
      <c r="G2125" s="49"/>
      <c r="H2125" s="49"/>
      <c r="I2125" s="49"/>
      <c r="J2125" s="49"/>
      <c r="K2125" s="49"/>
    </row>
    <row r="2126" spans="1:11">
      <c r="A2126" s="49"/>
      <c r="B2126" s="1696"/>
      <c r="C2126" s="49"/>
      <c r="D2126" s="49"/>
      <c r="E2126" s="49"/>
      <c r="F2126" s="49"/>
      <c r="G2126" s="49"/>
      <c r="H2126" s="49"/>
      <c r="I2126" s="49"/>
      <c r="J2126" s="49"/>
      <c r="K2126" s="49"/>
    </row>
    <row r="2127" spans="1:11">
      <c r="A2127" s="49"/>
      <c r="B2127" s="1696"/>
      <c r="C2127" s="49"/>
      <c r="D2127" s="49"/>
      <c r="E2127" s="49"/>
      <c r="F2127" s="49"/>
      <c r="G2127" s="49"/>
      <c r="H2127" s="49"/>
      <c r="I2127" s="49"/>
      <c r="J2127" s="49"/>
      <c r="K2127" s="49"/>
    </row>
    <row r="2128" spans="1:11">
      <c r="A2128" s="49"/>
      <c r="B2128" s="1696"/>
      <c r="C2128" s="49"/>
      <c r="D2128" s="49"/>
      <c r="E2128" s="49"/>
      <c r="F2128" s="49"/>
      <c r="G2128" s="49"/>
      <c r="H2128" s="49"/>
      <c r="I2128" s="49"/>
      <c r="J2128" s="49"/>
      <c r="K2128" s="49"/>
    </row>
    <row r="2129" spans="1:11">
      <c r="A2129" s="49"/>
      <c r="B2129" s="1696"/>
      <c r="C2129" s="49"/>
      <c r="D2129" s="49"/>
      <c r="E2129" s="49"/>
      <c r="F2129" s="49"/>
      <c r="G2129" s="49"/>
      <c r="H2129" s="49"/>
      <c r="I2129" s="49"/>
      <c r="J2129" s="49"/>
      <c r="K2129" s="49"/>
    </row>
    <row r="2130" spans="1:11">
      <c r="A2130" s="49"/>
      <c r="B2130" s="1696"/>
      <c r="C2130" s="49"/>
      <c r="D2130" s="49"/>
      <c r="E2130" s="49"/>
      <c r="F2130" s="49"/>
      <c r="G2130" s="49"/>
      <c r="H2130" s="49"/>
      <c r="I2130" s="49"/>
      <c r="J2130" s="49"/>
      <c r="K2130" s="49"/>
    </row>
    <row r="2131" spans="1:11">
      <c r="A2131" s="49"/>
      <c r="B2131" s="1696"/>
      <c r="C2131" s="49"/>
      <c r="D2131" s="49"/>
      <c r="E2131" s="49"/>
      <c r="F2131" s="49"/>
      <c r="G2131" s="49"/>
      <c r="H2131" s="49"/>
      <c r="I2131" s="49"/>
      <c r="J2131" s="49"/>
      <c r="K2131" s="49"/>
    </row>
    <row r="2132" spans="1:11">
      <c r="A2132" s="49"/>
      <c r="B2132" s="1696"/>
      <c r="C2132" s="49"/>
      <c r="D2132" s="49"/>
      <c r="E2132" s="49"/>
      <c r="F2132" s="49"/>
      <c r="G2132" s="49"/>
      <c r="H2132" s="49"/>
      <c r="I2132" s="49"/>
      <c r="J2132" s="49"/>
      <c r="K2132" s="49"/>
    </row>
    <row r="2133" spans="1:11">
      <c r="A2133" s="49"/>
      <c r="B2133" s="1696"/>
      <c r="C2133" s="49"/>
      <c r="D2133" s="49"/>
      <c r="E2133" s="49"/>
      <c r="F2133" s="49"/>
      <c r="G2133" s="49"/>
      <c r="H2133" s="49"/>
      <c r="I2133" s="49"/>
      <c r="J2133" s="49"/>
      <c r="K2133" s="49"/>
    </row>
    <row r="2134" spans="1:11">
      <c r="A2134" s="49"/>
      <c r="B2134" s="1696"/>
      <c r="C2134" s="49"/>
      <c r="D2134" s="49"/>
      <c r="E2134" s="49"/>
      <c r="F2134" s="49"/>
      <c r="G2134" s="49"/>
      <c r="H2134" s="49"/>
      <c r="I2134" s="49"/>
      <c r="J2134" s="49"/>
      <c r="K2134" s="49"/>
    </row>
    <row r="2135" spans="1:11">
      <c r="A2135" s="49"/>
      <c r="B2135" s="1696"/>
      <c r="C2135" s="49"/>
      <c r="D2135" s="49"/>
      <c r="E2135" s="49"/>
      <c r="F2135" s="49"/>
      <c r="G2135" s="49"/>
      <c r="H2135" s="49"/>
      <c r="I2135" s="49"/>
      <c r="J2135" s="49"/>
      <c r="K2135" s="49"/>
    </row>
    <row r="2136" spans="1:11">
      <c r="A2136" s="49"/>
      <c r="B2136" s="1696"/>
      <c r="C2136" s="49"/>
      <c r="D2136" s="49"/>
      <c r="E2136" s="49"/>
      <c r="F2136" s="49"/>
      <c r="G2136" s="49"/>
      <c r="H2136" s="49"/>
      <c r="I2136" s="49"/>
      <c r="J2136" s="49"/>
      <c r="K2136" s="49"/>
    </row>
    <row r="2137" spans="1:11">
      <c r="A2137" s="49"/>
      <c r="B2137" s="1696"/>
      <c r="C2137" s="49"/>
      <c r="D2137" s="49"/>
      <c r="E2137" s="49"/>
      <c r="F2137" s="49"/>
      <c r="G2137" s="49"/>
      <c r="H2137" s="49"/>
      <c r="I2137" s="49"/>
      <c r="J2137" s="49"/>
      <c r="K2137" s="49"/>
    </row>
    <row r="2138" spans="1:11">
      <c r="A2138" s="49"/>
      <c r="B2138" s="1696"/>
      <c r="C2138" s="49"/>
      <c r="D2138" s="49"/>
      <c r="E2138" s="49"/>
      <c r="F2138" s="49"/>
      <c r="G2138" s="49"/>
      <c r="H2138" s="49"/>
      <c r="I2138" s="49"/>
      <c r="J2138" s="49"/>
      <c r="K2138" s="49"/>
    </row>
    <row r="2139" spans="1:11">
      <c r="A2139" s="49"/>
      <c r="B2139" s="1696"/>
      <c r="C2139" s="49"/>
      <c r="D2139" s="49"/>
      <c r="E2139" s="49"/>
      <c r="F2139" s="49"/>
      <c r="G2139" s="49"/>
      <c r="H2139" s="49"/>
      <c r="I2139" s="49"/>
      <c r="J2139" s="49"/>
      <c r="K2139" s="49"/>
    </row>
    <row r="2140" spans="1:11">
      <c r="A2140" s="49"/>
      <c r="B2140" s="1696"/>
      <c r="C2140" s="49"/>
      <c r="D2140" s="49"/>
      <c r="E2140" s="49"/>
      <c r="F2140" s="49"/>
      <c r="G2140" s="49"/>
      <c r="H2140" s="49"/>
      <c r="I2140" s="49"/>
      <c r="J2140" s="49"/>
      <c r="K2140" s="49"/>
    </row>
    <row r="2141" spans="1:11">
      <c r="A2141" s="49"/>
      <c r="B2141" s="1696"/>
      <c r="C2141" s="49"/>
      <c r="D2141" s="49"/>
      <c r="E2141" s="49"/>
      <c r="F2141" s="49"/>
      <c r="G2141" s="49"/>
      <c r="H2141" s="49"/>
      <c r="I2141" s="49"/>
      <c r="J2141" s="49"/>
      <c r="K2141" s="49"/>
    </row>
    <row r="2142" spans="1:11">
      <c r="A2142" s="49"/>
      <c r="B2142" s="1696"/>
      <c r="C2142" s="49"/>
      <c r="D2142" s="49"/>
      <c r="E2142" s="49"/>
      <c r="F2142" s="49"/>
      <c r="G2142" s="49"/>
      <c r="H2142" s="49"/>
      <c r="I2142" s="49"/>
      <c r="J2142" s="49"/>
      <c r="K2142" s="49"/>
    </row>
    <row r="2143" spans="1:11">
      <c r="A2143" s="49"/>
      <c r="B2143" s="1696"/>
      <c r="C2143" s="49"/>
      <c r="D2143" s="49"/>
      <c r="E2143" s="49"/>
      <c r="F2143" s="49"/>
      <c r="G2143" s="49"/>
      <c r="H2143" s="49"/>
      <c r="I2143" s="49"/>
      <c r="J2143" s="49"/>
      <c r="K2143" s="49"/>
    </row>
    <row r="2144" spans="1:11">
      <c r="A2144" s="49"/>
      <c r="B2144" s="1696"/>
      <c r="C2144" s="49"/>
      <c r="D2144" s="49"/>
      <c r="E2144" s="49"/>
      <c r="F2144" s="49"/>
      <c r="G2144" s="49"/>
      <c r="H2144" s="49"/>
      <c r="I2144" s="49"/>
      <c r="J2144" s="49"/>
      <c r="K2144" s="49"/>
    </row>
    <row r="2145" spans="1:11">
      <c r="A2145" s="49"/>
      <c r="B2145" s="1696"/>
      <c r="C2145" s="49"/>
      <c r="D2145" s="49"/>
      <c r="E2145" s="49"/>
      <c r="F2145" s="49"/>
      <c r="G2145" s="49"/>
      <c r="H2145" s="49"/>
      <c r="I2145" s="49"/>
      <c r="J2145" s="49"/>
      <c r="K2145" s="49"/>
    </row>
    <row r="2146" spans="1:11">
      <c r="A2146" s="49"/>
      <c r="B2146" s="1696"/>
      <c r="C2146" s="49"/>
      <c r="D2146" s="49"/>
      <c r="E2146" s="49"/>
      <c r="F2146" s="49"/>
      <c r="G2146" s="49"/>
      <c r="H2146" s="49"/>
      <c r="I2146" s="49"/>
      <c r="J2146" s="49"/>
      <c r="K2146" s="49"/>
    </row>
    <row r="2147" spans="1:11">
      <c r="A2147" s="49"/>
      <c r="B2147" s="1696"/>
      <c r="C2147" s="49"/>
      <c r="D2147" s="49"/>
      <c r="E2147" s="49"/>
      <c r="F2147" s="49"/>
      <c r="G2147" s="49"/>
      <c r="H2147" s="49"/>
      <c r="I2147" s="49"/>
      <c r="J2147" s="49"/>
      <c r="K2147" s="49"/>
    </row>
    <row r="2148" spans="1:11">
      <c r="A2148" s="49"/>
      <c r="B2148" s="1696"/>
      <c r="C2148" s="49"/>
      <c r="D2148" s="49"/>
      <c r="E2148" s="49"/>
      <c r="F2148" s="49"/>
      <c r="G2148" s="49"/>
      <c r="H2148" s="49"/>
      <c r="I2148" s="49"/>
      <c r="J2148" s="49"/>
      <c r="K2148" s="49"/>
    </row>
    <row r="2149" spans="1:11">
      <c r="A2149" s="49"/>
      <c r="B2149" s="1696"/>
      <c r="C2149" s="49"/>
      <c r="D2149" s="49"/>
      <c r="E2149" s="49"/>
      <c r="F2149" s="49"/>
      <c r="G2149" s="49"/>
      <c r="H2149" s="49"/>
      <c r="I2149" s="49"/>
      <c r="J2149" s="49"/>
      <c r="K2149" s="49"/>
    </row>
    <row r="2150" spans="1:11">
      <c r="A2150" s="49"/>
      <c r="B2150" s="1696"/>
      <c r="C2150" s="49"/>
      <c r="D2150" s="49"/>
      <c r="E2150" s="49"/>
      <c r="F2150" s="49"/>
      <c r="G2150" s="49"/>
      <c r="H2150" s="49"/>
      <c r="I2150" s="49"/>
      <c r="J2150" s="49"/>
      <c r="K2150" s="49"/>
    </row>
    <row r="2151" spans="1:11">
      <c r="A2151" s="49"/>
      <c r="B2151" s="1696"/>
      <c r="C2151" s="49"/>
      <c r="D2151" s="49"/>
      <c r="E2151" s="49"/>
      <c r="F2151" s="49"/>
      <c r="G2151" s="49"/>
      <c r="H2151" s="49"/>
      <c r="I2151" s="49"/>
      <c r="J2151" s="49"/>
      <c r="K2151" s="49"/>
    </row>
    <row r="2152" spans="1:11">
      <c r="A2152" s="49"/>
      <c r="B2152" s="1696"/>
      <c r="C2152" s="49"/>
      <c r="D2152" s="49"/>
      <c r="E2152" s="49"/>
      <c r="F2152" s="49"/>
      <c r="G2152" s="49"/>
      <c r="H2152" s="49"/>
      <c r="I2152" s="49"/>
      <c r="J2152" s="49"/>
      <c r="K2152" s="49"/>
    </row>
    <row r="2153" spans="1:11">
      <c r="A2153" s="49"/>
      <c r="B2153" s="1696"/>
      <c r="C2153" s="49"/>
      <c r="D2153" s="49"/>
      <c r="E2153" s="49"/>
      <c r="F2153" s="49"/>
      <c r="G2153" s="49"/>
      <c r="H2153" s="49"/>
      <c r="I2153" s="49"/>
      <c r="J2153" s="49"/>
      <c r="K2153" s="49"/>
    </row>
    <row r="2154" spans="1:11">
      <c r="A2154" s="49"/>
      <c r="B2154" s="1696"/>
      <c r="C2154" s="49"/>
      <c r="D2154" s="49"/>
      <c r="E2154" s="49"/>
      <c r="F2154" s="49"/>
      <c r="G2154" s="49"/>
      <c r="H2154" s="49"/>
      <c r="I2154" s="49"/>
      <c r="J2154" s="49"/>
      <c r="K2154" s="49"/>
    </row>
    <row r="2155" spans="1:11">
      <c r="A2155" s="49"/>
      <c r="B2155" s="1696"/>
      <c r="C2155" s="49"/>
      <c r="D2155" s="49"/>
      <c r="E2155" s="49"/>
      <c r="F2155" s="49"/>
      <c r="G2155" s="49"/>
      <c r="H2155" s="49"/>
      <c r="I2155" s="49"/>
      <c r="J2155" s="49"/>
      <c r="K2155" s="49"/>
    </row>
    <row r="2156" spans="1:11">
      <c r="A2156" s="49"/>
      <c r="B2156" s="1696"/>
      <c r="C2156" s="49"/>
      <c r="D2156" s="49"/>
      <c r="E2156" s="49"/>
      <c r="F2156" s="49"/>
      <c r="G2156" s="49"/>
      <c r="H2156" s="49"/>
      <c r="I2156" s="49"/>
      <c r="J2156" s="49"/>
      <c r="K2156" s="49"/>
    </row>
    <row r="2157" spans="1:11">
      <c r="A2157" s="49"/>
      <c r="B2157" s="1696"/>
      <c r="C2157" s="49"/>
      <c r="D2157" s="49"/>
      <c r="E2157" s="49"/>
      <c r="F2157" s="49"/>
      <c r="G2157" s="49"/>
      <c r="H2157" s="49"/>
      <c r="I2157" s="49"/>
      <c r="J2157" s="49"/>
      <c r="K2157" s="49"/>
    </row>
    <row r="2158" spans="1:11">
      <c r="A2158" s="49"/>
      <c r="B2158" s="1696"/>
      <c r="C2158" s="49"/>
      <c r="D2158" s="49"/>
      <c r="E2158" s="49"/>
      <c r="F2158" s="49"/>
      <c r="G2158" s="49"/>
      <c r="H2158" s="49"/>
      <c r="I2158" s="49"/>
      <c r="J2158" s="49"/>
      <c r="K2158" s="49"/>
    </row>
    <row r="2159" spans="1:11">
      <c r="A2159" s="49"/>
      <c r="B2159" s="1696"/>
      <c r="C2159" s="49"/>
      <c r="D2159" s="49"/>
      <c r="E2159" s="49"/>
      <c r="F2159" s="49"/>
      <c r="G2159" s="49"/>
      <c r="H2159" s="49"/>
      <c r="I2159" s="49"/>
      <c r="J2159" s="49"/>
      <c r="K2159" s="49"/>
    </row>
    <row r="2160" spans="1:11">
      <c r="A2160" s="49"/>
      <c r="B2160" s="1696"/>
      <c r="C2160" s="49"/>
      <c r="D2160" s="49"/>
      <c r="E2160" s="49"/>
      <c r="F2160" s="49"/>
      <c r="G2160" s="49"/>
      <c r="H2160" s="49"/>
      <c r="I2160" s="49"/>
      <c r="J2160" s="49"/>
      <c r="K2160" s="49"/>
    </row>
    <row r="2161" spans="1:11">
      <c r="A2161" s="49"/>
      <c r="B2161" s="1696"/>
      <c r="C2161" s="49"/>
      <c r="D2161" s="49"/>
      <c r="E2161" s="49"/>
      <c r="F2161" s="49"/>
      <c r="G2161" s="49"/>
      <c r="H2161" s="49"/>
      <c r="I2161" s="49"/>
      <c r="J2161" s="49"/>
      <c r="K2161" s="49"/>
    </row>
    <row r="2162" spans="1:11">
      <c r="A2162" s="49"/>
      <c r="B2162" s="1696"/>
      <c r="C2162" s="49"/>
      <c r="D2162" s="49"/>
      <c r="E2162" s="49"/>
      <c r="F2162" s="49"/>
      <c r="G2162" s="49"/>
      <c r="H2162" s="49"/>
      <c r="I2162" s="49"/>
      <c r="J2162" s="49"/>
      <c r="K2162" s="49"/>
    </row>
    <row r="2163" spans="1:11">
      <c r="A2163" s="49"/>
      <c r="B2163" s="1696"/>
      <c r="C2163" s="49"/>
      <c r="D2163" s="49"/>
      <c r="E2163" s="49"/>
      <c r="F2163" s="49"/>
      <c r="G2163" s="49"/>
      <c r="H2163" s="49"/>
      <c r="I2163" s="49"/>
      <c r="J2163" s="49"/>
      <c r="K2163" s="49"/>
    </row>
    <row r="2164" spans="1:11">
      <c r="A2164" s="49"/>
      <c r="B2164" s="1696"/>
      <c r="C2164" s="49"/>
      <c r="D2164" s="49"/>
      <c r="E2164" s="49"/>
      <c r="F2164" s="49"/>
      <c r="G2164" s="49"/>
      <c r="H2164" s="49"/>
      <c r="I2164" s="49"/>
      <c r="J2164" s="49"/>
      <c r="K2164" s="49"/>
    </row>
    <row r="2165" spans="1:11">
      <c r="A2165" s="49"/>
      <c r="B2165" s="1696"/>
      <c r="C2165" s="49"/>
      <c r="D2165" s="49"/>
      <c r="E2165" s="49"/>
      <c r="F2165" s="49"/>
      <c r="G2165" s="49"/>
      <c r="H2165" s="49"/>
      <c r="I2165" s="49"/>
      <c r="J2165" s="49"/>
      <c r="K2165" s="49"/>
    </row>
    <row r="2166" spans="1:11">
      <c r="A2166" s="49"/>
      <c r="B2166" s="1696"/>
      <c r="C2166" s="49"/>
      <c r="D2166" s="49"/>
      <c r="E2166" s="49"/>
      <c r="F2166" s="49"/>
      <c r="G2166" s="49"/>
      <c r="H2166" s="49"/>
      <c r="I2166" s="49"/>
      <c r="J2166" s="49"/>
      <c r="K2166" s="49"/>
    </row>
    <row r="2167" spans="1:11">
      <c r="A2167" s="49"/>
      <c r="B2167" s="1696"/>
      <c r="C2167" s="49"/>
      <c r="D2167" s="49"/>
      <c r="E2167" s="49"/>
      <c r="F2167" s="49"/>
      <c r="G2167" s="49"/>
      <c r="H2167" s="49"/>
      <c r="I2167" s="49"/>
      <c r="J2167" s="49"/>
      <c r="K2167" s="49"/>
    </row>
    <row r="2168" spans="1:11">
      <c r="A2168" s="49"/>
      <c r="B2168" s="1696"/>
      <c r="C2168" s="49"/>
      <c r="D2168" s="49"/>
      <c r="E2168" s="49"/>
      <c r="F2168" s="49"/>
      <c r="G2168" s="49"/>
      <c r="H2168" s="49"/>
      <c r="I2168" s="49"/>
      <c r="J2168" s="49"/>
      <c r="K2168" s="49"/>
    </row>
    <row r="2169" spans="1:11">
      <c r="A2169" s="49"/>
      <c r="B2169" s="1696"/>
      <c r="C2169" s="49"/>
      <c r="D2169" s="49"/>
      <c r="E2169" s="49"/>
      <c r="F2169" s="49"/>
      <c r="G2169" s="49"/>
      <c r="H2169" s="49"/>
      <c r="I2169" s="49"/>
      <c r="J2169" s="49"/>
      <c r="K2169" s="49"/>
    </row>
    <row r="2170" spans="1:11">
      <c r="A2170" s="49"/>
      <c r="B2170" s="1696"/>
      <c r="C2170" s="49"/>
      <c r="D2170" s="49"/>
      <c r="E2170" s="49"/>
      <c r="F2170" s="49"/>
      <c r="G2170" s="49"/>
      <c r="H2170" s="49"/>
      <c r="I2170" s="49"/>
      <c r="J2170" s="49"/>
      <c r="K2170" s="49"/>
    </row>
    <row r="2171" spans="1:11">
      <c r="A2171" s="49"/>
      <c r="B2171" s="1696"/>
      <c r="C2171" s="49"/>
      <c r="D2171" s="49"/>
      <c r="E2171" s="49"/>
      <c r="F2171" s="49"/>
      <c r="G2171" s="49"/>
      <c r="H2171" s="49"/>
      <c r="I2171" s="49"/>
      <c r="J2171" s="49"/>
      <c r="K2171" s="49"/>
    </row>
    <row r="2172" spans="1:11">
      <c r="A2172" s="49"/>
      <c r="B2172" s="1696"/>
      <c r="C2172" s="49"/>
      <c r="D2172" s="49"/>
      <c r="E2172" s="49"/>
      <c r="F2172" s="49"/>
      <c r="G2172" s="49"/>
      <c r="H2172" s="49"/>
      <c r="I2172" s="49"/>
      <c r="J2172" s="49"/>
      <c r="K2172" s="49"/>
    </row>
    <row r="2173" spans="1:11">
      <c r="A2173" s="49"/>
      <c r="B2173" s="1696"/>
      <c r="C2173" s="49"/>
      <c r="D2173" s="49"/>
      <c r="E2173" s="49"/>
      <c r="F2173" s="49"/>
      <c r="G2173" s="49"/>
      <c r="H2173" s="49"/>
      <c r="I2173" s="49"/>
      <c r="J2173" s="49"/>
      <c r="K2173" s="49"/>
    </row>
    <row r="2174" spans="1:11">
      <c r="A2174" s="49"/>
      <c r="B2174" s="1696"/>
      <c r="C2174" s="49"/>
      <c r="D2174" s="49"/>
      <c r="E2174" s="49"/>
      <c r="F2174" s="49"/>
      <c r="G2174" s="49"/>
      <c r="H2174" s="49"/>
      <c r="I2174" s="49"/>
      <c r="J2174" s="49"/>
      <c r="K2174" s="49"/>
    </row>
    <row r="2175" spans="1:11">
      <c r="A2175" s="49"/>
      <c r="B2175" s="1696"/>
      <c r="C2175" s="49"/>
      <c r="D2175" s="49"/>
      <c r="E2175" s="49"/>
      <c r="F2175" s="49"/>
      <c r="G2175" s="49"/>
      <c r="H2175" s="49"/>
      <c r="I2175" s="49"/>
      <c r="J2175" s="49"/>
      <c r="K2175" s="49"/>
    </row>
    <row r="2176" spans="1:11">
      <c r="A2176" s="49"/>
      <c r="B2176" s="1696"/>
      <c r="C2176" s="49"/>
      <c r="D2176" s="49"/>
      <c r="E2176" s="49"/>
      <c r="F2176" s="49"/>
      <c r="G2176" s="49"/>
      <c r="H2176" s="49"/>
      <c r="I2176" s="49"/>
      <c r="J2176" s="49"/>
      <c r="K2176" s="49"/>
    </row>
    <row r="2177" spans="1:11">
      <c r="A2177" s="49"/>
      <c r="B2177" s="1696"/>
      <c r="C2177" s="49"/>
      <c r="D2177" s="49"/>
      <c r="E2177" s="49"/>
      <c r="F2177" s="49"/>
      <c r="G2177" s="49"/>
      <c r="H2177" s="49"/>
      <c r="I2177" s="49"/>
      <c r="J2177" s="49"/>
      <c r="K2177" s="49"/>
    </row>
    <row r="2178" spans="1:11">
      <c r="A2178" s="49"/>
      <c r="B2178" s="1696"/>
      <c r="C2178" s="49"/>
      <c r="D2178" s="49"/>
      <c r="E2178" s="49"/>
      <c r="F2178" s="49"/>
      <c r="G2178" s="49"/>
      <c r="H2178" s="49"/>
      <c r="I2178" s="49"/>
      <c r="J2178" s="49"/>
      <c r="K2178" s="49"/>
    </row>
    <row r="2179" spans="1:11">
      <c r="A2179" s="49"/>
      <c r="B2179" s="1696"/>
      <c r="C2179" s="49"/>
      <c r="D2179" s="49"/>
      <c r="E2179" s="49"/>
      <c r="F2179" s="49"/>
      <c r="G2179" s="49"/>
      <c r="H2179" s="49"/>
      <c r="I2179" s="49"/>
      <c r="J2179" s="49"/>
      <c r="K2179" s="49"/>
    </row>
    <row r="2180" spans="1:11">
      <c r="A2180" s="49"/>
      <c r="B2180" s="1696"/>
      <c r="C2180" s="49"/>
      <c r="D2180" s="49"/>
      <c r="E2180" s="49"/>
      <c r="F2180" s="49"/>
      <c r="G2180" s="49"/>
      <c r="H2180" s="49"/>
      <c r="I2180" s="49"/>
      <c r="J2180" s="49"/>
      <c r="K2180" s="49"/>
    </row>
    <row r="2181" spans="1:11">
      <c r="A2181" s="49"/>
      <c r="B2181" s="1696"/>
      <c r="C2181" s="49"/>
      <c r="D2181" s="49"/>
      <c r="E2181" s="49"/>
      <c r="F2181" s="49"/>
      <c r="G2181" s="49"/>
      <c r="H2181" s="49"/>
      <c r="I2181" s="49"/>
      <c r="J2181" s="49"/>
      <c r="K2181" s="49"/>
    </row>
    <row r="2182" spans="1:11">
      <c r="A2182" s="49"/>
      <c r="B2182" s="1696"/>
      <c r="C2182" s="49"/>
      <c r="D2182" s="49"/>
      <c r="E2182" s="49"/>
      <c r="F2182" s="49"/>
      <c r="G2182" s="49"/>
      <c r="H2182" s="49"/>
      <c r="I2182" s="49"/>
      <c r="J2182" s="49"/>
      <c r="K2182" s="49"/>
    </row>
    <row r="2183" spans="1:11">
      <c r="A2183" s="49"/>
      <c r="B2183" s="1696"/>
      <c r="C2183" s="49"/>
      <c r="D2183" s="49"/>
      <c r="E2183" s="49"/>
      <c r="F2183" s="49"/>
      <c r="G2183" s="49"/>
      <c r="H2183" s="49"/>
      <c r="I2183" s="49"/>
      <c r="J2183" s="49"/>
      <c r="K2183" s="49"/>
    </row>
    <row r="2184" spans="1:11">
      <c r="A2184" s="49"/>
      <c r="B2184" s="1696"/>
      <c r="C2184" s="49"/>
      <c r="D2184" s="49"/>
      <c r="E2184" s="49"/>
      <c r="F2184" s="49"/>
      <c r="G2184" s="49"/>
      <c r="H2184" s="49"/>
      <c r="I2184" s="49"/>
      <c r="J2184" s="49"/>
      <c r="K2184" s="49"/>
    </row>
    <row r="2185" spans="1:11">
      <c r="A2185" s="49"/>
      <c r="B2185" s="1696"/>
      <c r="C2185" s="49"/>
      <c r="D2185" s="49"/>
      <c r="E2185" s="49"/>
      <c r="F2185" s="49"/>
      <c r="G2185" s="49"/>
      <c r="H2185" s="49"/>
      <c r="I2185" s="49"/>
      <c r="J2185" s="49"/>
      <c r="K2185" s="49"/>
    </row>
    <row r="2186" spans="1:11">
      <c r="A2186" s="49"/>
      <c r="B2186" s="1696"/>
      <c r="C2186" s="49"/>
      <c r="D2186" s="49"/>
      <c r="E2186" s="49"/>
      <c r="F2186" s="49"/>
      <c r="G2186" s="49"/>
      <c r="H2186" s="49"/>
      <c r="I2186" s="49"/>
      <c r="J2186" s="49"/>
      <c r="K2186" s="49"/>
    </row>
    <row r="2187" spans="1:11">
      <c r="A2187" s="49"/>
      <c r="B2187" s="1696"/>
      <c r="C2187" s="49"/>
      <c r="D2187" s="49"/>
      <c r="E2187" s="49"/>
      <c r="F2187" s="49"/>
      <c r="G2187" s="49"/>
      <c r="H2187" s="49"/>
      <c r="I2187" s="49"/>
      <c r="J2187" s="49"/>
      <c r="K2187" s="49"/>
    </row>
    <row r="2188" spans="1:11">
      <c r="A2188" s="49"/>
      <c r="B2188" s="1696"/>
      <c r="C2188" s="49"/>
      <c r="D2188" s="49"/>
      <c r="E2188" s="49"/>
      <c r="F2188" s="49"/>
      <c r="G2188" s="49"/>
      <c r="H2188" s="49"/>
      <c r="I2188" s="49"/>
      <c r="J2188" s="49"/>
      <c r="K2188" s="49"/>
    </row>
    <row r="2189" spans="1:11">
      <c r="A2189" s="49"/>
      <c r="B2189" s="1696"/>
      <c r="C2189" s="49"/>
      <c r="D2189" s="49"/>
      <c r="E2189" s="49"/>
      <c r="F2189" s="49"/>
      <c r="G2189" s="49"/>
      <c r="H2189" s="49"/>
      <c r="I2189" s="49"/>
      <c r="J2189" s="49"/>
      <c r="K2189" s="49"/>
    </row>
    <row r="2190" spans="1:11">
      <c r="A2190" s="49"/>
      <c r="B2190" s="1696"/>
      <c r="C2190" s="49"/>
      <c r="D2190" s="49"/>
      <c r="E2190" s="49"/>
      <c r="F2190" s="49"/>
      <c r="G2190" s="49"/>
      <c r="H2190" s="49"/>
      <c r="I2190" s="49"/>
      <c r="J2190" s="49"/>
      <c r="K2190" s="49"/>
    </row>
    <row r="2191" spans="1:11">
      <c r="A2191" s="49"/>
      <c r="B2191" s="1696"/>
      <c r="C2191" s="49"/>
      <c r="D2191" s="49"/>
      <c r="E2191" s="49"/>
      <c r="F2191" s="49"/>
      <c r="G2191" s="49"/>
      <c r="H2191" s="49"/>
      <c r="I2191" s="49"/>
      <c r="J2191" s="49"/>
      <c r="K2191" s="49"/>
    </row>
    <row r="2192" spans="1:11">
      <c r="A2192" s="49"/>
      <c r="B2192" s="1696"/>
      <c r="C2192" s="49"/>
      <c r="D2192" s="49"/>
      <c r="E2192" s="49"/>
      <c r="F2192" s="49"/>
      <c r="G2192" s="49"/>
      <c r="H2192" s="49"/>
      <c r="I2192" s="49"/>
      <c r="J2192" s="49"/>
      <c r="K2192" s="49"/>
    </row>
    <row r="2193" spans="1:11">
      <c r="A2193" s="49"/>
      <c r="B2193" s="1696"/>
      <c r="C2193" s="49"/>
      <c r="D2193" s="49"/>
      <c r="E2193" s="49"/>
      <c r="F2193" s="49"/>
      <c r="G2193" s="49"/>
      <c r="H2193" s="49"/>
      <c r="I2193" s="49"/>
      <c r="J2193" s="49"/>
      <c r="K2193" s="49"/>
    </row>
    <row r="2194" spans="1:11">
      <c r="A2194" s="49"/>
      <c r="B2194" s="1696"/>
      <c r="C2194" s="49"/>
      <c r="D2194" s="49"/>
      <c r="E2194" s="49"/>
      <c r="F2194" s="49"/>
      <c r="G2194" s="49"/>
      <c r="H2194" s="49"/>
      <c r="I2194" s="49"/>
      <c r="J2194" s="49"/>
      <c r="K2194" s="49"/>
    </row>
    <row r="2195" spans="1:11">
      <c r="A2195" s="49"/>
      <c r="B2195" s="1696"/>
      <c r="C2195" s="49"/>
      <c r="D2195" s="49"/>
      <c r="E2195" s="49"/>
      <c r="F2195" s="49"/>
      <c r="G2195" s="49"/>
      <c r="H2195" s="49"/>
      <c r="I2195" s="49"/>
      <c r="J2195" s="49"/>
      <c r="K2195" s="49"/>
    </row>
    <row r="2196" spans="1:11">
      <c r="A2196" s="49"/>
      <c r="B2196" s="1696"/>
      <c r="C2196" s="49"/>
      <c r="D2196" s="49"/>
      <c r="E2196" s="49"/>
      <c r="F2196" s="49"/>
      <c r="G2196" s="49"/>
      <c r="H2196" s="49"/>
      <c r="I2196" s="49"/>
      <c r="J2196" s="49"/>
      <c r="K2196" s="49"/>
    </row>
    <row r="2197" spans="1:11">
      <c r="A2197" s="49"/>
      <c r="B2197" s="1696"/>
      <c r="C2197" s="49"/>
      <c r="D2197" s="49"/>
      <c r="E2197" s="49"/>
      <c r="F2197" s="49"/>
      <c r="G2197" s="49"/>
      <c r="H2197" s="49"/>
      <c r="I2197" s="49"/>
      <c r="J2197" s="49"/>
      <c r="K2197" s="49"/>
    </row>
    <row r="2198" spans="1:11">
      <c r="A2198" s="49"/>
      <c r="B2198" s="1696"/>
      <c r="C2198" s="49"/>
      <c r="D2198" s="49"/>
      <c r="E2198" s="49"/>
      <c r="F2198" s="49"/>
      <c r="G2198" s="49"/>
      <c r="H2198" s="49"/>
      <c r="I2198" s="49"/>
      <c r="J2198" s="49"/>
      <c r="K2198" s="49"/>
    </row>
    <row r="2199" spans="1:11">
      <c r="A2199" s="49"/>
      <c r="B2199" s="1696"/>
      <c r="C2199" s="49"/>
      <c r="D2199" s="49"/>
      <c r="E2199" s="49"/>
      <c r="F2199" s="49"/>
      <c r="G2199" s="49"/>
      <c r="H2199" s="49"/>
      <c r="I2199" s="49"/>
      <c r="J2199" s="49"/>
      <c r="K2199" s="49"/>
    </row>
    <row r="2200" spans="1:11">
      <c r="A2200" s="49"/>
      <c r="B2200" s="1696"/>
      <c r="C2200" s="49"/>
      <c r="D2200" s="49"/>
      <c r="E2200" s="49"/>
      <c r="F2200" s="49"/>
      <c r="G2200" s="49"/>
      <c r="H2200" s="49"/>
      <c r="I2200" s="49"/>
      <c r="J2200" s="49"/>
      <c r="K2200" s="49"/>
    </row>
    <row r="2201" spans="1:11">
      <c r="A2201" s="49"/>
      <c r="B2201" s="1696"/>
      <c r="C2201" s="49"/>
      <c r="D2201" s="49"/>
      <c r="E2201" s="49"/>
      <c r="F2201" s="49"/>
      <c r="G2201" s="49"/>
      <c r="H2201" s="49"/>
      <c r="I2201" s="49"/>
      <c r="J2201" s="49"/>
      <c r="K2201" s="49"/>
    </row>
    <row r="2202" spans="1:11">
      <c r="A2202" s="49"/>
      <c r="B2202" s="1696"/>
      <c r="C2202" s="49"/>
      <c r="D2202" s="49"/>
      <c r="E2202" s="49"/>
      <c r="F2202" s="49"/>
      <c r="G2202" s="49"/>
      <c r="H2202" s="49"/>
      <c r="I2202" s="49"/>
      <c r="J2202" s="49"/>
      <c r="K2202" s="49"/>
    </row>
    <row r="2203" spans="1:11">
      <c r="A2203" s="49"/>
      <c r="B2203" s="1696"/>
      <c r="C2203" s="49"/>
      <c r="D2203" s="49"/>
      <c r="E2203" s="49"/>
      <c r="F2203" s="49"/>
      <c r="G2203" s="49"/>
      <c r="H2203" s="49"/>
      <c r="I2203" s="49"/>
      <c r="J2203" s="49"/>
      <c r="K2203" s="49"/>
    </row>
    <row r="2204" spans="1:11">
      <c r="A2204" s="49"/>
      <c r="B2204" s="1696"/>
      <c r="C2204" s="49"/>
      <c r="D2204" s="49"/>
      <c r="E2204" s="49"/>
      <c r="F2204" s="49"/>
      <c r="G2204" s="49"/>
      <c r="H2204" s="49"/>
      <c r="I2204" s="49"/>
      <c r="J2204" s="49"/>
      <c r="K2204" s="49"/>
    </row>
    <row r="2205" spans="1:11">
      <c r="A2205" s="49"/>
      <c r="B2205" s="1696"/>
      <c r="C2205" s="49"/>
      <c r="D2205" s="49"/>
      <c r="E2205" s="49"/>
      <c r="F2205" s="49"/>
      <c r="G2205" s="49"/>
      <c r="H2205" s="49"/>
      <c r="I2205" s="49"/>
      <c r="J2205" s="49"/>
      <c r="K2205" s="49"/>
    </row>
    <row r="2206" spans="1:11">
      <c r="A2206" s="49"/>
      <c r="B2206" s="1696"/>
      <c r="C2206" s="49"/>
      <c r="D2206" s="49"/>
      <c r="E2206" s="49"/>
      <c r="F2206" s="49"/>
      <c r="G2206" s="49"/>
      <c r="H2206" s="49"/>
      <c r="I2206" s="49"/>
      <c r="J2206" s="49"/>
      <c r="K2206" s="49"/>
    </row>
    <row r="2207" spans="1:11">
      <c r="A2207" s="49"/>
      <c r="B2207" s="1696"/>
      <c r="C2207" s="49"/>
      <c r="D2207" s="49"/>
      <c r="E2207" s="49"/>
      <c r="F2207" s="49"/>
      <c r="G2207" s="49"/>
      <c r="H2207" s="49"/>
      <c r="I2207" s="49"/>
      <c r="J2207" s="49"/>
      <c r="K2207" s="49"/>
    </row>
    <row r="2208" spans="1:11">
      <c r="A2208" s="49"/>
      <c r="B2208" s="1696"/>
      <c r="C2208" s="49"/>
      <c r="D2208" s="49"/>
      <c r="E2208" s="49"/>
      <c r="F2208" s="49"/>
      <c r="G2208" s="49"/>
      <c r="H2208" s="49"/>
      <c r="I2208" s="49"/>
      <c r="J2208" s="49"/>
      <c r="K2208" s="49"/>
    </row>
    <row r="2209" spans="1:11">
      <c r="A2209" s="49"/>
      <c r="B2209" s="1696"/>
      <c r="C2209" s="49"/>
      <c r="D2209" s="49"/>
      <c r="E2209" s="49"/>
      <c r="F2209" s="49"/>
      <c r="G2209" s="49"/>
      <c r="H2209" s="49"/>
      <c r="I2209" s="49"/>
      <c r="J2209" s="49"/>
      <c r="K2209" s="49"/>
    </row>
    <row r="2210" spans="1:11">
      <c r="A2210" s="49"/>
      <c r="B2210" s="1696"/>
      <c r="C2210" s="49"/>
      <c r="D2210" s="49"/>
      <c r="E2210" s="49"/>
      <c r="F2210" s="49"/>
      <c r="G2210" s="49"/>
      <c r="H2210" s="49"/>
      <c r="I2210" s="49"/>
      <c r="J2210" s="49"/>
      <c r="K2210" s="49"/>
    </row>
    <row r="2211" spans="1:11">
      <c r="A2211" s="49"/>
      <c r="B2211" s="1696"/>
      <c r="C2211" s="49"/>
      <c r="D2211" s="49"/>
      <c r="E2211" s="49"/>
      <c r="F2211" s="49"/>
      <c r="G2211" s="49"/>
      <c r="H2211" s="49"/>
      <c r="I2211" s="49"/>
      <c r="J2211" s="49"/>
      <c r="K2211" s="49"/>
    </row>
    <row r="2212" spans="1:11">
      <c r="A2212" s="49"/>
      <c r="B2212" s="1696"/>
      <c r="C2212" s="49"/>
      <c r="D2212" s="49"/>
      <c r="E2212" s="49"/>
      <c r="F2212" s="49"/>
      <c r="G2212" s="49"/>
      <c r="H2212" s="49"/>
      <c r="I2212" s="49"/>
      <c r="J2212" s="49"/>
      <c r="K2212" s="49"/>
    </row>
    <row r="2213" spans="1:11">
      <c r="A2213" s="49"/>
      <c r="B2213" s="1696"/>
      <c r="C2213" s="49"/>
      <c r="D2213" s="49"/>
      <c r="E2213" s="49"/>
      <c r="F2213" s="49"/>
      <c r="G2213" s="49"/>
      <c r="H2213" s="49"/>
      <c r="I2213" s="49"/>
      <c r="J2213" s="49"/>
      <c r="K2213" s="49"/>
    </row>
    <row r="2214" spans="1:11">
      <c r="A2214" s="49"/>
      <c r="B2214" s="1696"/>
      <c r="C2214" s="49"/>
      <c r="D2214" s="49"/>
      <c r="E2214" s="49"/>
      <c r="F2214" s="49"/>
      <c r="G2214" s="49"/>
      <c r="H2214" s="49"/>
      <c r="I2214" s="49"/>
      <c r="J2214" s="49"/>
      <c r="K2214" s="49"/>
    </row>
    <row r="2215" spans="1:11">
      <c r="A2215" s="49"/>
      <c r="B2215" s="1696"/>
      <c r="C2215" s="49"/>
      <c r="D2215" s="49"/>
      <c r="E2215" s="49"/>
      <c r="F2215" s="49"/>
      <c r="G2215" s="49"/>
      <c r="H2215" s="49"/>
      <c r="I2215" s="49"/>
      <c r="J2215" s="49"/>
      <c r="K2215" s="49"/>
    </row>
    <row r="2216" spans="1:11">
      <c r="A2216" s="49"/>
      <c r="B2216" s="1696"/>
      <c r="C2216" s="49"/>
      <c r="D2216" s="49"/>
      <c r="E2216" s="49"/>
      <c r="F2216" s="49"/>
      <c r="G2216" s="49"/>
      <c r="H2216" s="49"/>
      <c r="I2216" s="49"/>
      <c r="J2216" s="49"/>
      <c r="K2216" s="49"/>
    </row>
    <row r="2217" spans="1:11">
      <c r="A2217" s="49"/>
      <c r="B2217" s="1696"/>
      <c r="C2217" s="49"/>
      <c r="D2217" s="49"/>
      <c r="E2217" s="49"/>
      <c r="F2217" s="49"/>
      <c r="G2217" s="49"/>
      <c r="H2217" s="49"/>
      <c r="I2217" s="49"/>
      <c r="J2217" s="49"/>
      <c r="K2217" s="49"/>
    </row>
    <row r="2218" spans="1:11">
      <c r="A2218" s="49"/>
      <c r="B2218" s="1696"/>
      <c r="C2218" s="49"/>
      <c r="D2218" s="49"/>
      <c r="E2218" s="49"/>
      <c r="F2218" s="49"/>
      <c r="G2218" s="49"/>
      <c r="H2218" s="49"/>
      <c r="I2218" s="49"/>
      <c r="J2218" s="49"/>
      <c r="K2218" s="49"/>
    </row>
    <row r="2219" spans="1:11">
      <c r="A2219" s="49"/>
      <c r="B2219" s="1696"/>
      <c r="C2219" s="49"/>
      <c r="D2219" s="49"/>
      <c r="E2219" s="49"/>
      <c r="F2219" s="49"/>
      <c r="G2219" s="49"/>
      <c r="H2219" s="49"/>
      <c r="I2219" s="49"/>
      <c r="J2219" s="49"/>
      <c r="K2219" s="49"/>
    </row>
    <row r="2220" spans="1:11">
      <c r="A2220" s="49"/>
      <c r="B2220" s="1696"/>
      <c r="C2220" s="49"/>
      <c r="D2220" s="49"/>
      <c r="E2220" s="49"/>
      <c r="F2220" s="49"/>
      <c r="G2220" s="49"/>
      <c r="H2220" s="49"/>
      <c r="I2220" s="49"/>
      <c r="J2220" s="49"/>
      <c r="K2220" s="49"/>
    </row>
    <row r="2221" spans="1:11">
      <c r="A2221" s="49"/>
      <c r="B2221" s="1696"/>
      <c r="C2221" s="49"/>
      <c r="D2221" s="49"/>
      <c r="E2221" s="49"/>
      <c r="F2221" s="49"/>
      <c r="G2221" s="49"/>
      <c r="H2221" s="49"/>
      <c r="I2221" s="49"/>
      <c r="J2221" s="49"/>
      <c r="K2221" s="49"/>
    </row>
    <row r="2222" spans="1:11">
      <c r="A2222" s="49"/>
      <c r="B2222" s="1696"/>
      <c r="C2222" s="49"/>
      <c r="D2222" s="49"/>
      <c r="E2222" s="49"/>
      <c r="F2222" s="49"/>
      <c r="G2222" s="49"/>
      <c r="H2222" s="49"/>
      <c r="I2222" s="49"/>
      <c r="J2222" s="49"/>
      <c r="K2222" s="49"/>
    </row>
    <row r="2223" spans="1:11">
      <c r="A2223" s="49"/>
      <c r="B2223" s="1696"/>
      <c r="C2223" s="49"/>
      <c r="D2223" s="49"/>
      <c r="E2223" s="49"/>
      <c r="F2223" s="49"/>
      <c r="G2223" s="49"/>
      <c r="H2223" s="49"/>
      <c r="I2223" s="49"/>
      <c r="J2223" s="49"/>
      <c r="K2223" s="49"/>
    </row>
    <row r="2224" spans="1:11">
      <c r="A2224" s="49"/>
      <c r="B2224" s="1696"/>
      <c r="C2224" s="49"/>
      <c r="D2224" s="49"/>
      <c r="E2224" s="49"/>
      <c r="F2224" s="49"/>
      <c r="G2224" s="49"/>
      <c r="H2224" s="49"/>
      <c r="I2224" s="49"/>
      <c r="J2224" s="49"/>
      <c r="K2224" s="49"/>
    </row>
    <row r="2225" spans="1:11">
      <c r="A2225" s="49"/>
      <c r="B2225" s="1696"/>
      <c r="C2225" s="49"/>
      <c r="D2225" s="49"/>
      <c r="E2225" s="49"/>
      <c r="F2225" s="49"/>
      <c r="G2225" s="49"/>
      <c r="H2225" s="49"/>
      <c r="I2225" s="49"/>
      <c r="J2225" s="49"/>
      <c r="K2225" s="49"/>
    </row>
    <row r="2226" spans="1:11">
      <c r="A2226" s="49"/>
      <c r="B2226" s="1696"/>
      <c r="C2226" s="49"/>
      <c r="D2226" s="49"/>
      <c r="E2226" s="49"/>
      <c r="F2226" s="49"/>
      <c r="G2226" s="49"/>
      <c r="H2226" s="49"/>
      <c r="I2226" s="49"/>
      <c r="J2226" s="49"/>
      <c r="K2226" s="49"/>
    </row>
    <row r="2227" spans="1:11">
      <c r="A2227" s="49"/>
      <c r="B2227" s="1696"/>
      <c r="C2227" s="49"/>
      <c r="D2227" s="49"/>
      <c r="E2227" s="49"/>
      <c r="F2227" s="49"/>
      <c r="G2227" s="49"/>
      <c r="H2227" s="49"/>
      <c r="I2227" s="49"/>
      <c r="J2227" s="49"/>
      <c r="K2227" s="49"/>
    </row>
    <row r="2228" spans="1:11">
      <c r="A2228" s="49"/>
      <c r="B2228" s="1696"/>
      <c r="C2228" s="49"/>
      <c r="D2228" s="49"/>
      <c r="E2228" s="49"/>
      <c r="F2228" s="49"/>
      <c r="G2228" s="49"/>
      <c r="H2228" s="49"/>
      <c r="I2228" s="49"/>
      <c r="J2228" s="49"/>
      <c r="K2228" s="49"/>
    </row>
    <row r="2229" spans="1:11">
      <c r="A2229" s="49"/>
      <c r="B2229" s="1696"/>
      <c r="C2229" s="49"/>
      <c r="D2229" s="49"/>
      <c r="E2229" s="49"/>
      <c r="F2229" s="49"/>
      <c r="G2229" s="49"/>
      <c r="H2229" s="49"/>
      <c r="I2229" s="49"/>
      <c r="J2229" s="49"/>
      <c r="K2229" s="49"/>
    </row>
    <row r="2230" spans="1:11">
      <c r="A2230" s="49"/>
      <c r="B2230" s="1696"/>
      <c r="C2230" s="49"/>
      <c r="D2230" s="49"/>
      <c r="E2230" s="49"/>
      <c r="F2230" s="49"/>
      <c r="G2230" s="49"/>
      <c r="H2230" s="49"/>
      <c r="I2230" s="49"/>
      <c r="J2230" s="49"/>
      <c r="K2230" s="49"/>
    </row>
    <row r="2231" spans="1:11">
      <c r="A2231" s="49"/>
      <c r="B2231" s="1696"/>
      <c r="C2231" s="49"/>
      <c r="D2231" s="49"/>
      <c r="E2231" s="49"/>
      <c r="F2231" s="49"/>
      <c r="G2231" s="49"/>
      <c r="H2231" s="49"/>
      <c r="I2231" s="49"/>
      <c r="J2231" s="49"/>
      <c r="K2231" s="49"/>
    </row>
    <row r="2232" spans="1:11">
      <c r="A2232" s="49"/>
      <c r="B2232" s="1696"/>
      <c r="C2232" s="49"/>
      <c r="D2232" s="49"/>
      <c r="E2232" s="49"/>
      <c r="F2232" s="49"/>
      <c r="G2232" s="49"/>
      <c r="H2232" s="49"/>
      <c r="I2232" s="49"/>
      <c r="J2232" s="49"/>
      <c r="K2232" s="49"/>
    </row>
    <row r="2233" spans="1:11">
      <c r="A2233" s="49"/>
      <c r="B2233" s="1696"/>
      <c r="C2233" s="49"/>
      <c r="D2233" s="49"/>
      <c r="E2233" s="49"/>
      <c r="F2233" s="49"/>
      <c r="G2233" s="49"/>
      <c r="H2233" s="49"/>
      <c r="I2233" s="49"/>
      <c r="J2233" s="49"/>
      <c r="K2233" s="49"/>
    </row>
    <row r="2234" spans="1:11">
      <c r="A2234" s="49"/>
      <c r="B2234" s="1696"/>
      <c r="C2234" s="49"/>
      <c r="D2234" s="49"/>
      <c r="E2234" s="49"/>
      <c r="F2234" s="49"/>
      <c r="G2234" s="49"/>
      <c r="H2234" s="49"/>
      <c r="I2234" s="49"/>
      <c r="J2234" s="49"/>
      <c r="K2234" s="49"/>
    </row>
    <row r="2235" spans="1:11">
      <c r="A2235" s="49"/>
      <c r="B2235" s="1696"/>
      <c r="C2235" s="49"/>
      <c r="D2235" s="49"/>
      <c r="E2235" s="49"/>
      <c r="F2235" s="49"/>
      <c r="G2235" s="49"/>
      <c r="H2235" s="49"/>
      <c r="I2235" s="49"/>
      <c r="J2235" s="49"/>
      <c r="K2235" s="49"/>
    </row>
    <row r="2236" spans="1:11">
      <c r="A2236" s="49"/>
      <c r="B2236" s="1696"/>
      <c r="C2236" s="49"/>
      <c r="D2236" s="49"/>
      <c r="E2236" s="49"/>
      <c r="F2236" s="49"/>
      <c r="G2236" s="49"/>
      <c r="H2236" s="49"/>
      <c r="I2236" s="49"/>
      <c r="J2236" s="49"/>
      <c r="K2236" s="49"/>
    </row>
    <row r="2237" spans="1:11">
      <c r="A2237" s="49"/>
      <c r="B2237" s="1696"/>
      <c r="C2237" s="49"/>
      <c r="D2237" s="49"/>
      <c r="E2237" s="49"/>
      <c r="F2237" s="49"/>
      <c r="G2237" s="49"/>
      <c r="H2237" s="49"/>
      <c r="I2237" s="49"/>
      <c r="J2237" s="49"/>
      <c r="K2237" s="49"/>
    </row>
    <row r="2238" spans="1:11">
      <c r="A2238" s="49"/>
      <c r="B2238" s="1696"/>
      <c r="C2238" s="49"/>
      <c r="D2238" s="49"/>
      <c r="E2238" s="49"/>
      <c r="F2238" s="49"/>
      <c r="G2238" s="49"/>
      <c r="H2238" s="49"/>
      <c r="I2238" s="49"/>
      <c r="J2238" s="49"/>
      <c r="K2238" s="49"/>
    </row>
    <row r="2239" spans="1:11">
      <c r="A2239" s="49"/>
      <c r="B2239" s="1696"/>
      <c r="C2239" s="49"/>
      <c r="D2239" s="49"/>
      <c r="E2239" s="49"/>
      <c r="F2239" s="49"/>
      <c r="G2239" s="49"/>
      <c r="H2239" s="49"/>
      <c r="I2239" s="49"/>
      <c r="J2239" s="49"/>
      <c r="K2239" s="49"/>
    </row>
    <row r="2240" spans="1:11">
      <c r="A2240" s="49"/>
      <c r="B2240" s="1696"/>
      <c r="C2240" s="49"/>
      <c r="D2240" s="49"/>
      <c r="E2240" s="49"/>
      <c r="F2240" s="49"/>
      <c r="G2240" s="49"/>
      <c r="H2240" s="49"/>
      <c r="I2240" s="49"/>
      <c r="J2240" s="49"/>
      <c r="K2240" s="49"/>
    </row>
    <row r="2241" spans="1:11">
      <c r="A2241" s="49"/>
      <c r="B2241" s="1696"/>
      <c r="C2241" s="49"/>
      <c r="D2241" s="49"/>
      <c r="E2241" s="49"/>
      <c r="F2241" s="49"/>
      <c r="G2241" s="49"/>
      <c r="H2241" s="49"/>
      <c r="I2241" s="49"/>
      <c r="J2241" s="49"/>
      <c r="K2241" s="49"/>
    </row>
    <row r="2242" spans="1:11">
      <c r="A2242" s="49"/>
      <c r="B2242" s="1696"/>
      <c r="C2242" s="49"/>
      <c r="D2242" s="49"/>
      <c r="E2242" s="49"/>
      <c r="F2242" s="49"/>
      <c r="G2242" s="49"/>
      <c r="H2242" s="49"/>
      <c r="I2242" s="49"/>
      <c r="J2242" s="49"/>
      <c r="K2242" s="49"/>
    </row>
    <row r="2243" spans="1:11">
      <c r="A2243" s="49"/>
      <c r="B2243" s="1696"/>
      <c r="C2243" s="49"/>
      <c r="D2243" s="49"/>
      <c r="E2243" s="49"/>
      <c r="F2243" s="49"/>
      <c r="G2243" s="49"/>
      <c r="H2243" s="49"/>
      <c r="I2243" s="49"/>
      <c r="J2243" s="49"/>
      <c r="K2243" s="49"/>
    </row>
    <row r="2244" spans="1:11">
      <c r="A2244" s="49"/>
      <c r="B2244" s="1696"/>
      <c r="C2244" s="49"/>
      <c r="D2244" s="49"/>
      <c r="E2244" s="49"/>
      <c r="F2244" s="49"/>
      <c r="G2244" s="49"/>
      <c r="H2244" s="49"/>
      <c r="I2244" s="49"/>
      <c r="J2244" s="49"/>
      <c r="K2244" s="49"/>
    </row>
    <row r="2245" spans="1:11">
      <c r="A2245" s="49"/>
      <c r="B2245" s="1696"/>
      <c r="C2245" s="49"/>
      <c r="D2245" s="49"/>
      <c r="E2245" s="49"/>
      <c r="F2245" s="49"/>
      <c r="G2245" s="49"/>
      <c r="H2245" s="49"/>
      <c r="I2245" s="49"/>
      <c r="J2245" s="49"/>
      <c r="K2245" s="49"/>
    </row>
    <row r="2246" spans="1:11">
      <c r="A2246" s="49"/>
      <c r="B2246" s="1696"/>
      <c r="C2246" s="49"/>
      <c r="D2246" s="49"/>
      <c r="E2246" s="49"/>
      <c r="F2246" s="49"/>
      <c r="G2246" s="49"/>
      <c r="H2246" s="49"/>
      <c r="I2246" s="49"/>
      <c r="J2246" s="49"/>
      <c r="K2246" s="49"/>
    </row>
    <row r="2247" spans="1:11">
      <c r="A2247" s="49"/>
      <c r="B2247" s="1696"/>
      <c r="C2247" s="49"/>
      <c r="D2247" s="49"/>
      <c r="E2247" s="49"/>
      <c r="F2247" s="49"/>
      <c r="G2247" s="49"/>
      <c r="H2247" s="49"/>
      <c r="I2247" s="49"/>
      <c r="J2247" s="49"/>
      <c r="K2247" s="49"/>
    </row>
    <row r="2248" spans="1:11">
      <c r="A2248" s="49"/>
      <c r="B2248" s="1696"/>
      <c r="C2248" s="49"/>
      <c r="D2248" s="49"/>
      <c r="E2248" s="49"/>
      <c r="F2248" s="49"/>
      <c r="G2248" s="49"/>
      <c r="H2248" s="49"/>
      <c r="I2248" s="49"/>
      <c r="J2248" s="49"/>
      <c r="K2248" s="49"/>
    </row>
    <row r="2249" spans="1:11">
      <c r="A2249" s="49"/>
      <c r="B2249" s="1696"/>
      <c r="C2249" s="49"/>
      <c r="D2249" s="49"/>
      <c r="E2249" s="49"/>
      <c r="F2249" s="49"/>
      <c r="G2249" s="49"/>
      <c r="H2249" s="49"/>
      <c r="I2249" s="49"/>
      <c r="J2249" s="49"/>
      <c r="K2249" s="49"/>
    </row>
    <row r="2250" spans="1:11">
      <c r="A2250" s="49"/>
      <c r="B2250" s="1696"/>
      <c r="C2250" s="49"/>
      <c r="D2250" s="49"/>
      <c r="E2250" s="49"/>
      <c r="F2250" s="49"/>
      <c r="G2250" s="49"/>
      <c r="H2250" s="49"/>
      <c r="I2250" s="49"/>
      <c r="J2250" s="49"/>
      <c r="K2250" s="49"/>
    </row>
    <row r="2251" spans="1:11">
      <c r="A2251" s="49"/>
      <c r="B2251" s="1696"/>
      <c r="C2251" s="49"/>
      <c r="D2251" s="49"/>
      <c r="E2251" s="49"/>
      <c r="F2251" s="49"/>
      <c r="G2251" s="49"/>
      <c r="H2251" s="49"/>
      <c r="I2251" s="49"/>
      <c r="J2251" s="49"/>
      <c r="K2251" s="49"/>
    </row>
    <row r="2252" spans="1:11">
      <c r="A2252" s="49"/>
      <c r="B2252" s="1696"/>
      <c r="C2252" s="49"/>
      <c r="D2252" s="49"/>
      <c r="E2252" s="49"/>
      <c r="F2252" s="49"/>
      <c r="G2252" s="49"/>
      <c r="H2252" s="49"/>
      <c r="I2252" s="49"/>
      <c r="J2252" s="49"/>
      <c r="K2252" s="49"/>
    </row>
    <row r="2253" spans="1:11">
      <c r="A2253" s="49"/>
      <c r="B2253" s="1696"/>
      <c r="C2253" s="49"/>
      <c r="D2253" s="49"/>
      <c r="E2253" s="49"/>
      <c r="F2253" s="49"/>
      <c r="G2253" s="49"/>
      <c r="H2253" s="49"/>
      <c r="I2253" s="49"/>
      <c r="J2253" s="49"/>
      <c r="K2253" s="49"/>
    </row>
    <row r="2254" spans="1:11">
      <c r="A2254" s="49"/>
      <c r="B2254" s="1696"/>
      <c r="C2254" s="49"/>
      <c r="D2254" s="49"/>
      <c r="E2254" s="49"/>
      <c r="F2254" s="49"/>
      <c r="G2254" s="49"/>
      <c r="H2254" s="49"/>
      <c r="I2254" s="49"/>
      <c r="J2254" s="49"/>
      <c r="K2254" s="49"/>
    </row>
    <row r="2255" spans="1:11">
      <c r="A2255" s="49"/>
      <c r="B2255" s="1696"/>
      <c r="C2255" s="49"/>
      <c r="D2255" s="49"/>
      <c r="E2255" s="49"/>
      <c r="F2255" s="49"/>
      <c r="G2255" s="49"/>
      <c r="H2255" s="49"/>
      <c r="I2255" s="49"/>
      <c r="J2255" s="49"/>
      <c r="K2255" s="49"/>
    </row>
    <row r="2256" spans="1:11">
      <c r="A2256" s="49"/>
      <c r="B2256" s="1696"/>
      <c r="C2256" s="49"/>
      <c r="D2256" s="49"/>
      <c r="E2256" s="49"/>
      <c r="F2256" s="49"/>
      <c r="G2256" s="49"/>
      <c r="H2256" s="49"/>
      <c r="I2256" s="49"/>
      <c r="J2256" s="49"/>
      <c r="K2256" s="49"/>
    </row>
    <row r="2257" spans="1:11">
      <c r="A2257" s="49"/>
      <c r="B2257" s="1696"/>
      <c r="C2257" s="49"/>
      <c r="D2257" s="49"/>
      <c r="E2257" s="49"/>
      <c r="F2257" s="49"/>
      <c r="G2257" s="49"/>
      <c r="H2257" s="49"/>
      <c r="I2257" s="49"/>
      <c r="J2257" s="49"/>
      <c r="K2257" s="49"/>
    </row>
    <row r="2258" spans="1:11">
      <c r="A2258" s="49"/>
      <c r="B2258" s="1696"/>
      <c r="C2258" s="49"/>
      <c r="D2258" s="49"/>
      <c r="E2258" s="49"/>
      <c r="F2258" s="49"/>
      <c r="G2258" s="49"/>
      <c r="H2258" s="49"/>
      <c r="I2258" s="49"/>
      <c r="J2258" s="49"/>
      <c r="K2258" s="49"/>
    </row>
    <row r="2259" spans="1:11">
      <c r="A2259" s="49"/>
      <c r="B2259" s="1696"/>
      <c r="C2259" s="49"/>
      <c r="D2259" s="49"/>
      <c r="E2259" s="49"/>
      <c r="F2259" s="49"/>
      <c r="G2259" s="49"/>
      <c r="H2259" s="49"/>
      <c r="I2259" s="49"/>
      <c r="J2259" s="49"/>
      <c r="K2259" s="49"/>
    </row>
    <row r="2260" spans="1:11">
      <c r="A2260" s="49"/>
      <c r="B2260" s="1696"/>
      <c r="C2260" s="49"/>
      <c r="D2260" s="49"/>
      <c r="E2260" s="49"/>
      <c r="F2260" s="49"/>
      <c r="G2260" s="49"/>
      <c r="H2260" s="49"/>
      <c r="I2260" s="49"/>
      <c r="J2260" s="49"/>
      <c r="K2260" s="49"/>
    </row>
    <row r="2261" spans="1:11">
      <c r="A2261" s="49"/>
      <c r="B2261" s="1696"/>
      <c r="C2261" s="49"/>
      <c r="D2261" s="49"/>
      <c r="E2261" s="49"/>
      <c r="F2261" s="49"/>
      <c r="G2261" s="49"/>
      <c r="H2261" s="49"/>
      <c r="I2261" s="49"/>
      <c r="J2261" s="49"/>
      <c r="K2261" s="49"/>
    </row>
    <row r="2262" spans="1:11">
      <c r="A2262" s="49"/>
      <c r="B2262" s="1696"/>
      <c r="C2262" s="49"/>
      <c r="D2262" s="49"/>
      <c r="E2262" s="49"/>
      <c r="F2262" s="49"/>
      <c r="G2262" s="49"/>
      <c r="H2262" s="49"/>
      <c r="I2262" s="49"/>
      <c r="J2262" s="49"/>
      <c r="K2262" s="49"/>
    </row>
    <row r="2263" spans="1:11">
      <c r="A2263" s="49"/>
      <c r="B2263" s="1696"/>
      <c r="C2263" s="49"/>
      <c r="D2263" s="49"/>
      <c r="E2263" s="49"/>
      <c r="F2263" s="49"/>
      <c r="G2263" s="49"/>
      <c r="H2263" s="49"/>
      <c r="I2263" s="49"/>
      <c r="J2263" s="49"/>
      <c r="K2263" s="49"/>
    </row>
    <row r="2264" spans="1:11">
      <c r="A2264" s="49"/>
      <c r="B2264" s="1696"/>
      <c r="C2264" s="49"/>
      <c r="D2264" s="49"/>
      <c r="E2264" s="49"/>
      <c r="F2264" s="49"/>
      <c r="G2264" s="49"/>
      <c r="H2264" s="49"/>
      <c r="I2264" s="49"/>
      <c r="J2264" s="49"/>
      <c r="K2264" s="49"/>
    </row>
    <row r="2265" spans="1:11">
      <c r="A2265" s="49"/>
      <c r="B2265" s="1696"/>
      <c r="C2265" s="49"/>
      <c r="D2265" s="49"/>
      <c r="E2265" s="49"/>
      <c r="F2265" s="49"/>
      <c r="G2265" s="49"/>
      <c r="H2265" s="49"/>
      <c r="I2265" s="49"/>
      <c r="J2265" s="49"/>
      <c r="K2265" s="49"/>
    </row>
    <row r="2266" spans="1:11">
      <c r="A2266" s="49"/>
      <c r="B2266" s="1696"/>
      <c r="C2266" s="49"/>
      <c r="D2266" s="49"/>
      <c r="E2266" s="49"/>
      <c r="F2266" s="49"/>
      <c r="G2266" s="49"/>
      <c r="H2266" s="49"/>
      <c r="I2266" s="49"/>
      <c r="J2266" s="49"/>
      <c r="K2266" s="49"/>
    </row>
    <row r="2267" spans="1:11">
      <c r="A2267" s="49"/>
      <c r="B2267" s="1696"/>
      <c r="C2267" s="49"/>
      <c r="D2267" s="49"/>
      <c r="E2267" s="49"/>
      <c r="F2267" s="49"/>
      <c r="G2267" s="49"/>
      <c r="H2267" s="49"/>
      <c r="I2267" s="49"/>
      <c r="J2267" s="49"/>
      <c r="K2267" s="49"/>
    </row>
    <row r="2268" spans="1:11">
      <c r="A2268" s="49"/>
      <c r="B2268" s="1696"/>
      <c r="C2268" s="49"/>
      <c r="D2268" s="49"/>
      <c r="E2268" s="49"/>
      <c r="F2268" s="49"/>
      <c r="G2268" s="49"/>
      <c r="H2268" s="49"/>
      <c r="I2268" s="49"/>
      <c r="J2268" s="49"/>
      <c r="K2268" s="49"/>
    </row>
    <row r="2269" spans="1:11">
      <c r="A2269" s="49"/>
      <c r="B2269" s="1696"/>
      <c r="C2269" s="49"/>
      <c r="D2269" s="49"/>
      <c r="E2269" s="49"/>
      <c r="F2269" s="49"/>
      <c r="G2269" s="49"/>
      <c r="H2269" s="49"/>
      <c r="I2269" s="49"/>
      <c r="J2269" s="49"/>
      <c r="K2269" s="49"/>
    </row>
    <row r="2270" spans="1:11">
      <c r="A2270" s="49"/>
      <c r="B2270" s="1696"/>
      <c r="C2270" s="49"/>
      <c r="D2270" s="49"/>
      <c r="E2270" s="49"/>
      <c r="F2270" s="49"/>
      <c r="G2270" s="49"/>
      <c r="H2270" s="49"/>
      <c r="I2270" s="49"/>
      <c r="J2270" s="49"/>
      <c r="K2270" s="49"/>
    </row>
    <row r="2271" spans="1:11">
      <c r="A2271" s="49"/>
      <c r="B2271" s="1696"/>
      <c r="C2271" s="49"/>
      <c r="D2271" s="49"/>
      <c r="E2271" s="49"/>
      <c r="F2271" s="49"/>
      <c r="G2271" s="49"/>
      <c r="H2271" s="49"/>
      <c r="I2271" s="49"/>
      <c r="J2271" s="49"/>
      <c r="K2271" s="49"/>
    </row>
    <row r="2272" spans="1:11">
      <c r="A2272" s="49"/>
      <c r="B2272" s="1696"/>
      <c r="C2272" s="49"/>
      <c r="D2272" s="49"/>
      <c r="E2272" s="49"/>
      <c r="F2272" s="49"/>
      <c r="G2272" s="49"/>
      <c r="H2272" s="49"/>
      <c r="I2272" s="49"/>
      <c r="J2272" s="49"/>
      <c r="K2272" s="49"/>
    </row>
    <row r="2273" spans="1:11">
      <c r="A2273" s="49"/>
      <c r="B2273" s="1696"/>
      <c r="C2273" s="49"/>
      <c r="D2273" s="49"/>
      <c r="E2273" s="49"/>
      <c r="F2273" s="49"/>
      <c r="G2273" s="49"/>
      <c r="H2273" s="49"/>
      <c r="I2273" s="49"/>
      <c r="J2273" s="49"/>
      <c r="K2273" s="49"/>
    </row>
    <row r="2274" spans="1:11">
      <c r="A2274" s="49"/>
      <c r="B2274" s="1696"/>
      <c r="C2274" s="49"/>
      <c r="D2274" s="49"/>
      <c r="E2274" s="49"/>
      <c r="F2274" s="49"/>
      <c r="G2274" s="49"/>
      <c r="H2274" s="49"/>
      <c r="I2274" s="49"/>
      <c r="J2274" s="49"/>
      <c r="K2274" s="49"/>
    </row>
    <row r="2275" spans="1:11">
      <c r="A2275" s="49"/>
      <c r="B2275" s="1696"/>
      <c r="C2275" s="49"/>
      <c r="D2275" s="49"/>
      <c r="E2275" s="49"/>
      <c r="F2275" s="49"/>
      <c r="G2275" s="49"/>
      <c r="H2275" s="49"/>
      <c r="I2275" s="49"/>
      <c r="J2275" s="49"/>
      <c r="K2275" s="49"/>
    </row>
    <row r="2276" spans="1:11">
      <c r="A2276" s="49"/>
      <c r="B2276" s="1696"/>
      <c r="C2276" s="49"/>
      <c r="D2276" s="49"/>
      <c r="E2276" s="49"/>
      <c r="F2276" s="49"/>
      <c r="G2276" s="49"/>
      <c r="H2276" s="49"/>
      <c r="I2276" s="49"/>
      <c r="J2276" s="49"/>
      <c r="K2276" s="49"/>
    </row>
    <row r="2277" spans="1:11">
      <c r="A2277" s="49"/>
      <c r="B2277" s="1696"/>
      <c r="C2277" s="49"/>
      <c r="D2277" s="49"/>
      <c r="E2277" s="49"/>
      <c r="F2277" s="49"/>
      <c r="G2277" s="49"/>
      <c r="H2277" s="49"/>
      <c r="I2277" s="49"/>
      <c r="J2277" s="49"/>
      <c r="K2277" s="49"/>
    </row>
    <row r="2278" spans="1:11">
      <c r="A2278" s="49"/>
      <c r="B2278" s="1696"/>
      <c r="C2278" s="49"/>
      <c r="D2278" s="49"/>
      <c r="E2278" s="49"/>
      <c r="F2278" s="49"/>
      <c r="G2278" s="49"/>
      <c r="H2278" s="49"/>
      <c r="I2278" s="49"/>
      <c r="J2278" s="49"/>
      <c r="K2278" s="49"/>
    </row>
    <row r="2279" spans="1:11">
      <c r="A2279" s="49"/>
      <c r="B2279" s="1696"/>
      <c r="C2279" s="49"/>
      <c r="D2279" s="49"/>
      <c r="E2279" s="49"/>
      <c r="F2279" s="49"/>
      <c r="G2279" s="49"/>
      <c r="H2279" s="49"/>
      <c r="I2279" s="49"/>
      <c r="J2279" s="49"/>
      <c r="K2279" s="49"/>
    </row>
    <row r="2280" spans="1:11">
      <c r="A2280" s="49"/>
      <c r="B2280" s="1696"/>
      <c r="C2280" s="49"/>
      <c r="D2280" s="49"/>
      <c r="E2280" s="49"/>
      <c r="F2280" s="49"/>
      <c r="G2280" s="49"/>
      <c r="H2280" s="49"/>
      <c r="I2280" s="49"/>
      <c r="J2280" s="49"/>
      <c r="K2280" s="49"/>
    </row>
    <row r="2281" spans="1:11">
      <c r="A2281" s="49"/>
      <c r="B2281" s="1696"/>
      <c r="C2281" s="49"/>
      <c r="D2281" s="49"/>
      <c r="E2281" s="49"/>
      <c r="F2281" s="49"/>
      <c r="G2281" s="49"/>
      <c r="H2281" s="49"/>
      <c r="I2281" s="49"/>
      <c r="J2281" s="49"/>
      <c r="K2281" s="49"/>
    </row>
    <row r="2282" spans="1:11">
      <c r="A2282" s="49"/>
      <c r="B2282" s="1696"/>
      <c r="C2282" s="49"/>
      <c r="D2282" s="49"/>
      <c r="E2282" s="49"/>
      <c r="F2282" s="49"/>
      <c r="G2282" s="49"/>
      <c r="H2282" s="49"/>
      <c r="I2282" s="49"/>
      <c r="J2282" s="49"/>
      <c r="K2282" s="49"/>
    </row>
  </sheetData>
  <mergeCells count="8">
    <mergeCell ref="A7:A10"/>
    <mergeCell ref="C7:J8"/>
    <mergeCell ref="K7:AD8"/>
    <mergeCell ref="B1:B6"/>
    <mergeCell ref="I10:J10"/>
    <mergeCell ref="I33:J33"/>
    <mergeCell ref="I9:J9"/>
    <mergeCell ref="B8:B9"/>
  </mergeCells>
  <pageMargins left="0.70866141732283472" right="0.70866141732283472" top="0.74803149606299213" bottom="0.74803149606299213" header="0.31496062992125984" footer="0.31496062992125984"/>
  <pageSetup paperSize="9" scale="34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Z53"/>
  <sheetViews>
    <sheetView zoomScale="90" zoomScaleNormal="90" workbookViewId="0">
      <selection activeCell="K9" sqref="K9"/>
    </sheetView>
  </sheetViews>
  <sheetFormatPr defaultRowHeight="16.5"/>
  <cols>
    <col min="1" max="1" width="4" customWidth="1"/>
    <col min="2" max="2" width="40" style="1602" customWidth="1"/>
    <col min="3" max="3" width="9.42578125" customWidth="1"/>
    <col min="4" max="4" width="14.28515625" customWidth="1"/>
    <col min="5" max="5" width="5.42578125" customWidth="1"/>
    <col min="6" max="6" width="7.28515625" customWidth="1"/>
    <col min="7" max="8" width="13" hidden="1" customWidth="1"/>
    <col min="9" max="9" width="13.85546875" customWidth="1"/>
    <col min="10" max="10" width="16.5703125" customWidth="1"/>
    <col min="11" max="12" width="9.140625" customWidth="1"/>
    <col min="21" max="21" width="12.5703125" customWidth="1"/>
  </cols>
  <sheetData>
    <row r="1" spans="1:26" ht="15">
      <c r="B1" s="2127">
        <v>21</v>
      </c>
    </row>
    <row r="2" spans="1:26" ht="23.25">
      <c r="B2" s="2127"/>
      <c r="D2" s="38" t="s">
        <v>464</v>
      </c>
    </row>
    <row r="3" spans="1:26" ht="15">
      <c r="B3" s="2127"/>
    </row>
    <row r="4" spans="1:26" ht="23.25">
      <c r="B4" s="2127"/>
      <c r="D4" s="414" t="s">
        <v>416</v>
      </c>
    </row>
    <row r="5" spans="1:26" ht="15">
      <c r="B5" s="2127"/>
    </row>
    <row r="6" spans="1:26" ht="15">
      <c r="B6" s="2127"/>
    </row>
    <row r="7" spans="1:26">
      <c r="A7" s="2125" t="s">
        <v>413</v>
      </c>
      <c r="B7" s="846" t="s">
        <v>17</v>
      </c>
      <c r="C7" s="1954" t="s">
        <v>16</v>
      </c>
      <c r="D7" s="1954"/>
      <c r="E7" s="1954"/>
      <c r="F7" s="1954"/>
      <c r="G7" s="1954"/>
      <c r="H7" s="1954"/>
      <c r="I7" s="1954"/>
      <c r="J7" s="1954"/>
      <c r="K7" s="2126" t="s">
        <v>1424</v>
      </c>
      <c r="L7" s="1954"/>
      <c r="M7" s="1954"/>
      <c r="N7" s="1954"/>
      <c r="O7" s="1954"/>
      <c r="P7" s="1954"/>
      <c r="Q7" s="1954"/>
      <c r="R7" s="1954"/>
      <c r="S7" s="1954"/>
      <c r="T7" s="1954"/>
    </row>
    <row r="8" spans="1:26" ht="15" customHeight="1">
      <c r="A8" s="2125"/>
      <c r="B8" s="2125" t="s">
        <v>1689</v>
      </c>
      <c r="C8" s="1954"/>
      <c r="D8" s="1954"/>
      <c r="E8" s="1954"/>
      <c r="F8" s="1954"/>
      <c r="G8" s="1954"/>
      <c r="H8" s="1954"/>
      <c r="I8" s="1954"/>
      <c r="J8" s="1954"/>
      <c r="K8" s="1954"/>
      <c r="L8" s="1954"/>
      <c r="M8" s="1954"/>
      <c r="N8" s="1954"/>
      <c r="O8" s="1954"/>
      <c r="P8" s="1954"/>
      <c r="Q8" s="1954"/>
      <c r="R8" s="1954"/>
      <c r="S8" s="1954"/>
      <c r="T8" s="1954"/>
    </row>
    <row r="9" spans="1:26">
      <c r="A9" s="2125"/>
      <c r="B9" s="2125"/>
      <c r="C9" s="1610" t="s">
        <v>2</v>
      </c>
      <c r="D9" s="1602" t="s">
        <v>1682</v>
      </c>
      <c r="E9" s="1602"/>
      <c r="F9" s="1602"/>
      <c r="G9" s="1602"/>
      <c r="H9" s="1602"/>
      <c r="I9" s="1602"/>
      <c r="J9" s="1602"/>
      <c r="K9" s="1603">
        <v>1</v>
      </c>
      <c r="L9" s="1603">
        <v>2</v>
      </c>
      <c r="M9" s="1603">
        <v>3</v>
      </c>
      <c r="N9" s="1603">
        <v>4</v>
      </c>
      <c r="O9" s="1603">
        <v>5</v>
      </c>
      <c r="P9" s="1603">
        <v>6</v>
      </c>
      <c r="Q9" s="1603">
        <v>7</v>
      </c>
      <c r="R9" s="1603">
        <v>8</v>
      </c>
      <c r="S9" s="1603">
        <v>9</v>
      </c>
      <c r="T9" s="1603">
        <v>10</v>
      </c>
      <c r="W9" s="997" t="s">
        <v>1264</v>
      </c>
      <c r="X9" s="998"/>
      <c r="Y9" s="998">
        <f>F53</f>
        <v>23.530000000000005</v>
      </c>
      <c r="Z9" s="999"/>
    </row>
    <row r="10" spans="1:26">
      <c r="A10" s="2125"/>
      <c r="B10" s="1491" t="s">
        <v>404</v>
      </c>
      <c r="C10" s="1491"/>
      <c r="D10" s="1491"/>
      <c r="E10" s="1590" t="s">
        <v>48</v>
      </c>
      <c r="F10" s="1590" t="s">
        <v>405</v>
      </c>
      <c r="G10" s="1590"/>
      <c r="H10" s="1590"/>
      <c r="I10" s="2128" t="s">
        <v>552</v>
      </c>
      <c r="J10" s="1954"/>
      <c r="K10" s="1588">
        <v>1</v>
      </c>
      <c r="L10" s="1588">
        <v>1</v>
      </c>
      <c r="M10" s="1588">
        <v>1</v>
      </c>
      <c r="N10" s="1588">
        <v>1</v>
      </c>
      <c r="O10" s="1588">
        <v>1</v>
      </c>
      <c r="P10" s="1588">
        <v>1</v>
      </c>
      <c r="Q10" s="1588">
        <v>1</v>
      </c>
      <c r="R10" s="1588">
        <v>1</v>
      </c>
      <c r="S10" s="1588">
        <v>1</v>
      </c>
      <c r="T10" s="1588">
        <v>1</v>
      </c>
      <c r="W10" s="1000"/>
      <c r="X10" s="1001"/>
      <c r="Y10" s="1001"/>
      <c r="Z10" s="1002"/>
    </row>
    <row r="11" spans="1:26">
      <c r="A11" s="846">
        <v>1</v>
      </c>
      <c r="B11" s="1604" t="s">
        <v>162</v>
      </c>
      <c r="C11" s="1591" t="s">
        <v>4</v>
      </c>
      <c r="D11" s="1605" t="s">
        <v>1681</v>
      </c>
      <c r="E11" s="1592">
        <v>0</v>
      </c>
      <c r="F11" s="1592">
        <v>0</v>
      </c>
      <c r="G11" s="1592"/>
      <c r="H11" s="1592"/>
      <c r="I11" s="710" t="s">
        <v>601</v>
      </c>
      <c r="J11" s="710" t="s">
        <v>602</v>
      </c>
      <c r="K11" s="1594">
        <v>0.28125</v>
      </c>
      <c r="L11" s="1594">
        <v>0.33333333333333331</v>
      </c>
      <c r="M11" s="1594">
        <v>0.38541666666666669</v>
      </c>
      <c r="N11" s="1594">
        <v>0.4375</v>
      </c>
      <c r="O11" s="1594">
        <v>0.5</v>
      </c>
      <c r="P11" s="1594">
        <v>0.54861111111111105</v>
      </c>
      <c r="Q11" s="1594">
        <v>0.60416666666666663</v>
      </c>
      <c r="R11" s="1594">
        <v>0.65972222222222221</v>
      </c>
      <c r="S11" s="1594">
        <v>0.71875</v>
      </c>
      <c r="T11" s="845">
        <v>0.77083333333333337</v>
      </c>
      <c r="W11" s="1000" t="s">
        <v>1275</v>
      </c>
      <c r="X11" s="1001"/>
      <c r="Y11" s="1001">
        <v>10</v>
      </c>
      <c r="Z11" s="1002"/>
    </row>
    <row r="12" spans="1:26">
      <c r="A12" s="846">
        <v>2</v>
      </c>
      <c r="B12" s="1491" t="s">
        <v>163</v>
      </c>
      <c r="C12" s="1591" t="s">
        <v>4</v>
      </c>
      <c r="D12" s="1591" t="s">
        <v>1681</v>
      </c>
      <c r="E12" s="1590">
        <v>0.41</v>
      </c>
      <c r="F12" s="1590">
        <f>E12</f>
        <v>0.41</v>
      </c>
      <c r="G12" s="1595">
        <v>6.9444444444444447E-4</v>
      </c>
      <c r="H12" s="1595">
        <v>6.9444444444444447E-4</v>
      </c>
      <c r="I12" s="710" t="s">
        <v>653</v>
      </c>
      <c r="J12" s="710" t="s">
        <v>604</v>
      </c>
      <c r="K12" s="1594">
        <f>K11+$H12</f>
        <v>0.28194444444444444</v>
      </c>
      <c r="L12" s="1594">
        <f t="shared" ref="L12:T27" si="0">L11+$H12</f>
        <v>0.33402777777777776</v>
      </c>
      <c r="M12" s="1594">
        <f t="shared" si="0"/>
        <v>0.38611111111111113</v>
      </c>
      <c r="N12" s="1594">
        <f t="shared" si="0"/>
        <v>0.43819444444444444</v>
      </c>
      <c r="O12" s="1594">
        <f t="shared" si="0"/>
        <v>0.50069444444444444</v>
      </c>
      <c r="P12" s="1594">
        <f t="shared" si="0"/>
        <v>0.54930555555555549</v>
      </c>
      <c r="Q12" s="1594">
        <f t="shared" si="0"/>
        <v>0.60486111111111107</v>
      </c>
      <c r="R12" s="1594">
        <f t="shared" si="0"/>
        <v>0.66041666666666665</v>
      </c>
      <c r="S12" s="1594">
        <f t="shared" si="0"/>
        <v>0.71944444444444444</v>
      </c>
      <c r="T12" s="1594">
        <f t="shared" si="0"/>
        <v>0.77152777777777781</v>
      </c>
      <c r="W12" s="1000"/>
      <c r="X12" s="1001"/>
      <c r="Y12" s="1001"/>
      <c r="Z12" s="1002"/>
    </row>
    <row r="13" spans="1:26">
      <c r="A13" s="846">
        <v>3</v>
      </c>
      <c r="B13" s="1491" t="s">
        <v>164</v>
      </c>
      <c r="C13" s="1591" t="s">
        <v>4</v>
      </c>
      <c r="D13" s="1591" t="s">
        <v>1681</v>
      </c>
      <c r="E13" s="1590">
        <v>0.3</v>
      </c>
      <c r="F13" s="1590">
        <f>F12+E13</f>
        <v>0.71</v>
      </c>
      <c r="G13" s="1595">
        <v>6.9444444444444447E-4</v>
      </c>
      <c r="H13" s="1595">
        <v>6.9444444444444447E-4</v>
      </c>
      <c r="I13" s="710" t="s">
        <v>605</v>
      </c>
      <c r="J13" s="710" t="s">
        <v>606</v>
      </c>
      <c r="K13" s="1594">
        <f t="shared" ref="K13:L31" si="1">K12+$H13</f>
        <v>0.28263888888888888</v>
      </c>
      <c r="L13" s="1594">
        <f t="shared" si="0"/>
        <v>0.3347222222222222</v>
      </c>
      <c r="M13" s="1594">
        <f t="shared" ref="M13:M31" si="2">M12+$H13</f>
        <v>0.38680555555555557</v>
      </c>
      <c r="N13" s="1594">
        <f t="shared" ref="N13:N31" si="3">N12+$H13</f>
        <v>0.43888888888888888</v>
      </c>
      <c r="O13" s="1594">
        <f t="shared" ref="O13:O31" si="4">O12+$H13</f>
        <v>0.50138888888888888</v>
      </c>
      <c r="P13" s="1594">
        <f t="shared" ref="P13:P31" si="5">P12+$H13</f>
        <v>0.54999999999999993</v>
      </c>
      <c r="Q13" s="1594">
        <f t="shared" ref="Q13:Q31" si="6">Q12+$H13</f>
        <v>0.60555555555555551</v>
      </c>
      <c r="R13" s="1594">
        <f t="shared" ref="R13:R31" si="7">R12+$H13</f>
        <v>0.66111111111111109</v>
      </c>
      <c r="S13" s="1594">
        <f t="shared" ref="S13:S31" si="8">S12+$H13</f>
        <v>0.72013888888888888</v>
      </c>
      <c r="T13" s="1594">
        <f t="shared" ref="T13:T31" si="9">T12+$H13</f>
        <v>0.77222222222222225</v>
      </c>
      <c r="W13" s="1003" t="s">
        <v>1285</v>
      </c>
      <c r="X13" s="1004"/>
      <c r="Y13" s="1004">
        <f>Y9*Y11</f>
        <v>235.30000000000004</v>
      </c>
      <c r="Z13" s="1005"/>
    </row>
    <row r="14" spans="1:26">
      <c r="A14" s="846">
        <v>4</v>
      </c>
      <c r="B14" s="1491" t="s">
        <v>165</v>
      </c>
      <c r="C14" s="1591" t="s">
        <v>5</v>
      </c>
      <c r="D14" s="1591" t="s">
        <v>1683</v>
      </c>
      <c r="E14" s="1590">
        <v>0.45</v>
      </c>
      <c r="F14" s="1590">
        <f t="shared" ref="F14:F31" si="10">F13+E14</f>
        <v>1.1599999999999999</v>
      </c>
      <c r="G14" s="1590"/>
      <c r="H14" s="709">
        <v>2.0833333333333333E-3</v>
      </c>
      <c r="I14" s="8" t="s">
        <v>724</v>
      </c>
      <c r="J14" s="8" t="s">
        <v>725</v>
      </c>
      <c r="K14" s="1594">
        <f t="shared" si="1"/>
        <v>0.28472222222222221</v>
      </c>
      <c r="L14" s="1594">
        <f t="shared" si="0"/>
        <v>0.33680555555555552</v>
      </c>
      <c r="M14" s="1594">
        <f t="shared" si="2"/>
        <v>0.3888888888888889</v>
      </c>
      <c r="N14" s="1594">
        <f t="shared" si="3"/>
        <v>0.44097222222222221</v>
      </c>
      <c r="O14" s="1594">
        <f t="shared" si="4"/>
        <v>0.50347222222222221</v>
      </c>
      <c r="P14" s="1594">
        <f t="shared" si="5"/>
        <v>0.55208333333333326</v>
      </c>
      <c r="Q14" s="1594">
        <f t="shared" si="6"/>
        <v>0.60763888888888884</v>
      </c>
      <c r="R14" s="1594">
        <f t="shared" si="7"/>
        <v>0.66319444444444442</v>
      </c>
      <c r="S14" s="1594">
        <f t="shared" si="8"/>
        <v>0.72222222222222221</v>
      </c>
      <c r="T14" s="1594">
        <f t="shared" si="9"/>
        <v>0.77430555555555558</v>
      </c>
    </row>
    <row r="15" spans="1:26">
      <c r="A15" s="846">
        <v>5</v>
      </c>
      <c r="B15" s="910" t="s">
        <v>166</v>
      </c>
      <c r="C15" s="1596" t="s">
        <v>5</v>
      </c>
      <c r="D15" s="1180" t="s">
        <v>1681</v>
      </c>
      <c r="E15" s="1590">
        <v>0.78</v>
      </c>
      <c r="F15" s="1590">
        <f t="shared" si="10"/>
        <v>1.94</v>
      </c>
      <c r="G15" s="1590"/>
      <c r="H15" s="709">
        <v>1.3888888888888889E-3</v>
      </c>
      <c r="I15" s="709" t="s">
        <v>840</v>
      </c>
      <c r="J15" s="709" t="s">
        <v>841</v>
      </c>
      <c r="K15" s="1594">
        <f t="shared" si="1"/>
        <v>0.28611111111111109</v>
      </c>
      <c r="L15" s="1594">
        <f t="shared" si="0"/>
        <v>0.33819444444444441</v>
      </c>
      <c r="M15" s="1594">
        <f t="shared" si="2"/>
        <v>0.39027777777777778</v>
      </c>
      <c r="N15" s="1594">
        <f t="shared" si="3"/>
        <v>0.44236111111111109</v>
      </c>
      <c r="O15" s="1594">
        <f t="shared" si="4"/>
        <v>0.50486111111111109</v>
      </c>
      <c r="P15" s="1594">
        <f t="shared" si="5"/>
        <v>0.55347222222222214</v>
      </c>
      <c r="Q15" s="1594">
        <f t="shared" si="6"/>
        <v>0.60902777777777772</v>
      </c>
      <c r="R15" s="1594">
        <f t="shared" si="7"/>
        <v>0.6645833333333333</v>
      </c>
      <c r="S15" s="1594">
        <f t="shared" si="8"/>
        <v>0.72361111111111109</v>
      </c>
      <c r="T15" s="1594">
        <f t="shared" si="9"/>
        <v>0.77569444444444446</v>
      </c>
    </row>
    <row r="16" spans="1:26">
      <c r="A16" s="846">
        <v>6</v>
      </c>
      <c r="B16" s="910" t="s">
        <v>337</v>
      </c>
      <c r="C16" s="1597" t="s">
        <v>4</v>
      </c>
      <c r="D16" s="1606" t="s">
        <v>1681</v>
      </c>
      <c r="E16" s="1590">
        <v>0.5</v>
      </c>
      <c r="F16" s="1590">
        <f t="shared" si="10"/>
        <v>2.44</v>
      </c>
      <c r="G16" s="1590"/>
      <c r="H16" s="709">
        <v>6.9444444444444447E-4</v>
      </c>
      <c r="I16" s="710" t="s">
        <v>678</v>
      </c>
      <c r="J16" s="710" t="s">
        <v>679</v>
      </c>
      <c r="K16" s="1594">
        <f t="shared" si="1"/>
        <v>0.28680555555555554</v>
      </c>
      <c r="L16" s="1594">
        <f t="shared" si="0"/>
        <v>0.33888888888888885</v>
      </c>
      <c r="M16" s="1594">
        <f t="shared" si="2"/>
        <v>0.39097222222222222</v>
      </c>
      <c r="N16" s="1594">
        <f t="shared" si="3"/>
        <v>0.44305555555555554</v>
      </c>
      <c r="O16" s="1594">
        <f t="shared" si="4"/>
        <v>0.50555555555555554</v>
      </c>
      <c r="P16" s="1594">
        <f t="shared" si="5"/>
        <v>0.55416666666666659</v>
      </c>
      <c r="Q16" s="1594">
        <f t="shared" si="6"/>
        <v>0.60972222222222217</v>
      </c>
      <c r="R16" s="1594">
        <f t="shared" si="7"/>
        <v>0.66527777777777775</v>
      </c>
      <c r="S16" s="1594">
        <f t="shared" si="8"/>
        <v>0.72430555555555554</v>
      </c>
      <c r="T16" s="1594">
        <f t="shared" si="9"/>
        <v>0.77638888888888891</v>
      </c>
    </row>
    <row r="17" spans="1:23">
      <c r="A17" s="846">
        <v>7</v>
      </c>
      <c r="B17" s="1491" t="s">
        <v>165</v>
      </c>
      <c r="C17" s="1591" t="s">
        <v>4</v>
      </c>
      <c r="D17" s="1591" t="s">
        <v>1683</v>
      </c>
      <c r="E17" s="1590">
        <v>0.65</v>
      </c>
      <c r="F17" s="1590">
        <f t="shared" si="10"/>
        <v>3.09</v>
      </c>
      <c r="G17" s="1590"/>
      <c r="H17" s="709">
        <v>1.3888888888888889E-3</v>
      </c>
      <c r="I17" s="8" t="s">
        <v>724</v>
      </c>
      <c r="J17" s="8" t="s">
        <v>725</v>
      </c>
      <c r="K17" s="1594">
        <f t="shared" si="1"/>
        <v>0.28819444444444442</v>
      </c>
      <c r="L17" s="1594">
        <f t="shared" si="0"/>
        <v>0.34027777777777773</v>
      </c>
      <c r="M17" s="1594">
        <f t="shared" si="2"/>
        <v>0.3923611111111111</v>
      </c>
      <c r="N17" s="1594">
        <f t="shared" si="3"/>
        <v>0.44444444444444442</v>
      </c>
      <c r="O17" s="1594">
        <f t="shared" si="4"/>
        <v>0.50694444444444442</v>
      </c>
      <c r="P17" s="1594">
        <f t="shared" si="5"/>
        <v>0.55555555555555547</v>
      </c>
      <c r="Q17" s="1594">
        <f t="shared" si="6"/>
        <v>0.61111111111111105</v>
      </c>
      <c r="R17" s="1594">
        <f t="shared" si="7"/>
        <v>0.66666666666666663</v>
      </c>
      <c r="S17" s="1594">
        <f t="shared" si="8"/>
        <v>0.72569444444444442</v>
      </c>
      <c r="T17" s="1594">
        <f t="shared" si="9"/>
        <v>0.77777777777777779</v>
      </c>
    </row>
    <row r="18" spans="1:23">
      <c r="A18" s="846">
        <v>8</v>
      </c>
      <c r="B18" s="907" t="s">
        <v>298</v>
      </c>
      <c r="C18" s="1597" t="s">
        <v>4</v>
      </c>
      <c r="D18" s="907" t="s">
        <v>1684</v>
      </c>
      <c r="E18" s="1590">
        <v>0.41</v>
      </c>
      <c r="F18" s="1590">
        <f t="shared" si="10"/>
        <v>3.5</v>
      </c>
      <c r="G18" s="1595">
        <v>1.3888888888888889E-3</v>
      </c>
      <c r="H18" s="1595">
        <v>1.3888888888888889E-3</v>
      </c>
      <c r="I18" s="8" t="s">
        <v>607</v>
      </c>
      <c r="J18" s="8" t="s">
        <v>608</v>
      </c>
      <c r="K18" s="1594">
        <f t="shared" si="1"/>
        <v>0.2895833333333333</v>
      </c>
      <c r="L18" s="1594">
        <f t="shared" si="0"/>
        <v>0.34166666666666662</v>
      </c>
      <c r="M18" s="1594">
        <f t="shared" si="2"/>
        <v>0.39374999999999999</v>
      </c>
      <c r="N18" s="1594">
        <f t="shared" si="3"/>
        <v>0.4458333333333333</v>
      </c>
      <c r="O18" s="1594">
        <f t="shared" si="4"/>
        <v>0.5083333333333333</v>
      </c>
      <c r="P18" s="1594">
        <f t="shared" si="5"/>
        <v>0.55694444444444435</v>
      </c>
      <c r="Q18" s="1594">
        <f t="shared" si="6"/>
        <v>0.61249999999999993</v>
      </c>
      <c r="R18" s="1594">
        <f t="shared" si="7"/>
        <v>0.66805555555555551</v>
      </c>
      <c r="S18" s="1594">
        <f t="shared" si="8"/>
        <v>0.7270833333333333</v>
      </c>
      <c r="T18" s="1594">
        <f t="shared" si="9"/>
        <v>0.77916666666666667</v>
      </c>
    </row>
    <row r="19" spans="1:23">
      <c r="A19" s="846">
        <v>9</v>
      </c>
      <c r="B19" s="907" t="s">
        <v>292</v>
      </c>
      <c r="C19" s="1597" t="s">
        <v>4</v>
      </c>
      <c r="D19" s="907" t="s">
        <v>1684</v>
      </c>
      <c r="E19" s="1590">
        <v>0.59</v>
      </c>
      <c r="F19" s="1590">
        <f t="shared" si="10"/>
        <v>4.09</v>
      </c>
      <c r="G19" s="1595">
        <v>1.3888888888888889E-3</v>
      </c>
      <c r="H19" s="1595">
        <v>1.3888888888888889E-3</v>
      </c>
      <c r="I19" s="28" t="s">
        <v>609</v>
      </c>
      <c r="J19" s="28" t="s">
        <v>575</v>
      </c>
      <c r="K19" s="1594">
        <f t="shared" si="1"/>
        <v>0.29097222222222219</v>
      </c>
      <c r="L19" s="1594">
        <f t="shared" si="0"/>
        <v>0.3430555555555555</v>
      </c>
      <c r="M19" s="1594">
        <f t="shared" si="2"/>
        <v>0.39513888888888887</v>
      </c>
      <c r="N19" s="1594">
        <f t="shared" si="3"/>
        <v>0.44722222222222219</v>
      </c>
      <c r="O19" s="1594">
        <f t="shared" si="4"/>
        <v>0.50972222222222219</v>
      </c>
      <c r="P19" s="1594">
        <f t="shared" si="5"/>
        <v>0.55833333333333324</v>
      </c>
      <c r="Q19" s="1594">
        <f t="shared" si="6"/>
        <v>0.61388888888888882</v>
      </c>
      <c r="R19" s="1594">
        <f t="shared" si="7"/>
        <v>0.6694444444444444</v>
      </c>
      <c r="S19" s="1594">
        <f t="shared" si="8"/>
        <v>0.72847222222222219</v>
      </c>
      <c r="T19" s="1594">
        <f t="shared" si="9"/>
        <v>0.78055555555555556</v>
      </c>
    </row>
    <row r="20" spans="1:23">
      <c r="A20" s="846">
        <v>10</v>
      </c>
      <c r="B20" s="907" t="s">
        <v>291</v>
      </c>
      <c r="C20" s="1597" t="s">
        <v>4</v>
      </c>
      <c r="D20" s="907" t="s">
        <v>1684</v>
      </c>
      <c r="E20" s="1590">
        <v>0.66</v>
      </c>
      <c r="F20" s="1590">
        <f t="shared" si="10"/>
        <v>4.75</v>
      </c>
      <c r="G20" s="1595">
        <v>6.9444444444444447E-4</v>
      </c>
      <c r="H20" s="1595">
        <v>6.9444444444444447E-4</v>
      </c>
      <c r="I20" s="8" t="s">
        <v>682</v>
      </c>
      <c r="J20" s="8" t="s">
        <v>683</v>
      </c>
      <c r="K20" s="1594">
        <f t="shared" si="1"/>
        <v>0.29166666666666663</v>
      </c>
      <c r="L20" s="1594">
        <f t="shared" si="0"/>
        <v>0.34374999999999994</v>
      </c>
      <c r="M20" s="1594">
        <f t="shared" si="2"/>
        <v>0.39583333333333331</v>
      </c>
      <c r="N20" s="1594">
        <f t="shared" si="3"/>
        <v>0.44791666666666663</v>
      </c>
      <c r="O20" s="1594">
        <f t="shared" si="4"/>
        <v>0.51041666666666663</v>
      </c>
      <c r="P20" s="1594">
        <f t="shared" si="5"/>
        <v>0.55902777777777768</v>
      </c>
      <c r="Q20" s="1594">
        <f t="shared" si="6"/>
        <v>0.61458333333333326</v>
      </c>
      <c r="R20" s="1594">
        <f t="shared" si="7"/>
        <v>0.67013888888888884</v>
      </c>
      <c r="S20" s="1594">
        <f t="shared" si="8"/>
        <v>0.72916666666666663</v>
      </c>
      <c r="T20" s="1594">
        <f t="shared" si="9"/>
        <v>0.78125</v>
      </c>
    </row>
    <row r="21" spans="1:23">
      <c r="A21" s="846">
        <v>11</v>
      </c>
      <c r="B21" s="907" t="s">
        <v>290</v>
      </c>
      <c r="C21" s="1597" t="s">
        <v>4</v>
      </c>
      <c r="D21" s="1597" t="s">
        <v>1684</v>
      </c>
      <c r="E21" s="1590">
        <v>0.86</v>
      </c>
      <c r="F21" s="1590">
        <f t="shared" si="10"/>
        <v>5.61</v>
      </c>
      <c r="G21" s="1595">
        <v>1.3888888888888889E-3</v>
      </c>
      <c r="H21" s="1595">
        <v>1.3888888888888889E-3</v>
      </c>
      <c r="I21" s="8" t="s">
        <v>684</v>
      </c>
      <c r="J21" s="8" t="s">
        <v>685</v>
      </c>
      <c r="K21" s="1594">
        <f t="shared" si="1"/>
        <v>0.29305555555555551</v>
      </c>
      <c r="L21" s="1594">
        <f t="shared" si="0"/>
        <v>0.34513888888888883</v>
      </c>
      <c r="M21" s="1594">
        <f t="shared" si="2"/>
        <v>0.3972222222222222</v>
      </c>
      <c r="N21" s="1594">
        <f t="shared" si="3"/>
        <v>0.44930555555555551</v>
      </c>
      <c r="O21" s="1594">
        <f t="shared" si="4"/>
        <v>0.51180555555555551</v>
      </c>
      <c r="P21" s="1594">
        <f t="shared" si="5"/>
        <v>0.56041666666666656</v>
      </c>
      <c r="Q21" s="1594">
        <f t="shared" si="6"/>
        <v>0.61597222222222214</v>
      </c>
      <c r="R21" s="1594">
        <f t="shared" si="7"/>
        <v>0.67152777777777772</v>
      </c>
      <c r="S21" s="1594">
        <f t="shared" si="8"/>
        <v>0.73055555555555551</v>
      </c>
      <c r="T21" s="1594">
        <f t="shared" si="9"/>
        <v>0.78263888888888888</v>
      </c>
    </row>
    <row r="22" spans="1:23">
      <c r="A22" s="846">
        <v>12</v>
      </c>
      <c r="B22" s="907" t="s">
        <v>406</v>
      </c>
      <c r="C22" s="1597" t="s">
        <v>5</v>
      </c>
      <c r="D22" s="1597" t="s">
        <v>1681</v>
      </c>
      <c r="E22" s="1590">
        <v>0.2</v>
      </c>
      <c r="F22" s="1590">
        <f t="shared" si="10"/>
        <v>5.8100000000000005</v>
      </c>
      <c r="G22" s="1590"/>
      <c r="H22" s="1595">
        <v>6.9444444444444447E-4</v>
      </c>
      <c r="I22" s="709" t="s">
        <v>968</v>
      </c>
      <c r="J22" s="709" t="s">
        <v>969</v>
      </c>
      <c r="K22" s="1594">
        <f t="shared" si="1"/>
        <v>0.29374999999999996</v>
      </c>
      <c r="L22" s="1594">
        <f t="shared" si="0"/>
        <v>0.34583333333333327</v>
      </c>
      <c r="M22" s="1594">
        <f t="shared" si="2"/>
        <v>0.39791666666666664</v>
      </c>
      <c r="N22" s="1594">
        <f t="shared" si="3"/>
        <v>0.44999999999999996</v>
      </c>
      <c r="O22" s="1594">
        <f t="shared" si="4"/>
        <v>0.51249999999999996</v>
      </c>
      <c r="P22" s="1594">
        <f t="shared" si="5"/>
        <v>0.56111111111111101</v>
      </c>
      <c r="Q22" s="1594">
        <f t="shared" si="6"/>
        <v>0.61666666666666659</v>
      </c>
      <c r="R22" s="1594">
        <f t="shared" si="7"/>
        <v>0.67222222222222217</v>
      </c>
      <c r="S22" s="1594">
        <f t="shared" si="8"/>
        <v>0.73124999999999996</v>
      </c>
      <c r="T22" s="1594">
        <f t="shared" si="9"/>
        <v>0.78333333333333333</v>
      </c>
    </row>
    <row r="23" spans="1:23">
      <c r="A23" s="846">
        <v>13</v>
      </c>
      <c r="B23" s="907" t="s">
        <v>407</v>
      </c>
      <c r="C23" s="1597" t="s">
        <v>5</v>
      </c>
      <c r="D23" s="1597" t="s">
        <v>1681</v>
      </c>
      <c r="E23" s="1590">
        <v>0.61</v>
      </c>
      <c r="F23" s="1590">
        <f t="shared" si="10"/>
        <v>6.4200000000000008</v>
      </c>
      <c r="G23" s="1590"/>
      <c r="H23" s="1595">
        <v>6.9444444444444447E-4</v>
      </c>
      <c r="I23" s="709" t="s">
        <v>842</v>
      </c>
      <c r="J23" s="709" t="s">
        <v>843</v>
      </c>
      <c r="K23" s="1594">
        <f t="shared" si="1"/>
        <v>0.2944444444444444</v>
      </c>
      <c r="L23" s="1594">
        <f t="shared" si="0"/>
        <v>0.34652777777777771</v>
      </c>
      <c r="M23" s="1594">
        <f t="shared" si="2"/>
        <v>0.39861111111111108</v>
      </c>
      <c r="N23" s="1594">
        <f t="shared" si="3"/>
        <v>0.4506944444444444</v>
      </c>
      <c r="O23" s="1594">
        <f t="shared" si="4"/>
        <v>0.5131944444444444</v>
      </c>
      <c r="P23" s="1594">
        <f t="shared" si="5"/>
        <v>0.56180555555555545</v>
      </c>
      <c r="Q23" s="1594">
        <f t="shared" si="6"/>
        <v>0.61736111111111103</v>
      </c>
      <c r="R23" s="1594">
        <f t="shared" si="7"/>
        <v>0.67291666666666661</v>
      </c>
      <c r="S23" s="1594">
        <f t="shared" si="8"/>
        <v>0.7319444444444444</v>
      </c>
      <c r="T23" s="1594">
        <f t="shared" si="9"/>
        <v>0.78402777777777777</v>
      </c>
    </row>
    <row r="24" spans="1:23">
      <c r="A24" s="846">
        <v>14</v>
      </c>
      <c r="B24" s="910" t="s">
        <v>408</v>
      </c>
      <c r="C24" s="1597" t="s">
        <v>5</v>
      </c>
      <c r="D24" s="1606" t="s">
        <v>1681</v>
      </c>
      <c r="E24" s="1590">
        <v>0.62</v>
      </c>
      <c r="F24" s="1590">
        <f t="shared" si="10"/>
        <v>7.0400000000000009</v>
      </c>
      <c r="G24" s="1590"/>
      <c r="H24" s="1595">
        <v>1.3888888888888889E-3</v>
      </c>
      <c r="I24" s="709" t="s">
        <v>825</v>
      </c>
      <c r="J24" s="709" t="s">
        <v>826</v>
      </c>
      <c r="K24" s="1594">
        <f t="shared" si="1"/>
        <v>0.29583333333333328</v>
      </c>
      <c r="L24" s="1594">
        <f t="shared" si="0"/>
        <v>0.3479166666666666</v>
      </c>
      <c r="M24" s="1594">
        <f t="shared" si="2"/>
        <v>0.39999999999999997</v>
      </c>
      <c r="N24" s="1594">
        <f t="shared" si="3"/>
        <v>0.45208333333333328</v>
      </c>
      <c r="O24" s="1594">
        <f t="shared" si="4"/>
        <v>0.51458333333333328</v>
      </c>
      <c r="P24" s="1594">
        <f t="shared" si="5"/>
        <v>0.56319444444444433</v>
      </c>
      <c r="Q24" s="1594">
        <f t="shared" si="6"/>
        <v>0.61874999999999991</v>
      </c>
      <c r="R24" s="1594">
        <f t="shared" si="7"/>
        <v>0.67430555555555549</v>
      </c>
      <c r="S24" s="1594">
        <f t="shared" si="8"/>
        <v>0.73333333333333328</v>
      </c>
      <c r="T24" s="1594">
        <f t="shared" si="9"/>
        <v>0.78541666666666665</v>
      </c>
    </row>
    <row r="25" spans="1:23">
      <c r="A25" s="846">
        <v>15</v>
      </c>
      <c r="B25" s="907" t="s">
        <v>407</v>
      </c>
      <c r="C25" s="1597" t="s">
        <v>4</v>
      </c>
      <c r="D25" s="1597" t="s">
        <v>1681</v>
      </c>
      <c r="E25" s="1590">
        <v>0.62</v>
      </c>
      <c r="F25" s="1590">
        <f t="shared" si="10"/>
        <v>7.660000000000001</v>
      </c>
      <c r="G25" s="1590"/>
      <c r="H25" s="1595">
        <v>6.9444444444444447E-4</v>
      </c>
      <c r="I25" s="709" t="s">
        <v>823</v>
      </c>
      <c r="J25" s="709" t="s">
        <v>824</v>
      </c>
      <c r="K25" s="1594">
        <f t="shared" si="1"/>
        <v>0.29652777777777772</v>
      </c>
      <c r="L25" s="1594">
        <f t="shared" si="0"/>
        <v>0.34861111111111104</v>
      </c>
      <c r="M25" s="1594">
        <f t="shared" si="2"/>
        <v>0.40069444444444441</v>
      </c>
      <c r="N25" s="1594">
        <f t="shared" si="3"/>
        <v>0.45277777777777772</v>
      </c>
      <c r="O25" s="1594">
        <f t="shared" si="4"/>
        <v>0.51527777777777772</v>
      </c>
      <c r="P25" s="1594">
        <f t="shared" si="5"/>
        <v>0.56388888888888877</v>
      </c>
      <c r="Q25" s="1594">
        <f t="shared" si="6"/>
        <v>0.61944444444444435</v>
      </c>
      <c r="R25" s="1594">
        <f t="shared" si="7"/>
        <v>0.67499999999999993</v>
      </c>
      <c r="S25" s="1594">
        <f t="shared" si="8"/>
        <v>0.73402777777777772</v>
      </c>
      <c r="T25" s="1594">
        <f t="shared" si="9"/>
        <v>0.78611111111111109</v>
      </c>
    </row>
    <row r="26" spans="1:23">
      <c r="A26" s="846">
        <v>16</v>
      </c>
      <c r="B26" s="907" t="s">
        <v>406</v>
      </c>
      <c r="C26" s="1597" t="s">
        <v>4</v>
      </c>
      <c r="D26" s="1597" t="s">
        <v>1681</v>
      </c>
      <c r="E26" s="1590">
        <v>0.61</v>
      </c>
      <c r="F26" s="1590">
        <f t="shared" si="10"/>
        <v>8.2700000000000014</v>
      </c>
      <c r="G26" s="1590"/>
      <c r="H26" s="1595">
        <v>6.9444444444444447E-4</v>
      </c>
      <c r="I26" s="709" t="s">
        <v>970</v>
      </c>
      <c r="J26" s="709" t="s">
        <v>971</v>
      </c>
      <c r="K26" s="1594">
        <f t="shared" si="1"/>
        <v>0.29722222222222217</v>
      </c>
      <c r="L26" s="1594">
        <f t="shared" si="0"/>
        <v>0.34930555555555548</v>
      </c>
      <c r="M26" s="1594">
        <f t="shared" si="2"/>
        <v>0.40138888888888885</v>
      </c>
      <c r="N26" s="1594">
        <f t="shared" si="3"/>
        <v>0.45347222222222217</v>
      </c>
      <c r="O26" s="1594">
        <f t="shared" si="4"/>
        <v>0.51597222222222217</v>
      </c>
      <c r="P26" s="1594">
        <f t="shared" si="5"/>
        <v>0.56458333333333321</v>
      </c>
      <c r="Q26" s="1594">
        <f t="shared" si="6"/>
        <v>0.6201388888888888</v>
      </c>
      <c r="R26" s="1594">
        <f t="shared" si="7"/>
        <v>0.67569444444444438</v>
      </c>
      <c r="S26" s="1594">
        <f t="shared" si="8"/>
        <v>0.73472222222222217</v>
      </c>
      <c r="T26" s="1594">
        <f t="shared" si="9"/>
        <v>0.78680555555555554</v>
      </c>
    </row>
    <row r="27" spans="1:23">
      <c r="A27" s="846">
        <v>17</v>
      </c>
      <c r="B27" s="907" t="s">
        <v>289</v>
      </c>
      <c r="C27" s="1597" t="s">
        <v>4</v>
      </c>
      <c r="D27" s="1597" t="s">
        <v>1681</v>
      </c>
      <c r="E27" s="1590">
        <v>0.92</v>
      </c>
      <c r="F27" s="1590">
        <f t="shared" si="10"/>
        <v>9.1900000000000013</v>
      </c>
      <c r="G27" s="1595">
        <v>2.0833333333333333E-3</v>
      </c>
      <c r="H27" s="1595">
        <v>2.0833333333333333E-3</v>
      </c>
      <c r="I27" s="8" t="s">
        <v>686</v>
      </c>
      <c r="J27" s="8" t="s">
        <v>687</v>
      </c>
      <c r="K27" s="1594">
        <f t="shared" si="1"/>
        <v>0.29930555555555549</v>
      </c>
      <c r="L27" s="1594">
        <f t="shared" si="0"/>
        <v>0.35138888888888881</v>
      </c>
      <c r="M27" s="1594">
        <f t="shared" si="2"/>
        <v>0.40347222222222218</v>
      </c>
      <c r="N27" s="1594">
        <f t="shared" si="3"/>
        <v>0.45555555555555549</v>
      </c>
      <c r="O27" s="1594">
        <f t="shared" si="4"/>
        <v>0.51805555555555549</v>
      </c>
      <c r="P27" s="1594">
        <f t="shared" si="5"/>
        <v>0.56666666666666654</v>
      </c>
      <c r="Q27" s="1594">
        <f t="shared" si="6"/>
        <v>0.62222222222222212</v>
      </c>
      <c r="R27" s="1594">
        <f t="shared" si="7"/>
        <v>0.6777777777777777</v>
      </c>
      <c r="S27" s="1594">
        <f t="shared" si="8"/>
        <v>0.73680555555555549</v>
      </c>
      <c r="T27" s="1594">
        <f t="shared" si="9"/>
        <v>0.78888888888888886</v>
      </c>
    </row>
    <row r="28" spans="1:23">
      <c r="A28" s="846">
        <v>18</v>
      </c>
      <c r="B28" s="1491" t="s">
        <v>409</v>
      </c>
      <c r="C28" s="1591" t="s">
        <v>5</v>
      </c>
      <c r="D28" s="1591" t="s">
        <v>1683</v>
      </c>
      <c r="E28" s="1590">
        <v>1</v>
      </c>
      <c r="F28" s="1590">
        <f t="shared" si="10"/>
        <v>10.190000000000001</v>
      </c>
      <c r="G28" s="1595">
        <v>2.0833333333333333E-3</v>
      </c>
      <c r="H28" s="1595">
        <v>1.3888888888888889E-3</v>
      </c>
      <c r="I28" s="709" t="s">
        <v>838</v>
      </c>
      <c r="J28" s="709" t="s">
        <v>839</v>
      </c>
      <c r="K28" s="1594">
        <f t="shared" si="1"/>
        <v>0.30069444444444438</v>
      </c>
      <c r="L28" s="1594">
        <f t="shared" si="1"/>
        <v>0.35277777777777769</v>
      </c>
      <c r="M28" s="1594">
        <f t="shared" si="2"/>
        <v>0.40486111111111106</v>
      </c>
      <c r="N28" s="1594">
        <f t="shared" si="3"/>
        <v>0.45694444444444438</v>
      </c>
      <c r="O28" s="1594">
        <f t="shared" si="4"/>
        <v>0.51944444444444438</v>
      </c>
      <c r="P28" s="1594">
        <f t="shared" si="5"/>
        <v>0.56805555555555542</v>
      </c>
      <c r="Q28" s="1594">
        <f t="shared" si="6"/>
        <v>0.62361111111111101</v>
      </c>
      <c r="R28" s="1594">
        <f t="shared" si="7"/>
        <v>0.67916666666666659</v>
      </c>
      <c r="S28" s="1594">
        <f t="shared" si="8"/>
        <v>0.73819444444444438</v>
      </c>
      <c r="T28" s="1594">
        <f t="shared" si="9"/>
        <v>0.79027777777777775</v>
      </c>
    </row>
    <row r="29" spans="1:23">
      <c r="A29" s="846">
        <v>19</v>
      </c>
      <c r="B29" s="1491" t="s">
        <v>410</v>
      </c>
      <c r="C29" s="1591" t="s">
        <v>5</v>
      </c>
      <c r="D29" s="1591" t="s">
        <v>1683</v>
      </c>
      <c r="E29" s="1590">
        <v>0.65</v>
      </c>
      <c r="F29" s="1590">
        <f t="shared" si="10"/>
        <v>10.840000000000002</v>
      </c>
      <c r="G29" s="1595">
        <v>6.9444444444444447E-4</v>
      </c>
      <c r="H29" s="1595">
        <v>6.9444444444444447E-4</v>
      </c>
      <c r="I29" s="709" t="s">
        <v>835</v>
      </c>
      <c r="J29" s="709" t="s">
        <v>836</v>
      </c>
      <c r="K29" s="1594">
        <f t="shared" si="1"/>
        <v>0.30138888888888882</v>
      </c>
      <c r="L29" s="1594">
        <f t="shared" si="1"/>
        <v>0.35347222222222213</v>
      </c>
      <c r="M29" s="1594">
        <f t="shared" si="2"/>
        <v>0.4055555555555555</v>
      </c>
      <c r="N29" s="1594">
        <f t="shared" si="3"/>
        <v>0.45763888888888882</v>
      </c>
      <c r="O29" s="1594">
        <f t="shared" si="4"/>
        <v>0.52013888888888882</v>
      </c>
      <c r="P29" s="1594">
        <f t="shared" si="5"/>
        <v>0.56874999999999987</v>
      </c>
      <c r="Q29" s="1594">
        <f t="shared" si="6"/>
        <v>0.62430555555555545</v>
      </c>
      <c r="R29" s="1594">
        <f t="shared" si="7"/>
        <v>0.67986111111111103</v>
      </c>
      <c r="S29" s="1594">
        <f t="shared" si="8"/>
        <v>0.73888888888888882</v>
      </c>
      <c r="T29" s="1594">
        <f t="shared" si="9"/>
        <v>0.79097222222222219</v>
      </c>
    </row>
    <row r="30" spans="1:23">
      <c r="A30" s="846">
        <v>20</v>
      </c>
      <c r="B30" s="1491" t="s">
        <v>411</v>
      </c>
      <c r="C30" s="1591" t="s">
        <v>5</v>
      </c>
      <c r="D30" s="1591" t="s">
        <v>1683</v>
      </c>
      <c r="E30" s="1590">
        <v>0.56000000000000005</v>
      </c>
      <c r="F30" s="1590">
        <f t="shared" si="10"/>
        <v>11.400000000000002</v>
      </c>
      <c r="G30" s="1595">
        <v>6.9444444444444447E-4</v>
      </c>
      <c r="H30" s="1595">
        <v>6.9444444444444447E-4</v>
      </c>
      <c r="I30" s="709" t="s">
        <v>831</v>
      </c>
      <c r="J30" s="709" t="s">
        <v>832</v>
      </c>
      <c r="K30" s="1594">
        <f t="shared" si="1"/>
        <v>0.30208333333333326</v>
      </c>
      <c r="L30" s="1594">
        <f t="shared" si="1"/>
        <v>0.35416666666666657</v>
      </c>
      <c r="M30" s="1594">
        <f t="shared" si="2"/>
        <v>0.40624999999999994</v>
      </c>
      <c r="N30" s="1594">
        <f t="shared" si="3"/>
        <v>0.45833333333333326</v>
      </c>
      <c r="O30" s="1594">
        <f t="shared" si="4"/>
        <v>0.52083333333333326</v>
      </c>
      <c r="P30" s="1594">
        <f t="shared" si="5"/>
        <v>0.56944444444444431</v>
      </c>
      <c r="Q30" s="1594">
        <f t="shared" si="6"/>
        <v>0.62499999999999989</v>
      </c>
      <c r="R30" s="1594">
        <f t="shared" si="7"/>
        <v>0.68055555555555547</v>
      </c>
      <c r="S30" s="1594">
        <f t="shared" si="8"/>
        <v>0.73958333333333326</v>
      </c>
      <c r="T30" s="1594">
        <f t="shared" si="9"/>
        <v>0.79166666666666663</v>
      </c>
    </row>
    <row r="31" spans="1:23">
      <c r="A31" s="846">
        <v>21</v>
      </c>
      <c r="B31" s="1604" t="s">
        <v>412</v>
      </c>
      <c r="C31" s="1591" t="s">
        <v>4</v>
      </c>
      <c r="D31" s="1605" t="s">
        <v>1683</v>
      </c>
      <c r="E31" s="1590">
        <v>0.9</v>
      </c>
      <c r="F31" s="1590">
        <f t="shared" si="10"/>
        <v>12.300000000000002</v>
      </c>
      <c r="G31" s="1595">
        <v>6.9444444444444447E-4</v>
      </c>
      <c r="H31" s="1595">
        <v>1.3888888888888889E-3</v>
      </c>
      <c r="I31" s="709" t="s">
        <v>827</v>
      </c>
      <c r="J31" s="709" t="s">
        <v>828</v>
      </c>
      <c r="K31" s="1594">
        <f t="shared" si="1"/>
        <v>0.30347222222222214</v>
      </c>
      <c r="L31" s="1594">
        <f t="shared" ref="L31" si="11">L30+$H31</f>
        <v>0.35555555555555546</v>
      </c>
      <c r="M31" s="1594">
        <f t="shared" si="2"/>
        <v>0.40763888888888883</v>
      </c>
      <c r="N31" s="1594">
        <f t="shared" si="3"/>
        <v>0.45972222222222214</v>
      </c>
      <c r="O31" s="1594">
        <f t="shared" si="4"/>
        <v>0.52222222222222214</v>
      </c>
      <c r="P31" s="1594">
        <f t="shared" si="5"/>
        <v>0.57083333333333319</v>
      </c>
      <c r="Q31" s="1594">
        <f t="shared" si="6"/>
        <v>0.62638888888888877</v>
      </c>
      <c r="R31" s="1594">
        <f t="shared" si="7"/>
        <v>0.68194444444444435</v>
      </c>
      <c r="S31" s="1594">
        <f t="shared" si="8"/>
        <v>0.74097222222222214</v>
      </c>
      <c r="T31" s="1594">
        <f t="shared" si="9"/>
        <v>0.79305555555555551</v>
      </c>
    </row>
    <row r="32" spans="1:23">
      <c r="A32" s="1"/>
      <c r="B32" s="1586"/>
      <c r="C32" s="1586"/>
      <c r="D32" s="1586"/>
      <c r="E32" s="1586"/>
      <c r="F32" s="1586"/>
      <c r="G32" s="1586"/>
      <c r="H32" s="1586"/>
      <c r="I32" s="1586"/>
      <c r="J32" s="1586"/>
      <c r="K32" s="1586"/>
      <c r="L32" s="1586"/>
      <c r="M32" s="1586"/>
      <c r="N32" s="1586"/>
      <c r="O32" s="1598"/>
      <c r="P32" s="1598"/>
      <c r="Q32" s="1598"/>
      <c r="R32" s="1598"/>
      <c r="S32" s="1598"/>
      <c r="T32" s="1598"/>
      <c r="U32" s="381"/>
      <c r="V32" s="381"/>
      <c r="W32" s="381"/>
    </row>
    <row r="33" spans="1:20">
      <c r="A33" s="846" t="s">
        <v>0</v>
      </c>
      <c r="B33" s="1491" t="s">
        <v>404</v>
      </c>
      <c r="C33" s="1491" t="s">
        <v>2</v>
      </c>
      <c r="D33" s="1602" t="s">
        <v>1682</v>
      </c>
      <c r="E33" s="1590" t="s">
        <v>48</v>
      </c>
      <c r="F33" s="1590" t="s">
        <v>405</v>
      </c>
      <c r="G33" s="1590"/>
      <c r="H33" s="1590"/>
      <c r="I33" s="2128" t="s">
        <v>552</v>
      </c>
      <c r="J33" s="1954"/>
      <c r="K33" s="1588">
        <v>1</v>
      </c>
      <c r="L33" s="1588">
        <v>1</v>
      </c>
      <c r="M33" s="1588">
        <v>1</v>
      </c>
      <c r="N33" s="1588">
        <v>1</v>
      </c>
      <c r="O33" s="1588">
        <v>1</v>
      </c>
      <c r="P33" s="1588">
        <v>1</v>
      </c>
      <c r="Q33" s="1588">
        <v>1</v>
      </c>
      <c r="R33" s="1588">
        <v>1</v>
      </c>
      <c r="S33" s="1588">
        <v>1</v>
      </c>
      <c r="T33" s="1588">
        <v>1</v>
      </c>
    </row>
    <row r="34" spans="1:20">
      <c r="A34" s="846">
        <v>1</v>
      </c>
      <c r="B34" s="1604" t="s">
        <v>412</v>
      </c>
      <c r="C34" s="1591" t="s">
        <v>4</v>
      </c>
      <c r="D34" s="1605" t="s">
        <v>1683</v>
      </c>
      <c r="E34" s="1607">
        <v>0</v>
      </c>
      <c r="F34" s="1599">
        <f>F31</f>
        <v>12.300000000000002</v>
      </c>
      <c r="G34" s="1592"/>
      <c r="H34" s="1595">
        <v>1.3888888888888889E-3</v>
      </c>
      <c r="I34" s="1475" t="s">
        <v>827</v>
      </c>
      <c r="J34" s="1475" t="s">
        <v>828</v>
      </c>
      <c r="K34" s="1594">
        <v>0.30555555555555552</v>
      </c>
      <c r="L34" s="1594">
        <v>0.3576388888888889</v>
      </c>
      <c r="M34" s="1594">
        <v>0.40972222222222227</v>
      </c>
      <c r="N34" s="1594">
        <v>0.46180555555555558</v>
      </c>
      <c r="O34" s="1594">
        <v>0.52430555555555558</v>
      </c>
      <c r="P34" s="1594">
        <v>0.57291666666666663</v>
      </c>
      <c r="Q34" s="1594">
        <v>0.62847222222222221</v>
      </c>
      <c r="R34" s="1594">
        <v>0.68402777777777779</v>
      </c>
      <c r="S34" s="1594">
        <v>0.74305555555555547</v>
      </c>
      <c r="T34" s="845">
        <v>0.79513888888888884</v>
      </c>
    </row>
    <row r="35" spans="1:20">
      <c r="A35" s="846">
        <v>2</v>
      </c>
      <c r="B35" s="1491" t="s">
        <v>411</v>
      </c>
      <c r="C35" s="1591" t="s">
        <v>4</v>
      </c>
      <c r="D35" s="1591" t="s">
        <v>1683</v>
      </c>
      <c r="E35" s="1608">
        <v>0.9</v>
      </c>
      <c r="F35" s="1599">
        <f>F34+E35</f>
        <v>13.200000000000003</v>
      </c>
      <c r="G35" s="1595">
        <v>6.9444444444444447E-4</v>
      </c>
      <c r="H35" s="1595">
        <v>6.9444444444444447E-4</v>
      </c>
      <c r="I35" s="709" t="s">
        <v>829</v>
      </c>
      <c r="J35" s="1474" t="s">
        <v>830</v>
      </c>
      <c r="K35" s="1594">
        <f>K34+$H35</f>
        <v>0.30624999999999997</v>
      </c>
      <c r="L35" s="1594">
        <f t="shared" ref="L35:T35" si="12">L34+$H35</f>
        <v>0.35833333333333334</v>
      </c>
      <c r="M35" s="1594">
        <f t="shared" si="12"/>
        <v>0.41041666666666671</v>
      </c>
      <c r="N35" s="1594">
        <f t="shared" si="12"/>
        <v>0.46250000000000002</v>
      </c>
      <c r="O35" s="1594">
        <f t="shared" si="12"/>
        <v>0.52500000000000002</v>
      </c>
      <c r="P35" s="1594">
        <f t="shared" si="12"/>
        <v>0.57361111111111107</v>
      </c>
      <c r="Q35" s="1594">
        <f t="shared" si="12"/>
        <v>0.62916666666666665</v>
      </c>
      <c r="R35" s="1594">
        <f t="shared" si="12"/>
        <v>0.68472222222222223</v>
      </c>
      <c r="S35" s="1594">
        <f t="shared" si="12"/>
        <v>0.74374999999999991</v>
      </c>
      <c r="T35" s="1594">
        <f t="shared" si="12"/>
        <v>0.79583333333333328</v>
      </c>
    </row>
    <row r="36" spans="1:20">
      <c r="A36" s="846">
        <v>3</v>
      </c>
      <c r="B36" s="1491" t="s">
        <v>410</v>
      </c>
      <c r="C36" s="1591" t="s">
        <v>4</v>
      </c>
      <c r="D36" s="1591" t="s">
        <v>1683</v>
      </c>
      <c r="E36" s="1608">
        <v>0.56000000000000005</v>
      </c>
      <c r="F36" s="1608">
        <f>E36+F35</f>
        <v>13.760000000000003</v>
      </c>
      <c r="G36" s="1595">
        <v>6.9444444444444447E-4</v>
      </c>
      <c r="H36" s="1595">
        <v>6.9444444444444447E-4</v>
      </c>
      <c r="I36" s="709" t="s">
        <v>833</v>
      </c>
      <c r="J36" s="1474" t="s">
        <v>834</v>
      </c>
      <c r="K36" s="1594">
        <f t="shared" ref="K36:K53" si="13">K35+$H36</f>
        <v>0.30694444444444441</v>
      </c>
      <c r="L36" s="1594">
        <f t="shared" ref="L36:L53" si="14">L35+$H36</f>
        <v>0.35902777777777778</v>
      </c>
      <c r="M36" s="1594">
        <f t="shared" ref="M36:M53" si="15">M35+$H36</f>
        <v>0.41111111111111115</v>
      </c>
      <c r="N36" s="1594">
        <f t="shared" ref="N36:N53" si="16">N35+$H36</f>
        <v>0.46319444444444446</v>
      </c>
      <c r="O36" s="1594">
        <f t="shared" ref="O36:O53" si="17">O35+$H36</f>
        <v>0.52569444444444446</v>
      </c>
      <c r="P36" s="1594">
        <f t="shared" ref="P36:P53" si="18">P35+$H36</f>
        <v>0.57430555555555551</v>
      </c>
      <c r="Q36" s="1594">
        <f t="shared" ref="Q36:Q53" si="19">Q35+$H36</f>
        <v>0.62986111111111109</v>
      </c>
      <c r="R36" s="1594">
        <f t="shared" ref="R36:R53" si="20">R35+$H36</f>
        <v>0.68541666666666667</v>
      </c>
      <c r="S36" s="1594">
        <f t="shared" ref="S36:S53" si="21">S35+$H36</f>
        <v>0.74444444444444435</v>
      </c>
      <c r="T36" s="1594">
        <f t="shared" ref="T36:T53" si="22">T35+$H36</f>
        <v>0.79652777777777772</v>
      </c>
    </row>
    <row r="37" spans="1:20">
      <c r="A37" s="846">
        <v>4</v>
      </c>
      <c r="B37" s="907" t="s">
        <v>409</v>
      </c>
      <c r="C37" s="1600" t="s">
        <v>4</v>
      </c>
      <c r="D37" s="1600" t="s">
        <v>1683</v>
      </c>
      <c r="E37" s="1608">
        <v>0.65</v>
      </c>
      <c r="F37" s="1608">
        <f t="shared" ref="F37:F53" si="23">E37+F36</f>
        <v>14.410000000000004</v>
      </c>
      <c r="G37" s="1595">
        <v>6.9444444444444447E-4</v>
      </c>
      <c r="H37" s="1595">
        <v>1.3888888888888889E-3</v>
      </c>
      <c r="I37" s="709" t="s">
        <v>837</v>
      </c>
      <c r="J37" s="1474" t="s">
        <v>844</v>
      </c>
      <c r="K37" s="1594">
        <f t="shared" si="13"/>
        <v>0.30833333333333329</v>
      </c>
      <c r="L37" s="1594">
        <f t="shared" si="14"/>
        <v>0.36041666666666666</v>
      </c>
      <c r="M37" s="1594">
        <f t="shared" si="15"/>
        <v>0.41250000000000003</v>
      </c>
      <c r="N37" s="1594">
        <f t="shared" si="16"/>
        <v>0.46458333333333335</v>
      </c>
      <c r="O37" s="1594">
        <f t="shared" si="17"/>
        <v>0.52708333333333335</v>
      </c>
      <c r="P37" s="1594">
        <f t="shared" si="18"/>
        <v>0.5756944444444444</v>
      </c>
      <c r="Q37" s="1594">
        <f t="shared" si="19"/>
        <v>0.63124999999999998</v>
      </c>
      <c r="R37" s="1594">
        <f t="shared" si="20"/>
        <v>0.68680555555555556</v>
      </c>
      <c r="S37" s="1594">
        <f t="shared" si="21"/>
        <v>0.74583333333333324</v>
      </c>
      <c r="T37" s="1594">
        <f t="shared" si="22"/>
        <v>0.79791666666666661</v>
      </c>
    </row>
    <row r="38" spans="1:20">
      <c r="A38" s="846">
        <v>5</v>
      </c>
      <c r="B38" s="907" t="s">
        <v>406</v>
      </c>
      <c r="C38" s="1597" t="s">
        <v>5</v>
      </c>
      <c r="D38" s="1597" t="s">
        <v>1681</v>
      </c>
      <c r="E38" s="1608">
        <v>0.84</v>
      </c>
      <c r="F38" s="1608">
        <f t="shared" si="23"/>
        <v>15.250000000000004</v>
      </c>
      <c r="G38" s="1595">
        <v>3.472222222222222E-3</v>
      </c>
      <c r="H38" s="1595">
        <v>6.9444444444444447E-4</v>
      </c>
      <c r="I38" s="709" t="s">
        <v>968</v>
      </c>
      <c r="J38" s="1474" t="s">
        <v>969</v>
      </c>
      <c r="K38" s="1594">
        <f t="shared" si="13"/>
        <v>0.30902777777777773</v>
      </c>
      <c r="L38" s="1594">
        <f t="shared" si="14"/>
        <v>0.3611111111111111</v>
      </c>
      <c r="M38" s="1594">
        <f t="shared" si="15"/>
        <v>0.41319444444444448</v>
      </c>
      <c r="N38" s="1594">
        <f t="shared" si="16"/>
        <v>0.46527777777777779</v>
      </c>
      <c r="O38" s="1594">
        <f t="shared" si="17"/>
        <v>0.52777777777777779</v>
      </c>
      <c r="P38" s="1594">
        <f t="shared" si="18"/>
        <v>0.57638888888888884</v>
      </c>
      <c r="Q38" s="1594">
        <f t="shared" si="19"/>
        <v>0.63194444444444442</v>
      </c>
      <c r="R38" s="1594">
        <f t="shared" si="20"/>
        <v>0.6875</v>
      </c>
      <c r="S38" s="1594">
        <f t="shared" si="21"/>
        <v>0.74652777777777768</v>
      </c>
      <c r="T38" s="1594">
        <f t="shared" si="22"/>
        <v>0.79861111111111105</v>
      </c>
    </row>
    <row r="39" spans="1:20">
      <c r="A39" s="846">
        <v>6</v>
      </c>
      <c r="B39" s="907" t="s">
        <v>407</v>
      </c>
      <c r="C39" s="1597" t="s">
        <v>5</v>
      </c>
      <c r="D39" s="1597" t="s">
        <v>1681</v>
      </c>
      <c r="E39" s="1608">
        <v>0.61</v>
      </c>
      <c r="F39" s="1608">
        <f t="shared" si="23"/>
        <v>15.860000000000003</v>
      </c>
      <c r="G39" s="1595">
        <v>6.9444444444444447E-4</v>
      </c>
      <c r="H39" s="1595">
        <v>1.3888888888888889E-3</v>
      </c>
      <c r="I39" s="709" t="s">
        <v>842</v>
      </c>
      <c r="J39" s="1474" t="s">
        <v>843</v>
      </c>
      <c r="K39" s="1594">
        <f t="shared" si="13"/>
        <v>0.31041666666666662</v>
      </c>
      <c r="L39" s="1594">
        <f t="shared" si="14"/>
        <v>0.36249999999999999</v>
      </c>
      <c r="M39" s="1594">
        <f t="shared" si="15"/>
        <v>0.41458333333333336</v>
      </c>
      <c r="N39" s="1594">
        <f t="shared" si="16"/>
        <v>0.46666666666666667</v>
      </c>
      <c r="O39" s="1594">
        <f t="shared" si="17"/>
        <v>0.52916666666666667</v>
      </c>
      <c r="P39" s="1594">
        <f t="shared" si="18"/>
        <v>0.57777777777777772</v>
      </c>
      <c r="Q39" s="1594">
        <f t="shared" si="19"/>
        <v>0.6333333333333333</v>
      </c>
      <c r="R39" s="1594">
        <f t="shared" si="20"/>
        <v>0.68888888888888888</v>
      </c>
      <c r="S39" s="1594">
        <f t="shared" si="21"/>
        <v>0.74791666666666656</v>
      </c>
      <c r="T39" s="1594">
        <f t="shared" si="22"/>
        <v>0.79999999999999993</v>
      </c>
    </row>
    <row r="40" spans="1:20">
      <c r="A40" s="846">
        <v>7</v>
      </c>
      <c r="B40" s="910" t="s">
        <v>408</v>
      </c>
      <c r="C40" s="1597" t="s">
        <v>5</v>
      </c>
      <c r="D40" s="1606" t="s">
        <v>1681</v>
      </c>
      <c r="E40" s="1608">
        <v>0.62</v>
      </c>
      <c r="F40" s="1608">
        <f t="shared" si="23"/>
        <v>16.480000000000004</v>
      </c>
      <c r="G40" s="1595">
        <v>1.3888888888888889E-3</v>
      </c>
      <c r="H40" s="1595">
        <v>6.9444444444444447E-4</v>
      </c>
      <c r="I40" s="709" t="s">
        <v>825</v>
      </c>
      <c r="J40" s="1474" t="s">
        <v>826</v>
      </c>
      <c r="K40" s="1594">
        <f t="shared" si="13"/>
        <v>0.31111111111111106</v>
      </c>
      <c r="L40" s="1594">
        <f t="shared" si="14"/>
        <v>0.36319444444444443</v>
      </c>
      <c r="M40" s="1594">
        <f t="shared" si="15"/>
        <v>0.4152777777777778</v>
      </c>
      <c r="N40" s="1594">
        <f t="shared" si="16"/>
        <v>0.46736111111111112</v>
      </c>
      <c r="O40" s="1594">
        <f t="shared" si="17"/>
        <v>0.52986111111111112</v>
      </c>
      <c r="P40" s="1594">
        <f t="shared" si="18"/>
        <v>0.57847222222222217</v>
      </c>
      <c r="Q40" s="1594">
        <f t="shared" si="19"/>
        <v>0.63402777777777775</v>
      </c>
      <c r="R40" s="1594">
        <f t="shared" si="20"/>
        <v>0.68958333333333333</v>
      </c>
      <c r="S40" s="1594">
        <f t="shared" si="21"/>
        <v>0.74861111111111101</v>
      </c>
      <c r="T40" s="1594">
        <f t="shared" si="22"/>
        <v>0.80069444444444438</v>
      </c>
    </row>
    <row r="41" spans="1:20">
      <c r="A41" s="846">
        <v>8</v>
      </c>
      <c r="B41" s="907" t="s">
        <v>407</v>
      </c>
      <c r="C41" s="1597" t="s">
        <v>4</v>
      </c>
      <c r="D41" s="1597" t="s">
        <v>1681</v>
      </c>
      <c r="E41" s="1608">
        <v>0.62</v>
      </c>
      <c r="F41" s="1608">
        <f t="shared" si="23"/>
        <v>17.100000000000005</v>
      </c>
      <c r="G41" s="1595">
        <v>6.9444444444444447E-4</v>
      </c>
      <c r="H41" s="1595">
        <v>6.9444444444444447E-4</v>
      </c>
      <c r="I41" s="709" t="s">
        <v>823</v>
      </c>
      <c r="J41" s="1474" t="s">
        <v>824</v>
      </c>
      <c r="K41" s="1594">
        <f t="shared" si="13"/>
        <v>0.3118055555555555</v>
      </c>
      <c r="L41" s="1594">
        <f t="shared" si="14"/>
        <v>0.36388888888888887</v>
      </c>
      <c r="M41" s="1594">
        <f t="shared" si="15"/>
        <v>0.41597222222222224</v>
      </c>
      <c r="N41" s="1594">
        <f t="shared" si="16"/>
        <v>0.46805555555555556</v>
      </c>
      <c r="O41" s="1594">
        <f t="shared" si="17"/>
        <v>0.53055555555555556</v>
      </c>
      <c r="P41" s="1594">
        <f t="shared" si="18"/>
        <v>0.57916666666666661</v>
      </c>
      <c r="Q41" s="1594">
        <f t="shared" si="19"/>
        <v>0.63472222222222219</v>
      </c>
      <c r="R41" s="1594">
        <f t="shared" si="20"/>
        <v>0.69027777777777777</v>
      </c>
      <c r="S41" s="1594">
        <f t="shared" si="21"/>
        <v>0.74930555555555545</v>
      </c>
      <c r="T41" s="1594">
        <f t="shared" si="22"/>
        <v>0.80138888888888882</v>
      </c>
    </row>
    <row r="42" spans="1:20">
      <c r="A42" s="846">
        <v>9</v>
      </c>
      <c r="B42" s="907" t="s">
        <v>406</v>
      </c>
      <c r="C42" s="1597" t="s">
        <v>4</v>
      </c>
      <c r="D42" s="1597" t="s">
        <v>1681</v>
      </c>
      <c r="E42" s="1608">
        <v>0.61</v>
      </c>
      <c r="F42" s="1608">
        <f t="shared" si="23"/>
        <v>17.710000000000004</v>
      </c>
      <c r="G42" s="1595">
        <v>6.9444444444444447E-4</v>
      </c>
      <c r="H42" s="1595">
        <v>1.3888888888888889E-3</v>
      </c>
      <c r="I42" s="709" t="s">
        <v>970</v>
      </c>
      <c r="J42" s="1474" t="s">
        <v>971</v>
      </c>
      <c r="K42" s="1594">
        <f t="shared" si="13"/>
        <v>0.31319444444444439</v>
      </c>
      <c r="L42" s="1594">
        <f t="shared" si="14"/>
        <v>0.36527777777777776</v>
      </c>
      <c r="M42" s="1594">
        <f t="shared" si="15"/>
        <v>0.41736111111111113</v>
      </c>
      <c r="N42" s="1594">
        <f t="shared" si="16"/>
        <v>0.46944444444444444</v>
      </c>
      <c r="O42" s="1594">
        <f t="shared" si="17"/>
        <v>0.53194444444444444</v>
      </c>
      <c r="P42" s="1594">
        <f t="shared" si="18"/>
        <v>0.58055555555555549</v>
      </c>
      <c r="Q42" s="1594">
        <f t="shared" si="19"/>
        <v>0.63611111111111107</v>
      </c>
      <c r="R42" s="1594">
        <f t="shared" si="20"/>
        <v>0.69166666666666665</v>
      </c>
      <c r="S42" s="1594">
        <f t="shared" si="21"/>
        <v>0.75069444444444433</v>
      </c>
      <c r="T42" s="1594">
        <f t="shared" si="22"/>
        <v>0.8027777777777777</v>
      </c>
    </row>
    <row r="43" spans="1:20">
      <c r="A43" s="846">
        <v>10</v>
      </c>
      <c r="B43" s="907" t="s">
        <v>290</v>
      </c>
      <c r="C43" s="1597" t="s">
        <v>5</v>
      </c>
      <c r="D43" s="907" t="s">
        <v>1685</v>
      </c>
      <c r="E43" s="1608">
        <v>0.41</v>
      </c>
      <c r="F43" s="1608">
        <f t="shared" si="23"/>
        <v>18.120000000000005</v>
      </c>
      <c r="G43" s="1595">
        <v>1.3888888888888889E-3</v>
      </c>
      <c r="H43" s="1595">
        <v>1.3888888888888889E-3</v>
      </c>
      <c r="I43" s="28" t="s">
        <v>700</v>
      </c>
      <c r="J43" s="28" t="s">
        <v>701</v>
      </c>
      <c r="K43" s="1594">
        <f t="shared" si="13"/>
        <v>0.31458333333333327</v>
      </c>
      <c r="L43" s="1594">
        <f t="shared" si="14"/>
        <v>0.36666666666666664</v>
      </c>
      <c r="M43" s="1594">
        <f t="shared" si="15"/>
        <v>0.41875000000000001</v>
      </c>
      <c r="N43" s="1594">
        <f t="shared" si="16"/>
        <v>0.47083333333333333</v>
      </c>
      <c r="O43" s="1594">
        <f t="shared" si="17"/>
        <v>0.53333333333333333</v>
      </c>
      <c r="P43" s="1594">
        <f t="shared" si="18"/>
        <v>0.58194444444444438</v>
      </c>
      <c r="Q43" s="1594">
        <f t="shared" si="19"/>
        <v>0.63749999999999996</v>
      </c>
      <c r="R43" s="1594">
        <f t="shared" si="20"/>
        <v>0.69305555555555554</v>
      </c>
      <c r="S43" s="1594">
        <f t="shared" si="21"/>
        <v>0.75208333333333321</v>
      </c>
      <c r="T43" s="1594">
        <f t="shared" si="22"/>
        <v>0.80416666666666659</v>
      </c>
    </row>
    <row r="44" spans="1:20">
      <c r="A44" s="846">
        <v>11</v>
      </c>
      <c r="B44" s="907" t="s">
        <v>291</v>
      </c>
      <c r="C44" s="1597" t="s">
        <v>5</v>
      </c>
      <c r="D44" s="907" t="s">
        <v>1685</v>
      </c>
      <c r="E44" s="1608">
        <v>0.73</v>
      </c>
      <c r="F44" s="1608">
        <f t="shared" si="23"/>
        <v>18.850000000000005</v>
      </c>
      <c r="G44" s="1595">
        <v>1.3888888888888889E-3</v>
      </c>
      <c r="H44" s="1595">
        <v>1.3888888888888889E-3</v>
      </c>
      <c r="I44" s="28" t="s">
        <v>696</v>
      </c>
      <c r="J44" s="28" t="s">
        <v>697</v>
      </c>
      <c r="K44" s="1594">
        <f t="shared" si="13"/>
        <v>0.31597222222222215</v>
      </c>
      <c r="L44" s="1594">
        <f t="shared" si="14"/>
        <v>0.36805555555555552</v>
      </c>
      <c r="M44" s="1594">
        <f t="shared" si="15"/>
        <v>0.4201388888888889</v>
      </c>
      <c r="N44" s="1594">
        <f t="shared" si="16"/>
        <v>0.47222222222222221</v>
      </c>
      <c r="O44" s="1594">
        <f t="shared" si="17"/>
        <v>0.53472222222222221</v>
      </c>
      <c r="P44" s="1594">
        <f t="shared" si="18"/>
        <v>0.58333333333333326</v>
      </c>
      <c r="Q44" s="1594">
        <f t="shared" si="19"/>
        <v>0.63888888888888884</v>
      </c>
      <c r="R44" s="1594">
        <f t="shared" si="20"/>
        <v>0.69444444444444442</v>
      </c>
      <c r="S44" s="1594">
        <f t="shared" si="21"/>
        <v>0.7534722222222221</v>
      </c>
      <c r="T44" s="1594">
        <f t="shared" si="22"/>
        <v>0.80555555555555547</v>
      </c>
    </row>
    <row r="45" spans="1:20">
      <c r="A45" s="846">
        <v>12</v>
      </c>
      <c r="B45" s="907" t="s">
        <v>292</v>
      </c>
      <c r="C45" s="1597" t="s">
        <v>5</v>
      </c>
      <c r="D45" s="907" t="s">
        <v>1685</v>
      </c>
      <c r="E45" s="1608">
        <v>0.6</v>
      </c>
      <c r="F45" s="1608">
        <f t="shared" si="23"/>
        <v>19.450000000000006</v>
      </c>
      <c r="G45" s="1595">
        <v>1.3888888888888889E-3</v>
      </c>
      <c r="H45" s="1595">
        <v>1.3888888888888889E-3</v>
      </c>
      <c r="I45" s="28" t="s">
        <v>565</v>
      </c>
      <c r="J45" s="28" t="s">
        <v>582</v>
      </c>
      <c r="K45" s="1594">
        <f t="shared" si="13"/>
        <v>0.31736111111111104</v>
      </c>
      <c r="L45" s="1594">
        <f t="shared" si="14"/>
        <v>0.36944444444444441</v>
      </c>
      <c r="M45" s="1594">
        <f t="shared" si="15"/>
        <v>0.42152777777777778</v>
      </c>
      <c r="N45" s="1594">
        <f t="shared" si="16"/>
        <v>0.47361111111111109</v>
      </c>
      <c r="O45" s="1594">
        <f t="shared" si="17"/>
        <v>0.53611111111111109</v>
      </c>
      <c r="P45" s="1594">
        <f t="shared" si="18"/>
        <v>0.58472222222222214</v>
      </c>
      <c r="Q45" s="1594">
        <f t="shared" si="19"/>
        <v>0.64027777777777772</v>
      </c>
      <c r="R45" s="1594">
        <f t="shared" si="20"/>
        <v>0.6958333333333333</v>
      </c>
      <c r="S45" s="1594">
        <f t="shared" si="21"/>
        <v>0.75486111111111098</v>
      </c>
      <c r="T45" s="1594">
        <f t="shared" si="22"/>
        <v>0.80694444444444435</v>
      </c>
    </row>
    <row r="46" spans="1:20">
      <c r="A46" s="846">
        <v>13</v>
      </c>
      <c r="B46" s="907" t="s">
        <v>293</v>
      </c>
      <c r="C46" s="1597" t="s">
        <v>5</v>
      </c>
      <c r="D46" s="907" t="s">
        <v>1685</v>
      </c>
      <c r="E46" s="1608">
        <v>0.7</v>
      </c>
      <c r="F46" s="1608">
        <f t="shared" si="23"/>
        <v>20.150000000000006</v>
      </c>
      <c r="G46" s="1595">
        <v>1.3888888888888889E-3</v>
      </c>
      <c r="H46" s="1595">
        <v>6.9444444444444447E-4</v>
      </c>
      <c r="I46" s="28" t="s">
        <v>610</v>
      </c>
      <c r="J46" s="28" t="s">
        <v>611</v>
      </c>
      <c r="K46" s="1594">
        <f t="shared" si="13"/>
        <v>0.31805555555555548</v>
      </c>
      <c r="L46" s="1594">
        <f t="shared" si="14"/>
        <v>0.37013888888888885</v>
      </c>
      <c r="M46" s="1594">
        <f t="shared" si="15"/>
        <v>0.42222222222222222</v>
      </c>
      <c r="N46" s="1594">
        <f t="shared" si="16"/>
        <v>0.47430555555555554</v>
      </c>
      <c r="O46" s="1594">
        <f t="shared" si="17"/>
        <v>0.53680555555555554</v>
      </c>
      <c r="P46" s="1594">
        <f t="shared" si="18"/>
        <v>0.58541666666666659</v>
      </c>
      <c r="Q46" s="1594">
        <f t="shared" si="19"/>
        <v>0.64097222222222217</v>
      </c>
      <c r="R46" s="1594">
        <f t="shared" si="20"/>
        <v>0.69652777777777775</v>
      </c>
      <c r="S46" s="1594">
        <f t="shared" si="21"/>
        <v>0.75555555555555542</v>
      </c>
      <c r="T46" s="1594">
        <f t="shared" si="22"/>
        <v>0.8076388888888888</v>
      </c>
    </row>
    <row r="47" spans="1:20">
      <c r="A47" s="846">
        <v>14</v>
      </c>
      <c r="B47" s="907" t="s">
        <v>165</v>
      </c>
      <c r="C47" s="1597" t="s">
        <v>5</v>
      </c>
      <c r="D47" s="907" t="s">
        <v>1683</v>
      </c>
      <c r="E47" s="1608">
        <v>0.23</v>
      </c>
      <c r="F47" s="1608">
        <f t="shared" si="23"/>
        <v>20.380000000000006</v>
      </c>
      <c r="G47" s="1595">
        <v>1.3888888888888889E-3</v>
      </c>
      <c r="H47" s="1595">
        <v>1.3888888888888889E-3</v>
      </c>
      <c r="I47" s="28" t="s">
        <v>698</v>
      </c>
      <c r="J47" s="28" t="s">
        <v>699</v>
      </c>
      <c r="K47" s="1594">
        <f t="shared" si="13"/>
        <v>0.31944444444444436</v>
      </c>
      <c r="L47" s="1594">
        <f t="shared" si="14"/>
        <v>0.37152777777777773</v>
      </c>
      <c r="M47" s="1594">
        <f t="shared" si="15"/>
        <v>0.4236111111111111</v>
      </c>
      <c r="N47" s="1594">
        <f t="shared" si="16"/>
        <v>0.47569444444444442</v>
      </c>
      <c r="O47" s="1594">
        <f t="shared" si="17"/>
        <v>0.53819444444444442</v>
      </c>
      <c r="P47" s="1594">
        <f t="shared" si="18"/>
        <v>0.58680555555555547</v>
      </c>
      <c r="Q47" s="1594">
        <f t="shared" si="19"/>
        <v>0.64236111111111105</v>
      </c>
      <c r="R47" s="1594">
        <f t="shared" si="20"/>
        <v>0.69791666666666663</v>
      </c>
      <c r="S47" s="1594">
        <f t="shared" si="21"/>
        <v>0.75694444444444431</v>
      </c>
      <c r="T47" s="1594">
        <f t="shared" si="22"/>
        <v>0.80902777777777768</v>
      </c>
    </row>
    <row r="48" spans="1:20">
      <c r="A48" s="846">
        <v>15</v>
      </c>
      <c r="B48" s="1180" t="s">
        <v>166</v>
      </c>
      <c r="C48" s="1596" t="s">
        <v>5</v>
      </c>
      <c r="D48" s="1180" t="s">
        <v>1681</v>
      </c>
      <c r="E48" s="1608">
        <v>0.8</v>
      </c>
      <c r="F48" s="1608">
        <f t="shared" si="23"/>
        <v>21.180000000000007</v>
      </c>
      <c r="G48" s="1595">
        <v>1.3888888888888889E-3</v>
      </c>
      <c r="H48" s="1595">
        <v>6.9444444444444447E-4</v>
      </c>
      <c r="I48" s="709" t="s">
        <v>840</v>
      </c>
      <c r="J48" s="709" t="s">
        <v>841</v>
      </c>
      <c r="K48" s="1594">
        <f t="shared" si="13"/>
        <v>0.32013888888888881</v>
      </c>
      <c r="L48" s="1594">
        <f t="shared" si="14"/>
        <v>0.37222222222222218</v>
      </c>
      <c r="M48" s="1594">
        <f t="shared" si="15"/>
        <v>0.42430555555555555</v>
      </c>
      <c r="N48" s="1594">
        <f t="shared" si="16"/>
        <v>0.47638888888888886</v>
      </c>
      <c r="O48" s="1594">
        <f t="shared" si="17"/>
        <v>0.53888888888888886</v>
      </c>
      <c r="P48" s="1594">
        <f t="shared" si="18"/>
        <v>0.58749999999999991</v>
      </c>
      <c r="Q48" s="1594">
        <f t="shared" si="19"/>
        <v>0.64305555555555549</v>
      </c>
      <c r="R48" s="1594">
        <f t="shared" si="20"/>
        <v>0.69861111111111107</v>
      </c>
      <c r="S48" s="1594">
        <f t="shared" si="21"/>
        <v>0.75763888888888875</v>
      </c>
      <c r="T48" s="1594">
        <f t="shared" si="22"/>
        <v>0.80972222222222212</v>
      </c>
    </row>
    <row r="49" spans="1:20">
      <c r="A49" s="846">
        <v>16</v>
      </c>
      <c r="B49" s="1180" t="s">
        <v>337</v>
      </c>
      <c r="C49" s="1597" t="s">
        <v>4</v>
      </c>
      <c r="D49" s="1606" t="s">
        <v>1681</v>
      </c>
      <c r="E49" s="1608">
        <v>0.5</v>
      </c>
      <c r="F49" s="1608">
        <f t="shared" si="23"/>
        <v>21.680000000000007</v>
      </c>
      <c r="G49" s="1595">
        <v>6.9444444444444447E-4</v>
      </c>
      <c r="H49" s="1595">
        <v>6.9444444444444447E-4</v>
      </c>
      <c r="I49" s="710" t="s">
        <v>678</v>
      </c>
      <c r="J49" s="710" t="s">
        <v>679</v>
      </c>
      <c r="K49" s="1594">
        <f t="shared" si="13"/>
        <v>0.32083333333333325</v>
      </c>
      <c r="L49" s="1594">
        <f t="shared" si="14"/>
        <v>0.37291666666666662</v>
      </c>
      <c r="M49" s="1594">
        <f t="shared" si="15"/>
        <v>0.42499999999999999</v>
      </c>
      <c r="N49" s="1594">
        <f t="shared" si="16"/>
        <v>0.4770833333333333</v>
      </c>
      <c r="O49" s="1594">
        <f t="shared" si="17"/>
        <v>0.5395833333333333</v>
      </c>
      <c r="P49" s="1594">
        <f t="shared" si="18"/>
        <v>0.58819444444444435</v>
      </c>
      <c r="Q49" s="1594">
        <f t="shared" si="19"/>
        <v>0.64374999999999993</v>
      </c>
      <c r="R49" s="1594">
        <f t="shared" si="20"/>
        <v>0.69930555555555551</v>
      </c>
      <c r="S49" s="1594">
        <f t="shared" si="21"/>
        <v>0.75833333333333319</v>
      </c>
      <c r="T49" s="1594">
        <f t="shared" si="22"/>
        <v>0.81041666666666656</v>
      </c>
    </row>
    <row r="50" spans="1:20">
      <c r="A50" s="846">
        <v>17</v>
      </c>
      <c r="B50" s="907" t="s">
        <v>165</v>
      </c>
      <c r="C50" s="1597" t="s">
        <v>4</v>
      </c>
      <c r="D50" s="1597" t="s">
        <v>1683</v>
      </c>
      <c r="E50" s="1608">
        <v>0.65</v>
      </c>
      <c r="F50" s="1608">
        <f t="shared" si="23"/>
        <v>22.330000000000005</v>
      </c>
      <c r="G50" s="1595">
        <v>1.3888888888888889E-3</v>
      </c>
      <c r="H50" s="1595">
        <v>1.3888888888888889E-3</v>
      </c>
      <c r="I50" s="8" t="s">
        <v>724</v>
      </c>
      <c r="J50" s="8" t="s">
        <v>725</v>
      </c>
      <c r="K50" s="1594">
        <f t="shared" si="13"/>
        <v>0.32222222222222213</v>
      </c>
      <c r="L50" s="1594">
        <f t="shared" si="14"/>
        <v>0.3743055555555555</v>
      </c>
      <c r="M50" s="1594">
        <f t="shared" si="15"/>
        <v>0.42638888888888887</v>
      </c>
      <c r="N50" s="1594">
        <f t="shared" si="16"/>
        <v>0.47847222222222219</v>
      </c>
      <c r="O50" s="1594">
        <f t="shared" si="17"/>
        <v>0.54097222222222219</v>
      </c>
      <c r="P50" s="1594">
        <f t="shared" si="18"/>
        <v>0.58958333333333324</v>
      </c>
      <c r="Q50" s="1594">
        <f t="shared" si="19"/>
        <v>0.64513888888888882</v>
      </c>
      <c r="R50" s="1594">
        <f t="shared" si="20"/>
        <v>0.7006944444444444</v>
      </c>
      <c r="S50" s="1594">
        <f t="shared" si="21"/>
        <v>0.75972222222222208</v>
      </c>
      <c r="T50" s="1594">
        <f t="shared" si="22"/>
        <v>0.81180555555555545</v>
      </c>
    </row>
    <row r="51" spans="1:20">
      <c r="A51" s="846">
        <v>18</v>
      </c>
      <c r="B51" s="1491" t="s">
        <v>62</v>
      </c>
      <c r="C51" s="1591" t="s">
        <v>4</v>
      </c>
      <c r="D51" s="1591" t="s">
        <v>1681</v>
      </c>
      <c r="E51" s="1608">
        <v>0.3</v>
      </c>
      <c r="F51" s="1608">
        <f t="shared" si="23"/>
        <v>22.630000000000006</v>
      </c>
      <c r="G51" s="1595">
        <v>6.9444444444444447E-4</v>
      </c>
      <c r="H51" s="1595">
        <v>1.3888888888888889E-3</v>
      </c>
      <c r="I51" s="709" t="s">
        <v>568</v>
      </c>
      <c r="J51" s="1474" t="s">
        <v>569</v>
      </c>
      <c r="K51" s="1594">
        <f t="shared" si="13"/>
        <v>0.32361111111111102</v>
      </c>
      <c r="L51" s="1594">
        <f t="shared" si="14"/>
        <v>0.37569444444444439</v>
      </c>
      <c r="M51" s="1594">
        <f t="shared" si="15"/>
        <v>0.42777777777777776</v>
      </c>
      <c r="N51" s="1594">
        <f t="shared" si="16"/>
        <v>0.47986111111111107</v>
      </c>
      <c r="O51" s="1594">
        <f t="shared" si="17"/>
        <v>0.54236111111111107</v>
      </c>
      <c r="P51" s="1594">
        <f t="shared" si="18"/>
        <v>0.59097222222222212</v>
      </c>
      <c r="Q51" s="1594">
        <f t="shared" si="19"/>
        <v>0.6465277777777777</v>
      </c>
      <c r="R51" s="1594">
        <f t="shared" si="20"/>
        <v>0.70208333333333328</v>
      </c>
      <c r="S51" s="1594">
        <f t="shared" si="21"/>
        <v>0.76111111111111096</v>
      </c>
      <c r="T51" s="1594">
        <f t="shared" si="22"/>
        <v>0.81319444444444433</v>
      </c>
    </row>
    <row r="52" spans="1:20">
      <c r="A52" s="846">
        <v>19</v>
      </c>
      <c r="B52" s="1491" t="s">
        <v>64</v>
      </c>
      <c r="C52" s="1591" t="s">
        <v>4</v>
      </c>
      <c r="D52" s="1591" t="s">
        <v>1681</v>
      </c>
      <c r="E52" s="1608">
        <v>0.32</v>
      </c>
      <c r="F52" s="1608">
        <f t="shared" si="23"/>
        <v>22.950000000000006</v>
      </c>
      <c r="G52" s="1595">
        <v>6.9444444444444447E-4</v>
      </c>
      <c r="H52" s="1595">
        <v>1.3888888888888889E-3</v>
      </c>
      <c r="I52" s="709" t="s">
        <v>566</v>
      </c>
      <c r="J52" s="1474" t="s">
        <v>567</v>
      </c>
      <c r="K52" s="1594">
        <f t="shared" si="13"/>
        <v>0.3249999999999999</v>
      </c>
      <c r="L52" s="1594">
        <f t="shared" si="14"/>
        <v>0.37708333333333327</v>
      </c>
      <c r="M52" s="1594">
        <f t="shared" si="15"/>
        <v>0.42916666666666664</v>
      </c>
      <c r="N52" s="1594">
        <f t="shared" si="16"/>
        <v>0.48124999999999996</v>
      </c>
      <c r="O52" s="1594">
        <f t="shared" si="17"/>
        <v>0.54374999999999996</v>
      </c>
      <c r="P52" s="1594">
        <f t="shared" si="18"/>
        <v>0.59236111111111101</v>
      </c>
      <c r="Q52" s="1594">
        <f t="shared" si="19"/>
        <v>0.64791666666666659</v>
      </c>
      <c r="R52" s="1594">
        <f t="shared" si="20"/>
        <v>0.70347222222222217</v>
      </c>
      <c r="S52" s="1594">
        <f t="shared" si="21"/>
        <v>0.76249999999999984</v>
      </c>
      <c r="T52" s="1594">
        <f t="shared" si="22"/>
        <v>0.81458333333333321</v>
      </c>
    </row>
    <row r="53" spans="1:20">
      <c r="A53" s="846">
        <v>20</v>
      </c>
      <c r="B53" s="1604" t="s">
        <v>162</v>
      </c>
      <c r="C53" s="1591" t="s">
        <v>4</v>
      </c>
      <c r="D53" s="1605" t="s">
        <v>1681</v>
      </c>
      <c r="E53" s="1608">
        <v>0.57999999999999996</v>
      </c>
      <c r="F53" s="1608">
        <f t="shared" si="23"/>
        <v>23.530000000000005</v>
      </c>
      <c r="G53" s="1595">
        <v>1.3888888888888889E-3</v>
      </c>
      <c r="H53" s="1595">
        <v>1.3888888888888889E-3</v>
      </c>
      <c r="I53" s="709" t="s">
        <v>601</v>
      </c>
      <c r="J53" s="1474" t="s">
        <v>602</v>
      </c>
      <c r="K53" s="1594">
        <f t="shared" si="13"/>
        <v>0.32638888888888878</v>
      </c>
      <c r="L53" s="1594">
        <f t="shared" si="14"/>
        <v>0.37847222222222215</v>
      </c>
      <c r="M53" s="1594">
        <f t="shared" si="15"/>
        <v>0.43055555555555552</v>
      </c>
      <c r="N53" s="1594">
        <f t="shared" si="16"/>
        <v>0.48263888888888884</v>
      </c>
      <c r="O53" s="1594">
        <f t="shared" si="17"/>
        <v>0.54513888888888884</v>
      </c>
      <c r="P53" s="1594">
        <f t="shared" si="18"/>
        <v>0.59374999999999989</v>
      </c>
      <c r="Q53" s="1594">
        <f t="shared" si="19"/>
        <v>0.64930555555555547</v>
      </c>
      <c r="R53" s="1594">
        <f t="shared" si="20"/>
        <v>0.70486111111111105</v>
      </c>
      <c r="S53" s="1594">
        <f t="shared" si="21"/>
        <v>0.76388888888888873</v>
      </c>
      <c r="T53" s="1594">
        <f t="shared" si="22"/>
        <v>0.8159722222222221</v>
      </c>
    </row>
  </sheetData>
  <mergeCells count="7">
    <mergeCell ref="K7:T8"/>
    <mergeCell ref="A7:A10"/>
    <mergeCell ref="B1:B6"/>
    <mergeCell ref="I10:J10"/>
    <mergeCell ref="I33:J33"/>
    <mergeCell ref="B8:B9"/>
    <mergeCell ref="C7:J8"/>
  </mergeCells>
  <pageMargins left="0.70866141732283472" right="0.70866141732283472" top="0.74803149606299213" bottom="0.74803149606299213" header="0.31496062992125984" footer="0.31496062992125984"/>
  <pageSetup paperSize="9" scale="55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BH135"/>
  <sheetViews>
    <sheetView topLeftCell="A42" zoomScale="80" zoomScaleNormal="80" zoomScaleSheetLayoutView="100" workbookViewId="0">
      <selection activeCell="AJ43" sqref="AJ43"/>
    </sheetView>
  </sheetViews>
  <sheetFormatPr defaultRowHeight="16.5"/>
  <cols>
    <col min="1" max="1" width="6.140625" style="1" customWidth="1"/>
    <col min="2" max="2" width="40" style="12" bestFit="1" customWidth="1"/>
    <col min="3" max="3" width="5.140625" style="13" customWidth="1"/>
    <col min="4" max="4" width="15.42578125" style="13" customWidth="1"/>
    <col min="5" max="5" width="13" style="11" customWidth="1"/>
    <col min="6" max="6" width="12.85546875" style="11" customWidth="1"/>
    <col min="7" max="7" width="12.7109375" style="11" customWidth="1"/>
    <col min="8" max="9" width="10.140625" style="11" customWidth="1"/>
    <col min="10" max="10" width="8.85546875" style="11" bestFit="1" customWidth="1"/>
    <col min="11" max="11" width="9.140625" style="11" customWidth="1"/>
    <col min="12" max="12" width="7.85546875" style="11" customWidth="1"/>
    <col min="13" max="13" width="7.28515625" style="11" customWidth="1"/>
    <col min="14" max="14" width="7.7109375" style="11" customWidth="1"/>
    <col min="15" max="15" width="7.28515625" style="11" customWidth="1"/>
    <col min="16" max="22" width="7.42578125" style="11" customWidth="1"/>
    <col min="23" max="24" width="7.42578125" style="1" customWidth="1"/>
    <col min="25" max="26" width="9.7109375" style="1" customWidth="1"/>
    <col min="27" max="31" width="7.42578125" style="1" customWidth="1"/>
    <col min="32" max="32" width="9.140625" style="1" customWidth="1"/>
    <col min="33" max="39" width="7.42578125" style="1" customWidth="1"/>
    <col min="40" max="40" width="21" style="1" customWidth="1"/>
    <col min="41" max="47" width="7.42578125" style="1" customWidth="1"/>
    <col min="48" max="48" width="6.85546875" style="1" customWidth="1"/>
    <col min="49" max="49" width="9.140625" style="1"/>
    <col min="50" max="50" width="8.140625" style="1" customWidth="1"/>
    <col min="51" max="16384" width="9.140625" style="1"/>
  </cols>
  <sheetData>
    <row r="1" spans="1:60" ht="36.75" customHeight="1">
      <c r="A1" s="15"/>
      <c r="B1" s="1952">
        <v>22</v>
      </c>
      <c r="C1" s="386"/>
      <c r="D1" s="38" t="s">
        <v>269</v>
      </c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  <c r="P1" s="361"/>
      <c r="Q1" s="383"/>
      <c r="R1" s="383"/>
      <c r="S1" s="383"/>
      <c r="T1" s="383"/>
      <c r="U1" s="383"/>
      <c r="V1" s="383"/>
      <c r="W1" s="383"/>
      <c r="X1" s="383"/>
      <c r="Y1" s="383"/>
      <c r="Z1" s="383"/>
      <c r="AA1" s="383"/>
      <c r="AB1" s="383"/>
      <c r="AC1" s="383"/>
      <c r="AD1" s="383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</row>
    <row r="2" spans="1:60" ht="36.75" customHeight="1">
      <c r="A2" s="15"/>
      <c r="B2" s="1952"/>
      <c r="C2" s="386"/>
      <c r="D2" s="38" t="s">
        <v>467</v>
      </c>
      <c r="E2" s="361"/>
      <c r="F2" s="361"/>
      <c r="G2" s="361"/>
      <c r="H2" s="361"/>
      <c r="I2" s="361"/>
      <c r="J2" s="361"/>
      <c r="K2" s="361"/>
      <c r="M2" s="361"/>
      <c r="N2" s="86"/>
      <c r="O2" s="361"/>
      <c r="P2" s="361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3"/>
      <c r="AS2" s="383"/>
      <c r="AT2" s="383"/>
      <c r="AU2" s="383"/>
      <c r="AV2" s="15"/>
    </row>
    <row r="3" spans="1:60" ht="33">
      <c r="A3" s="1998" t="s">
        <v>17</v>
      </c>
      <c r="B3" s="1998"/>
      <c r="C3" s="1998"/>
      <c r="D3" s="1383"/>
      <c r="E3" s="1959" t="s">
        <v>146</v>
      </c>
      <c r="F3" s="1960"/>
      <c r="G3" s="1960"/>
      <c r="H3" s="1960"/>
      <c r="I3" s="1960"/>
      <c r="J3" s="1960"/>
      <c r="K3" s="1960"/>
      <c r="L3" s="1960"/>
      <c r="M3" s="1960"/>
      <c r="N3" s="1960"/>
      <c r="O3" s="1960"/>
      <c r="P3" s="1960"/>
      <c r="Q3" s="1960"/>
      <c r="R3" s="1960"/>
      <c r="S3" s="1960"/>
      <c r="T3" s="1960"/>
      <c r="U3" s="1960"/>
      <c r="V3" s="1960"/>
      <c r="W3" s="1960"/>
      <c r="X3" s="1960"/>
      <c r="Y3" s="1960"/>
      <c r="Z3" s="1960"/>
      <c r="AA3" s="1960"/>
      <c r="AB3" s="1960"/>
      <c r="AC3" s="1960"/>
      <c r="AD3" s="1960"/>
      <c r="AE3" s="1960"/>
      <c r="AF3" s="1960"/>
      <c r="AG3" s="1960"/>
      <c r="AH3" s="1960"/>
      <c r="AI3" s="1960"/>
      <c r="AJ3" s="1960"/>
      <c r="AK3" s="1960"/>
      <c r="AL3" s="1961"/>
      <c r="AM3" s="424"/>
      <c r="AN3" s="424"/>
      <c r="AO3" s="1033" t="s">
        <v>1273</v>
      </c>
      <c r="AP3" s="1034">
        <f>I22+I61</f>
        <v>17.130000000000003</v>
      </c>
      <c r="AQ3" s="1034"/>
      <c r="AR3" s="984"/>
      <c r="AS3" s="383"/>
      <c r="AT3" s="383"/>
      <c r="AU3" s="15"/>
      <c r="AV3" s="15"/>
      <c r="AW3" s="15"/>
      <c r="AX3" s="15"/>
      <c r="AY3" s="15"/>
      <c r="AZ3" s="15"/>
      <c r="BA3" s="15"/>
    </row>
    <row r="4" spans="1:60" ht="18" customHeight="1">
      <c r="A4" s="1954"/>
      <c r="B4" s="1953" t="s">
        <v>1</v>
      </c>
      <c r="C4" s="1955" t="s">
        <v>2</v>
      </c>
      <c r="D4" s="1371"/>
      <c r="E4" s="1991" t="s">
        <v>16</v>
      </c>
      <c r="F4" s="1992"/>
      <c r="G4" s="1992"/>
      <c r="H4" s="1992"/>
      <c r="I4" s="1992"/>
      <c r="J4" s="1992"/>
      <c r="K4" s="1992"/>
      <c r="L4" s="1993"/>
      <c r="M4" s="32">
        <v>8</v>
      </c>
      <c r="N4" s="32">
        <v>8</v>
      </c>
      <c r="O4" s="433">
        <v>9</v>
      </c>
      <c r="P4" s="32">
        <v>8</v>
      </c>
      <c r="Q4" s="433">
        <v>9</v>
      </c>
      <c r="R4" s="32">
        <v>8</v>
      </c>
      <c r="S4" s="433">
        <v>9</v>
      </c>
      <c r="T4" s="32">
        <v>8</v>
      </c>
      <c r="U4" s="433">
        <v>9</v>
      </c>
      <c r="V4" s="32">
        <v>8</v>
      </c>
      <c r="W4" s="32">
        <v>8</v>
      </c>
      <c r="X4" s="32">
        <v>8</v>
      </c>
      <c r="Y4" s="433">
        <v>9</v>
      </c>
      <c r="Z4" s="32">
        <v>8</v>
      </c>
      <c r="AA4" s="433">
        <v>9</v>
      </c>
      <c r="AB4" s="895">
        <v>8</v>
      </c>
      <c r="AC4" s="1038">
        <v>9</v>
      </c>
      <c r="AD4" s="32">
        <v>8</v>
      </c>
      <c r="AE4" s="433">
        <v>9</v>
      </c>
      <c r="AF4" s="32">
        <v>8</v>
      </c>
      <c r="AG4" s="32">
        <v>8</v>
      </c>
      <c r="AH4" s="32">
        <v>8</v>
      </c>
      <c r="AI4" s="32">
        <v>8</v>
      </c>
      <c r="AJ4" s="32">
        <v>8</v>
      </c>
      <c r="AK4" s="32">
        <v>8</v>
      </c>
      <c r="AL4" s="32">
        <v>8</v>
      </c>
      <c r="AM4" s="86"/>
      <c r="AN4" s="86"/>
      <c r="AO4" s="1035" t="s">
        <v>1286</v>
      </c>
      <c r="AP4" s="852">
        <v>26</v>
      </c>
      <c r="AQ4" s="852"/>
      <c r="AR4" s="986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</row>
    <row r="5" spans="1:60" ht="18" customHeight="1">
      <c r="A5" s="1954"/>
      <c r="B5" s="1953"/>
      <c r="C5" s="1955"/>
      <c r="D5" s="1371" t="s">
        <v>1682</v>
      </c>
      <c r="E5" s="815" t="s">
        <v>0</v>
      </c>
      <c r="F5" s="1955" t="s">
        <v>552</v>
      </c>
      <c r="G5" s="1990"/>
      <c r="H5" s="14" t="s">
        <v>48</v>
      </c>
      <c r="I5" s="14"/>
      <c r="J5" s="14" t="s">
        <v>8</v>
      </c>
      <c r="K5" s="14" t="s">
        <v>9</v>
      </c>
      <c r="L5" s="14" t="s">
        <v>10</v>
      </c>
      <c r="M5" s="817">
        <v>1</v>
      </c>
      <c r="N5" s="817">
        <v>2</v>
      </c>
      <c r="O5" s="817">
        <v>3</v>
      </c>
      <c r="P5" s="817">
        <v>4</v>
      </c>
      <c r="Q5" s="817">
        <v>5</v>
      </c>
      <c r="R5" s="817">
        <v>6</v>
      </c>
      <c r="S5" s="817">
        <v>7</v>
      </c>
      <c r="T5" s="817">
        <v>8</v>
      </c>
      <c r="U5" s="817">
        <v>9</v>
      </c>
      <c r="V5" s="817">
        <v>10</v>
      </c>
      <c r="W5" s="817">
        <v>11</v>
      </c>
      <c r="X5" s="817">
        <v>12</v>
      </c>
      <c r="Y5" s="817">
        <v>13</v>
      </c>
      <c r="Z5" s="817">
        <v>14</v>
      </c>
      <c r="AA5" s="817">
        <v>15</v>
      </c>
      <c r="AB5" s="817">
        <v>16</v>
      </c>
      <c r="AC5" s="817">
        <v>17</v>
      </c>
      <c r="AD5" s="817">
        <v>18</v>
      </c>
      <c r="AE5" s="817">
        <v>19</v>
      </c>
      <c r="AF5" s="817">
        <v>20</v>
      </c>
      <c r="AG5" s="817">
        <v>21</v>
      </c>
      <c r="AH5" s="817">
        <v>22</v>
      </c>
      <c r="AI5" s="817">
        <v>23</v>
      </c>
      <c r="AJ5" s="817">
        <v>24</v>
      </c>
      <c r="AK5" s="817">
        <v>25</v>
      </c>
      <c r="AL5" s="817">
        <v>26</v>
      </c>
      <c r="AM5" s="86"/>
      <c r="AN5" s="86"/>
      <c r="AO5" s="1036" t="s">
        <v>1287</v>
      </c>
      <c r="AP5" s="852">
        <f>AP4*AP3</f>
        <v>445.38000000000005</v>
      </c>
      <c r="AQ5" s="852"/>
      <c r="AR5" s="986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</row>
    <row r="6" spans="1:60" ht="16.5" customHeight="1">
      <c r="A6" s="1973" t="s">
        <v>3</v>
      </c>
      <c r="B6" s="1065" t="s">
        <v>41</v>
      </c>
      <c r="C6" s="1439" t="s">
        <v>4</v>
      </c>
      <c r="D6" s="1439" t="s">
        <v>1681</v>
      </c>
      <c r="E6" s="1439" t="s">
        <v>18</v>
      </c>
      <c r="F6" s="571" t="s">
        <v>553</v>
      </c>
      <c r="G6" s="571" t="s">
        <v>570</v>
      </c>
      <c r="H6" s="1441">
        <v>0</v>
      </c>
      <c r="I6" s="1441">
        <v>0</v>
      </c>
      <c r="J6" s="1441"/>
      <c r="K6" s="1441"/>
      <c r="L6" s="37">
        <v>0</v>
      </c>
      <c r="M6" s="476">
        <v>0.18055555555555555</v>
      </c>
      <c r="N6" s="476">
        <v>0.22222222222222221</v>
      </c>
      <c r="O6" s="1042">
        <v>0.24305555555555555</v>
      </c>
      <c r="P6" s="476">
        <v>0.2638888888888889</v>
      </c>
      <c r="Q6" s="1042">
        <v>0.2951388888888889</v>
      </c>
      <c r="R6" s="476">
        <v>0.3125</v>
      </c>
      <c r="S6" s="1042">
        <v>0.33680555555555558</v>
      </c>
      <c r="T6" s="476">
        <v>0.3576388888888889</v>
      </c>
      <c r="U6" s="1042">
        <v>0.37152777777777773</v>
      </c>
      <c r="V6" s="476">
        <v>0.39930555555555558</v>
      </c>
      <c r="W6" s="476">
        <v>0.44097222222222227</v>
      </c>
      <c r="X6" s="476">
        <v>0.4826388888888889</v>
      </c>
      <c r="Y6" s="1042">
        <v>0.51736111111111105</v>
      </c>
      <c r="Z6" s="476">
        <v>0.55902777777777779</v>
      </c>
      <c r="AA6" s="1042">
        <v>0.57638888888888895</v>
      </c>
      <c r="AB6" s="476">
        <v>0.60763888888888895</v>
      </c>
      <c r="AC6" s="1042">
        <v>0.63541666666666663</v>
      </c>
      <c r="AD6" s="476">
        <v>0.64930555555555558</v>
      </c>
      <c r="AE6" s="1042">
        <v>0.67708333333333337</v>
      </c>
      <c r="AF6" s="476">
        <v>0.69791666666666663</v>
      </c>
      <c r="AG6" s="476">
        <v>0.75</v>
      </c>
      <c r="AH6" s="476">
        <v>0.79166666666666663</v>
      </c>
      <c r="AI6" s="476">
        <v>0.84375</v>
      </c>
      <c r="AJ6" s="476">
        <v>0.88541666666666663</v>
      </c>
      <c r="AK6" s="1043">
        <v>0.92708333333333337</v>
      </c>
      <c r="AL6" s="1043">
        <v>0.96875</v>
      </c>
      <c r="AM6" s="442"/>
      <c r="AN6" s="84"/>
      <c r="AO6" s="1037"/>
      <c r="AP6" s="1026"/>
      <c r="AQ6" s="1026"/>
      <c r="AR6" s="988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</row>
    <row r="7" spans="1:60">
      <c r="A7" s="2125"/>
      <c r="B7" s="1065" t="s">
        <v>176</v>
      </c>
      <c r="C7" s="1439" t="s">
        <v>4</v>
      </c>
      <c r="D7" s="1439" t="s">
        <v>1683</v>
      </c>
      <c r="E7" s="1439" t="s">
        <v>19</v>
      </c>
      <c r="F7" s="571" t="s">
        <v>554</v>
      </c>
      <c r="G7" s="571" t="s">
        <v>571</v>
      </c>
      <c r="H7" s="898">
        <v>0.55000000000000004</v>
      </c>
      <c r="I7" s="1440">
        <f>H7</f>
        <v>0.55000000000000004</v>
      </c>
      <c r="J7" s="1441">
        <v>30</v>
      </c>
      <c r="K7" s="37">
        <f t="shared" ref="K7:K22" si="0">(H7/J7)/24</f>
        <v>7.6388888888888893E-4</v>
      </c>
      <c r="L7" s="37">
        <f>L6+K7</f>
        <v>7.6388888888888893E-4</v>
      </c>
      <c r="M7" s="1044">
        <f t="shared" ref="M7:M22" si="1">M6+$K7</f>
        <v>0.18131944444444445</v>
      </c>
      <c r="N7" s="1044">
        <f t="shared" ref="N7:N22" si="2">N6+$K7</f>
        <v>0.22298611111111111</v>
      </c>
      <c r="O7" s="1045">
        <f t="shared" ref="O7:O22" si="3">O6+$K7</f>
        <v>0.24381944444444445</v>
      </c>
      <c r="P7" s="1044">
        <f t="shared" ref="P7:P22" si="4">P6+$K7</f>
        <v>0.26465277777777779</v>
      </c>
      <c r="Q7" s="1045">
        <f t="shared" ref="Q7:Q22" si="5">Q6+$K7</f>
        <v>0.29590277777777779</v>
      </c>
      <c r="R7" s="1044">
        <f t="shared" ref="R7:R22" si="6">R6+$K7</f>
        <v>0.3132638888888889</v>
      </c>
      <c r="S7" s="1045">
        <f t="shared" ref="S7:S22" si="7">S6+$K7</f>
        <v>0.33756944444444448</v>
      </c>
      <c r="T7" s="1044">
        <f t="shared" ref="T7:T22" si="8">T6+$K7</f>
        <v>0.35840277777777779</v>
      </c>
      <c r="U7" s="1045">
        <f t="shared" ref="U7:U22" si="9">U6+$K7</f>
        <v>0.37229166666666663</v>
      </c>
      <c r="V7" s="1044">
        <f t="shared" ref="V7:V22" si="10">V6+$K7</f>
        <v>0.40006944444444448</v>
      </c>
      <c r="W7" s="1044">
        <f t="shared" ref="W7:W22" si="11">W6+$K7</f>
        <v>0.44173611111111116</v>
      </c>
      <c r="X7" s="1044">
        <f t="shared" ref="X7:X22" si="12">X6+$K7</f>
        <v>0.48340277777777779</v>
      </c>
      <c r="Y7" s="1045">
        <f t="shared" ref="Y7:Y22" si="13">Y6+$K7</f>
        <v>0.51812499999999995</v>
      </c>
      <c r="Z7" s="1044">
        <f t="shared" ref="Z7:Z22" si="14">Z6+$K7</f>
        <v>0.55979166666666669</v>
      </c>
      <c r="AA7" s="1045">
        <f t="shared" ref="AA7:AA22" si="15">AA6+$K7</f>
        <v>0.57715277777777785</v>
      </c>
      <c r="AB7" s="1044">
        <f t="shared" ref="AB7:AB22" si="16">AB6+$K7</f>
        <v>0.60840277777777785</v>
      </c>
      <c r="AC7" s="1045">
        <f t="shared" ref="AC7:AC22" si="17">AC6+$K7</f>
        <v>0.63618055555555553</v>
      </c>
      <c r="AD7" s="1044">
        <f t="shared" ref="AD7:AD22" si="18">AD6+$K7</f>
        <v>0.65006944444444448</v>
      </c>
      <c r="AE7" s="1045">
        <f t="shared" ref="AE7:AE22" si="19">AE6+$K7</f>
        <v>0.67784722222222227</v>
      </c>
      <c r="AF7" s="1044">
        <f t="shared" ref="AF7:AF22" si="20">AF6+$K7</f>
        <v>0.69868055555555553</v>
      </c>
      <c r="AG7" s="1044">
        <f t="shared" ref="AG7:AG22" si="21">AG6+$K7</f>
        <v>0.7507638888888889</v>
      </c>
      <c r="AH7" s="1044">
        <f t="shared" ref="AH7:AH22" si="22">AH6+$K7</f>
        <v>0.79243055555555553</v>
      </c>
      <c r="AI7" s="1044">
        <f t="shared" ref="AI7:AI22" si="23">AI6+$K7</f>
        <v>0.8445138888888889</v>
      </c>
      <c r="AJ7" s="1044">
        <f t="shared" ref="AJ7:AJ22" si="24">AJ6+$K7</f>
        <v>0.88618055555555553</v>
      </c>
      <c r="AK7" s="1044">
        <f t="shared" ref="AK7:AK22" si="25">AK6+$K7</f>
        <v>0.92784722222222227</v>
      </c>
      <c r="AL7" s="1044">
        <f t="shared" ref="AL7:AL22" si="26">AL6+$K7</f>
        <v>0.9695138888888889</v>
      </c>
      <c r="AM7" s="90"/>
      <c r="AN7" s="90"/>
      <c r="AO7" s="841"/>
      <c r="AP7" s="841"/>
      <c r="AQ7" s="841"/>
      <c r="AR7" s="841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</row>
    <row r="8" spans="1:60">
      <c r="A8" s="2125"/>
      <c r="B8" s="335" t="s">
        <v>175</v>
      </c>
      <c r="C8" s="1439" t="s">
        <v>4</v>
      </c>
      <c r="D8" s="1439" t="s">
        <v>1683</v>
      </c>
      <c r="E8" s="1439" t="s">
        <v>20</v>
      </c>
      <c r="F8" s="571" t="s">
        <v>555</v>
      </c>
      <c r="G8" s="571" t="s">
        <v>572</v>
      </c>
      <c r="H8" s="898">
        <v>0.43</v>
      </c>
      <c r="I8" s="1440">
        <f>I7+H8</f>
        <v>0.98</v>
      </c>
      <c r="J8" s="1441">
        <v>30</v>
      </c>
      <c r="K8" s="37">
        <f t="shared" si="0"/>
        <v>5.9722222222222219E-4</v>
      </c>
      <c r="L8" s="37">
        <f t="shared" ref="L8:L20" si="27">L7+K8</f>
        <v>1.3611111111111111E-3</v>
      </c>
      <c r="M8" s="1044">
        <f t="shared" si="1"/>
        <v>0.18191666666666667</v>
      </c>
      <c r="N8" s="1044">
        <f t="shared" si="2"/>
        <v>0.22358333333333333</v>
      </c>
      <c r="O8" s="1045">
        <f t="shared" si="3"/>
        <v>0.24441666666666667</v>
      </c>
      <c r="P8" s="1044">
        <f t="shared" si="4"/>
        <v>0.26525000000000004</v>
      </c>
      <c r="Q8" s="1045">
        <f t="shared" si="5"/>
        <v>0.29650000000000004</v>
      </c>
      <c r="R8" s="1044">
        <f t="shared" si="6"/>
        <v>0.31386111111111115</v>
      </c>
      <c r="S8" s="1045">
        <f t="shared" si="7"/>
        <v>0.33816666666666673</v>
      </c>
      <c r="T8" s="1044">
        <f t="shared" si="8"/>
        <v>0.35900000000000004</v>
      </c>
      <c r="U8" s="1045">
        <f t="shared" si="9"/>
        <v>0.37288888888888888</v>
      </c>
      <c r="V8" s="1044">
        <f t="shared" si="10"/>
        <v>0.40066666666666673</v>
      </c>
      <c r="W8" s="1044">
        <f t="shared" si="11"/>
        <v>0.44233333333333341</v>
      </c>
      <c r="X8" s="1044">
        <f t="shared" si="12"/>
        <v>0.48400000000000004</v>
      </c>
      <c r="Y8" s="1045">
        <f t="shared" si="13"/>
        <v>0.5187222222222222</v>
      </c>
      <c r="Z8" s="1044">
        <f t="shared" si="14"/>
        <v>0.56038888888888894</v>
      </c>
      <c r="AA8" s="1045">
        <f t="shared" si="15"/>
        <v>0.5777500000000001</v>
      </c>
      <c r="AB8" s="1044">
        <f t="shared" si="16"/>
        <v>0.6090000000000001</v>
      </c>
      <c r="AC8" s="1045">
        <f t="shared" si="17"/>
        <v>0.63677777777777778</v>
      </c>
      <c r="AD8" s="1044">
        <f t="shared" si="18"/>
        <v>0.65066666666666673</v>
      </c>
      <c r="AE8" s="1045">
        <f t="shared" si="19"/>
        <v>0.67844444444444452</v>
      </c>
      <c r="AF8" s="1044">
        <f t="shared" si="20"/>
        <v>0.69927777777777778</v>
      </c>
      <c r="AG8" s="1044">
        <f t="shared" si="21"/>
        <v>0.75136111111111115</v>
      </c>
      <c r="AH8" s="1044">
        <f t="shared" si="22"/>
        <v>0.79302777777777778</v>
      </c>
      <c r="AI8" s="1044">
        <f t="shared" si="23"/>
        <v>0.84511111111111115</v>
      </c>
      <c r="AJ8" s="1044">
        <f t="shared" si="24"/>
        <v>0.88677777777777778</v>
      </c>
      <c r="AK8" s="1044">
        <f t="shared" si="25"/>
        <v>0.92844444444444452</v>
      </c>
      <c r="AL8" s="1044">
        <f t="shared" si="26"/>
        <v>0.97011111111111115</v>
      </c>
      <c r="AM8" s="90"/>
      <c r="AN8" s="90"/>
      <c r="AO8" s="841"/>
      <c r="AP8" s="841"/>
      <c r="AQ8" s="841"/>
      <c r="AR8" s="854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</row>
    <row r="9" spans="1:60">
      <c r="A9" s="2125"/>
      <c r="B9" s="335" t="s">
        <v>468</v>
      </c>
      <c r="C9" s="1439" t="s">
        <v>4</v>
      </c>
      <c r="D9" s="1439" t="s">
        <v>1684</v>
      </c>
      <c r="E9" s="1439" t="s">
        <v>21</v>
      </c>
      <c r="F9" s="571" t="s">
        <v>556</v>
      </c>
      <c r="G9" s="571" t="s">
        <v>573</v>
      </c>
      <c r="H9" s="898">
        <v>0.2</v>
      </c>
      <c r="I9" s="1440">
        <f t="shared" ref="I9:I22" si="28">I8+H9</f>
        <v>1.18</v>
      </c>
      <c r="J9" s="1441">
        <v>30</v>
      </c>
      <c r="K9" s="37">
        <f t="shared" si="0"/>
        <v>2.7777777777777778E-4</v>
      </c>
      <c r="L9" s="37">
        <f t="shared" si="27"/>
        <v>1.6388888888888889E-3</v>
      </c>
      <c r="M9" s="1044">
        <f t="shared" si="1"/>
        <v>0.18219444444444444</v>
      </c>
      <c r="N9" s="1044">
        <f t="shared" si="2"/>
        <v>0.22386111111111109</v>
      </c>
      <c r="O9" s="1045">
        <f t="shared" si="3"/>
        <v>0.24469444444444444</v>
      </c>
      <c r="P9" s="1044">
        <f t="shared" si="4"/>
        <v>0.26552777777777781</v>
      </c>
      <c r="Q9" s="1045">
        <f t="shared" si="5"/>
        <v>0.29677777777777781</v>
      </c>
      <c r="R9" s="1044">
        <f t="shared" si="6"/>
        <v>0.31413888888888891</v>
      </c>
      <c r="S9" s="1045">
        <f t="shared" si="7"/>
        <v>0.33844444444444449</v>
      </c>
      <c r="T9" s="1044">
        <f t="shared" si="8"/>
        <v>0.35927777777777781</v>
      </c>
      <c r="U9" s="1045">
        <f t="shared" si="9"/>
        <v>0.37316666666666665</v>
      </c>
      <c r="V9" s="1044">
        <f t="shared" si="10"/>
        <v>0.40094444444444449</v>
      </c>
      <c r="W9" s="1044">
        <f t="shared" si="11"/>
        <v>0.44261111111111118</v>
      </c>
      <c r="X9" s="1044">
        <f t="shared" si="12"/>
        <v>0.48427777777777781</v>
      </c>
      <c r="Y9" s="1045">
        <f t="shared" si="13"/>
        <v>0.51900000000000002</v>
      </c>
      <c r="Z9" s="1044">
        <f t="shared" si="14"/>
        <v>0.56066666666666676</v>
      </c>
      <c r="AA9" s="1045">
        <f t="shared" si="15"/>
        <v>0.57802777777777792</v>
      </c>
      <c r="AB9" s="1044">
        <f t="shared" si="16"/>
        <v>0.60927777777777792</v>
      </c>
      <c r="AC9" s="1045">
        <f t="shared" si="17"/>
        <v>0.6370555555555556</v>
      </c>
      <c r="AD9" s="1044">
        <f t="shared" si="18"/>
        <v>0.65094444444444455</v>
      </c>
      <c r="AE9" s="1045">
        <f t="shared" si="19"/>
        <v>0.67872222222222234</v>
      </c>
      <c r="AF9" s="1044">
        <f t="shared" si="20"/>
        <v>0.6995555555555556</v>
      </c>
      <c r="AG9" s="1044">
        <f t="shared" si="21"/>
        <v>0.75163888888888897</v>
      </c>
      <c r="AH9" s="1044">
        <f t="shared" si="22"/>
        <v>0.7933055555555556</v>
      </c>
      <c r="AI9" s="1044">
        <f t="shared" si="23"/>
        <v>0.84538888888888897</v>
      </c>
      <c r="AJ9" s="1044">
        <f t="shared" si="24"/>
        <v>0.8870555555555556</v>
      </c>
      <c r="AK9" s="1044">
        <f t="shared" si="25"/>
        <v>0.92872222222222234</v>
      </c>
      <c r="AL9" s="1044">
        <f t="shared" si="26"/>
        <v>0.97038888888888897</v>
      </c>
      <c r="AM9" s="90"/>
      <c r="AN9" s="90"/>
      <c r="AO9" s="841"/>
      <c r="AP9" s="841"/>
      <c r="AQ9" s="841"/>
      <c r="AR9" s="854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</row>
    <row r="10" spans="1:60">
      <c r="A10" s="2125"/>
      <c r="B10" s="335" t="s">
        <v>174</v>
      </c>
      <c r="C10" s="1439" t="s">
        <v>4</v>
      </c>
      <c r="D10" s="1439" t="s">
        <v>1684</v>
      </c>
      <c r="E10" s="1439" t="s">
        <v>22</v>
      </c>
      <c r="F10" s="571" t="s">
        <v>557</v>
      </c>
      <c r="G10" s="571" t="s">
        <v>574</v>
      </c>
      <c r="H10" s="898">
        <v>0.89</v>
      </c>
      <c r="I10" s="1440">
        <f t="shared" si="28"/>
        <v>2.0699999999999998</v>
      </c>
      <c r="J10" s="1441">
        <v>40</v>
      </c>
      <c r="K10" s="37">
        <f t="shared" si="0"/>
        <v>9.2708333333333325E-4</v>
      </c>
      <c r="L10" s="37">
        <f t="shared" si="27"/>
        <v>2.5659722222222221E-3</v>
      </c>
      <c r="M10" s="1044">
        <f t="shared" si="1"/>
        <v>0.18312152777777777</v>
      </c>
      <c r="N10" s="1044">
        <f t="shared" si="2"/>
        <v>0.22478819444444442</v>
      </c>
      <c r="O10" s="1045">
        <f t="shared" si="3"/>
        <v>0.24562152777777777</v>
      </c>
      <c r="P10" s="1044">
        <f t="shared" si="4"/>
        <v>0.26645486111111116</v>
      </c>
      <c r="Q10" s="1045">
        <f t="shared" si="5"/>
        <v>0.29770486111111116</v>
      </c>
      <c r="R10" s="1044">
        <f t="shared" si="6"/>
        <v>0.31506597222222227</v>
      </c>
      <c r="S10" s="1045">
        <f t="shared" si="7"/>
        <v>0.33937152777777785</v>
      </c>
      <c r="T10" s="1044">
        <f t="shared" si="8"/>
        <v>0.36020486111111116</v>
      </c>
      <c r="U10" s="1045">
        <f t="shared" si="9"/>
        <v>0.37409375</v>
      </c>
      <c r="V10" s="1044">
        <f t="shared" si="10"/>
        <v>0.40187152777777785</v>
      </c>
      <c r="W10" s="1044">
        <f t="shared" si="11"/>
        <v>0.44353819444444453</v>
      </c>
      <c r="X10" s="1044">
        <f t="shared" si="12"/>
        <v>0.48520486111111116</v>
      </c>
      <c r="Y10" s="1045">
        <f t="shared" si="13"/>
        <v>0.51992708333333337</v>
      </c>
      <c r="Z10" s="1044">
        <f t="shared" si="14"/>
        <v>0.56159375000000011</v>
      </c>
      <c r="AA10" s="1045">
        <f t="shared" si="15"/>
        <v>0.57895486111111127</v>
      </c>
      <c r="AB10" s="1044">
        <f t="shared" si="16"/>
        <v>0.61020486111111127</v>
      </c>
      <c r="AC10" s="1045">
        <f t="shared" si="17"/>
        <v>0.63798263888888895</v>
      </c>
      <c r="AD10" s="1044">
        <f t="shared" si="18"/>
        <v>0.6518715277777779</v>
      </c>
      <c r="AE10" s="1045">
        <f t="shared" si="19"/>
        <v>0.67964930555555569</v>
      </c>
      <c r="AF10" s="1044">
        <f t="shared" si="20"/>
        <v>0.70048263888888895</v>
      </c>
      <c r="AG10" s="1044">
        <f t="shared" si="21"/>
        <v>0.75256597222222232</v>
      </c>
      <c r="AH10" s="1044">
        <f t="shared" si="22"/>
        <v>0.79423263888888895</v>
      </c>
      <c r="AI10" s="1044">
        <f t="shared" si="23"/>
        <v>0.84631597222222232</v>
      </c>
      <c r="AJ10" s="1044">
        <f t="shared" si="24"/>
        <v>0.88798263888888895</v>
      </c>
      <c r="AK10" s="1044">
        <f t="shared" si="25"/>
        <v>0.92964930555555569</v>
      </c>
      <c r="AL10" s="1044">
        <f t="shared" si="26"/>
        <v>0.97131597222222232</v>
      </c>
      <c r="AM10" s="90"/>
      <c r="AN10" s="90"/>
      <c r="AO10" s="841"/>
      <c r="AP10" s="841"/>
      <c r="AQ10" s="841"/>
      <c r="AR10" s="854"/>
    </row>
    <row r="11" spans="1:60">
      <c r="A11" s="2125"/>
      <c r="B11" s="335" t="s">
        <v>470</v>
      </c>
      <c r="C11" s="1439" t="s">
        <v>4</v>
      </c>
      <c r="D11" s="1439" t="s">
        <v>1684</v>
      </c>
      <c r="E11" s="1439" t="s">
        <v>23</v>
      </c>
      <c r="F11" s="571" t="s">
        <v>558</v>
      </c>
      <c r="G11" s="571" t="s">
        <v>575</v>
      </c>
      <c r="H11" s="1039">
        <v>0.45</v>
      </c>
      <c r="I11" s="1440">
        <f t="shared" si="28"/>
        <v>2.52</v>
      </c>
      <c r="J11" s="1441">
        <v>35</v>
      </c>
      <c r="K11" s="37">
        <f t="shared" si="0"/>
        <v>5.3571428571428574E-4</v>
      </c>
      <c r="L11" s="37">
        <f t="shared" si="27"/>
        <v>3.1016865079365077E-3</v>
      </c>
      <c r="M11" s="1044">
        <f t="shared" si="1"/>
        <v>0.18365724206349204</v>
      </c>
      <c r="N11" s="1044">
        <f t="shared" si="2"/>
        <v>0.2253239087301587</v>
      </c>
      <c r="O11" s="1045">
        <f t="shared" si="3"/>
        <v>0.24615724206349204</v>
      </c>
      <c r="P11" s="1044">
        <f t="shared" si="4"/>
        <v>0.26699057539682547</v>
      </c>
      <c r="Q11" s="1045">
        <f t="shared" si="5"/>
        <v>0.29824057539682547</v>
      </c>
      <c r="R11" s="1044">
        <f t="shared" si="6"/>
        <v>0.31560168650793657</v>
      </c>
      <c r="S11" s="1045">
        <f t="shared" si="7"/>
        <v>0.33990724206349215</v>
      </c>
      <c r="T11" s="1044">
        <f t="shared" si="8"/>
        <v>0.36074057539682547</v>
      </c>
      <c r="U11" s="1045">
        <f t="shared" si="9"/>
        <v>0.37462946428571431</v>
      </c>
      <c r="V11" s="1044">
        <f t="shared" si="10"/>
        <v>0.40240724206349215</v>
      </c>
      <c r="W11" s="1044">
        <f t="shared" si="11"/>
        <v>0.44407390873015884</v>
      </c>
      <c r="X11" s="1044">
        <f t="shared" si="12"/>
        <v>0.48574057539682547</v>
      </c>
      <c r="Y11" s="1045">
        <f t="shared" si="13"/>
        <v>0.52046279761904768</v>
      </c>
      <c r="Z11" s="1044">
        <f t="shared" si="14"/>
        <v>0.56212946428571442</v>
      </c>
      <c r="AA11" s="1045">
        <f t="shared" si="15"/>
        <v>0.57949057539682558</v>
      </c>
      <c r="AB11" s="1044">
        <f t="shared" si="16"/>
        <v>0.61074057539682558</v>
      </c>
      <c r="AC11" s="1045">
        <f t="shared" si="17"/>
        <v>0.63851835317460326</v>
      </c>
      <c r="AD11" s="1044">
        <f t="shared" si="18"/>
        <v>0.65240724206349221</v>
      </c>
      <c r="AE11" s="1045">
        <f t="shared" si="19"/>
        <v>0.68018501984127</v>
      </c>
      <c r="AF11" s="1044">
        <f t="shared" si="20"/>
        <v>0.70101835317460326</v>
      </c>
      <c r="AG11" s="1044">
        <f t="shared" si="21"/>
        <v>0.75310168650793663</v>
      </c>
      <c r="AH11" s="1044">
        <f t="shared" si="22"/>
        <v>0.79476835317460326</v>
      </c>
      <c r="AI11" s="1044">
        <f t="shared" si="23"/>
        <v>0.84685168650793663</v>
      </c>
      <c r="AJ11" s="1044">
        <f t="shared" si="24"/>
        <v>0.88851835317460326</v>
      </c>
      <c r="AK11" s="1044">
        <f t="shared" si="25"/>
        <v>0.93018501984127</v>
      </c>
      <c r="AL11" s="1044">
        <f t="shared" si="26"/>
        <v>0.97185168650793663</v>
      </c>
      <c r="AM11" s="90"/>
      <c r="AN11" s="90"/>
      <c r="AO11" s="841"/>
      <c r="AP11" s="841"/>
      <c r="AQ11" s="841"/>
      <c r="AR11" s="854"/>
    </row>
    <row r="12" spans="1:60">
      <c r="A12" s="2125"/>
      <c r="B12" s="1612" t="s">
        <v>173</v>
      </c>
      <c r="C12" s="1040" t="s">
        <v>4</v>
      </c>
      <c r="D12" s="1040" t="s">
        <v>1684</v>
      </c>
      <c r="E12" s="1439" t="s">
        <v>24</v>
      </c>
      <c r="F12" s="571" t="s">
        <v>559</v>
      </c>
      <c r="G12" s="571" t="s">
        <v>576</v>
      </c>
      <c r="H12" s="1041">
        <v>0.48</v>
      </c>
      <c r="I12" s="1440">
        <f t="shared" si="28"/>
        <v>3</v>
      </c>
      <c r="J12" s="422">
        <v>35</v>
      </c>
      <c r="K12" s="423">
        <f t="shared" si="0"/>
        <v>5.7142857142857136E-4</v>
      </c>
      <c r="L12" s="423">
        <f t="shared" si="27"/>
        <v>3.673115079365079E-3</v>
      </c>
      <c r="M12" s="1046">
        <f t="shared" si="1"/>
        <v>0.18422867063492063</v>
      </c>
      <c r="N12" s="1046">
        <f t="shared" si="2"/>
        <v>0.22589533730158728</v>
      </c>
      <c r="O12" s="1045">
        <f t="shared" si="3"/>
        <v>0.24672867063492063</v>
      </c>
      <c r="P12" s="1046">
        <f t="shared" si="4"/>
        <v>0.26756200396825403</v>
      </c>
      <c r="Q12" s="1045">
        <f t="shared" si="5"/>
        <v>0.29881200396825403</v>
      </c>
      <c r="R12" s="1046">
        <f t="shared" si="6"/>
        <v>0.31617311507936513</v>
      </c>
      <c r="S12" s="1045">
        <f t="shared" si="7"/>
        <v>0.34047867063492071</v>
      </c>
      <c r="T12" s="1046">
        <f t="shared" si="8"/>
        <v>0.36131200396825403</v>
      </c>
      <c r="U12" s="1045">
        <f t="shared" si="9"/>
        <v>0.37520089285714286</v>
      </c>
      <c r="V12" s="1046">
        <f t="shared" si="10"/>
        <v>0.40297867063492071</v>
      </c>
      <c r="W12" s="1046">
        <f t="shared" si="11"/>
        <v>0.4446453373015874</v>
      </c>
      <c r="X12" s="1046">
        <f t="shared" si="12"/>
        <v>0.48631200396825403</v>
      </c>
      <c r="Y12" s="1045">
        <f t="shared" si="13"/>
        <v>0.52103422619047624</v>
      </c>
      <c r="Z12" s="1044">
        <f t="shared" si="14"/>
        <v>0.56270089285714298</v>
      </c>
      <c r="AA12" s="1045">
        <f t="shared" si="15"/>
        <v>0.58006200396825414</v>
      </c>
      <c r="AB12" s="1044">
        <f t="shared" si="16"/>
        <v>0.61131200396825414</v>
      </c>
      <c r="AC12" s="1045">
        <f t="shared" si="17"/>
        <v>0.63908978174603182</v>
      </c>
      <c r="AD12" s="1046">
        <f t="shared" si="18"/>
        <v>0.65297867063492077</v>
      </c>
      <c r="AE12" s="1045">
        <f t="shared" si="19"/>
        <v>0.68075644841269856</v>
      </c>
      <c r="AF12" s="1046">
        <f t="shared" si="20"/>
        <v>0.70158978174603182</v>
      </c>
      <c r="AG12" s="1046">
        <f t="shared" si="21"/>
        <v>0.75367311507936519</v>
      </c>
      <c r="AH12" s="1046">
        <f t="shared" si="22"/>
        <v>0.79533978174603182</v>
      </c>
      <c r="AI12" s="1046">
        <f t="shared" si="23"/>
        <v>0.84742311507936519</v>
      </c>
      <c r="AJ12" s="1046">
        <f t="shared" si="24"/>
        <v>0.88908978174603182</v>
      </c>
      <c r="AK12" s="1046">
        <f t="shared" si="25"/>
        <v>0.93075644841269856</v>
      </c>
      <c r="AL12" s="1046">
        <f t="shared" si="26"/>
        <v>0.97242311507936519</v>
      </c>
      <c r="AM12" s="90"/>
      <c r="AN12" s="90"/>
      <c r="AO12" s="841"/>
      <c r="AP12" s="841"/>
      <c r="AQ12" s="841"/>
      <c r="AR12" s="854"/>
    </row>
    <row r="13" spans="1:60">
      <c r="A13" s="2125"/>
      <c r="B13" s="335" t="s">
        <v>172</v>
      </c>
      <c r="C13" s="1439" t="s">
        <v>4</v>
      </c>
      <c r="D13" s="1439" t="s">
        <v>1684</v>
      </c>
      <c r="E13" s="1439" t="s">
        <v>25</v>
      </c>
      <c r="F13" s="571" t="s">
        <v>560</v>
      </c>
      <c r="G13" s="571" t="s">
        <v>577</v>
      </c>
      <c r="H13" s="898">
        <v>0.78</v>
      </c>
      <c r="I13" s="1440">
        <f t="shared" si="28"/>
        <v>3.7800000000000002</v>
      </c>
      <c r="J13" s="1441">
        <v>30</v>
      </c>
      <c r="K13" s="37">
        <f t="shared" si="0"/>
        <v>1.0833333333333335E-3</v>
      </c>
      <c r="L13" s="37">
        <f t="shared" si="27"/>
        <v>4.7564484126984127E-3</v>
      </c>
      <c r="M13" s="1044">
        <f t="shared" si="1"/>
        <v>0.18531200396825395</v>
      </c>
      <c r="N13" s="1044">
        <f t="shared" si="2"/>
        <v>0.22697867063492061</v>
      </c>
      <c r="O13" s="1045">
        <f t="shared" si="3"/>
        <v>0.24781200396825395</v>
      </c>
      <c r="P13" s="1044">
        <f t="shared" si="4"/>
        <v>0.26864533730158735</v>
      </c>
      <c r="Q13" s="1045">
        <f t="shared" si="5"/>
        <v>0.29989533730158735</v>
      </c>
      <c r="R13" s="1044">
        <f t="shared" si="6"/>
        <v>0.31725644841269846</v>
      </c>
      <c r="S13" s="1045">
        <f t="shared" si="7"/>
        <v>0.34156200396825404</v>
      </c>
      <c r="T13" s="1044">
        <f t="shared" si="8"/>
        <v>0.36239533730158735</v>
      </c>
      <c r="U13" s="1045">
        <f t="shared" si="9"/>
        <v>0.37628422619047619</v>
      </c>
      <c r="V13" s="1044">
        <f t="shared" si="10"/>
        <v>0.40406200396825404</v>
      </c>
      <c r="W13" s="1044">
        <f t="shared" si="11"/>
        <v>0.44572867063492072</v>
      </c>
      <c r="X13" s="1044">
        <f t="shared" si="12"/>
        <v>0.48739533730158735</v>
      </c>
      <c r="Y13" s="1045">
        <f t="shared" si="13"/>
        <v>0.52211755952380956</v>
      </c>
      <c r="Z13" s="1044">
        <f t="shared" si="14"/>
        <v>0.5637842261904763</v>
      </c>
      <c r="AA13" s="1045">
        <f t="shared" si="15"/>
        <v>0.58114533730158746</v>
      </c>
      <c r="AB13" s="1044">
        <f t="shared" si="16"/>
        <v>0.61239533730158746</v>
      </c>
      <c r="AC13" s="1045">
        <f t="shared" si="17"/>
        <v>0.64017311507936514</v>
      </c>
      <c r="AD13" s="1044">
        <f t="shared" si="18"/>
        <v>0.65406200396825409</v>
      </c>
      <c r="AE13" s="1045">
        <f t="shared" si="19"/>
        <v>0.68183978174603188</v>
      </c>
      <c r="AF13" s="1044">
        <f t="shared" si="20"/>
        <v>0.70267311507936514</v>
      </c>
      <c r="AG13" s="1044">
        <f t="shared" si="21"/>
        <v>0.75475644841269851</v>
      </c>
      <c r="AH13" s="1044">
        <f t="shared" si="22"/>
        <v>0.79642311507936514</v>
      </c>
      <c r="AI13" s="1044">
        <f t="shared" si="23"/>
        <v>0.84850644841269851</v>
      </c>
      <c r="AJ13" s="1044">
        <f t="shared" si="24"/>
        <v>0.89017311507936514</v>
      </c>
      <c r="AK13" s="1044">
        <f t="shared" si="25"/>
        <v>0.93183978174603188</v>
      </c>
      <c r="AL13" s="1044">
        <f t="shared" si="26"/>
        <v>0.97350644841269851</v>
      </c>
      <c r="AM13" s="90"/>
      <c r="AN13" s="90"/>
      <c r="AO13" s="841"/>
      <c r="AP13" s="841"/>
      <c r="AQ13" s="841"/>
      <c r="AR13" s="840"/>
    </row>
    <row r="14" spans="1:60">
      <c r="A14" s="2125"/>
      <c r="B14" s="335" t="s">
        <v>171</v>
      </c>
      <c r="C14" s="1439" t="s">
        <v>4</v>
      </c>
      <c r="D14" s="1439" t="s">
        <v>1684</v>
      </c>
      <c r="E14" s="1439" t="s">
        <v>26</v>
      </c>
      <c r="F14" s="571" t="s">
        <v>561</v>
      </c>
      <c r="G14" s="571" t="s">
        <v>578</v>
      </c>
      <c r="H14" s="898">
        <v>0.45</v>
      </c>
      <c r="I14" s="1440">
        <f t="shared" si="28"/>
        <v>4.2300000000000004</v>
      </c>
      <c r="J14" s="1441">
        <v>30</v>
      </c>
      <c r="K14" s="37">
        <f t="shared" si="0"/>
        <v>6.2500000000000001E-4</v>
      </c>
      <c r="L14" s="37">
        <f t="shared" si="27"/>
        <v>5.3814484126984124E-3</v>
      </c>
      <c r="M14" s="1044">
        <f t="shared" si="1"/>
        <v>0.18593700396825394</v>
      </c>
      <c r="N14" s="1044">
        <f t="shared" si="2"/>
        <v>0.2276036706349206</v>
      </c>
      <c r="O14" s="1045">
        <f t="shared" si="3"/>
        <v>0.24843700396825394</v>
      </c>
      <c r="P14" s="1044">
        <f t="shared" si="4"/>
        <v>0.26927033730158734</v>
      </c>
      <c r="Q14" s="1045">
        <f t="shared" si="5"/>
        <v>0.30052033730158734</v>
      </c>
      <c r="R14" s="1044">
        <f t="shared" si="6"/>
        <v>0.31788144841269844</v>
      </c>
      <c r="S14" s="1045">
        <f t="shared" si="7"/>
        <v>0.34218700396825402</v>
      </c>
      <c r="T14" s="1044">
        <f t="shared" si="8"/>
        <v>0.36302033730158734</v>
      </c>
      <c r="U14" s="1045">
        <f t="shared" si="9"/>
        <v>0.37690922619047618</v>
      </c>
      <c r="V14" s="1044">
        <f t="shared" si="10"/>
        <v>0.40468700396825402</v>
      </c>
      <c r="W14" s="1044">
        <f t="shared" si="11"/>
        <v>0.44635367063492071</v>
      </c>
      <c r="X14" s="1044">
        <f t="shared" si="12"/>
        <v>0.48802033730158734</v>
      </c>
      <c r="Y14" s="1045">
        <f t="shared" si="13"/>
        <v>0.52274255952380955</v>
      </c>
      <c r="Z14" s="1044">
        <f t="shared" si="14"/>
        <v>0.56440922619047629</v>
      </c>
      <c r="AA14" s="1045">
        <f t="shared" si="15"/>
        <v>0.58177033730158745</v>
      </c>
      <c r="AB14" s="1044">
        <f t="shared" si="16"/>
        <v>0.61302033730158745</v>
      </c>
      <c r="AC14" s="1045">
        <f t="shared" si="17"/>
        <v>0.64079811507936513</v>
      </c>
      <c r="AD14" s="1044">
        <f t="shared" si="18"/>
        <v>0.65468700396825408</v>
      </c>
      <c r="AE14" s="1045">
        <f t="shared" si="19"/>
        <v>0.68246478174603187</v>
      </c>
      <c r="AF14" s="1044">
        <f t="shared" si="20"/>
        <v>0.70329811507936513</v>
      </c>
      <c r="AG14" s="1044">
        <f t="shared" si="21"/>
        <v>0.7553814484126985</v>
      </c>
      <c r="AH14" s="1044">
        <f t="shared" si="22"/>
        <v>0.79704811507936513</v>
      </c>
      <c r="AI14" s="1044">
        <f t="shared" si="23"/>
        <v>0.8491314484126985</v>
      </c>
      <c r="AJ14" s="1044">
        <f t="shared" si="24"/>
        <v>0.89079811507936513</v>
      </c>
      <c r="AK14" s="1044">
        <f t="shared" si="25"/>
        <v>0.93246478174603187</v>
      </c>
      <c r="AL14" s="1044">
        <f t="shared" si="26"/>
        <v>0.9741314484126985</v>
      </c>
      <c r="AM14" s="90"/>
      <c r="AN14" s="90"/>
      <c r="AO14" s="841"/>
      <c r="AP14" s="841"/>
      <c r="AQ14" s="841"/>
      <c r="AR14" s="840"/>
    </row>
    <row r="15" spans="1:60">
      <c r="A15" s="2125"/>
      <c r="B15" s="335" t="s">
        <v>170</v>
      </c>
      <c r="C15" s="1439" t="s">
        <v>4</v>
      </c>
      <c r="D15" s="1439" t="s">
        <v>1684</v>
      </c>
      <c r="E15" s="1439" t="s">
        <v>27</v>
      </c>
      <c r="F15" s="571" t="s">
        <v>562</v>
      </c>
      <c r="G15" s="571" t="s">
        <v>579</v>
      </c>
      <c r="H15" s="898">
        <v>0.45</v>
      </c>
      <c r="I15" s="1440">
        <f t="shared" si="28"/>
        <v>4.6800000000000006</v>
      </c>
      <c r="J15" s="1441">
        <v>25</v>
      </c>
      <c r="K15" s="37">
        <f t="shared" si="0"/>
        <v>7.5000000000000012E-4</v>
      </c>
      <c r="L15" s="37">
        <f t="shared" si="27"/>
        <v>6.1314484126984122E-3</v>
      </c>
      <c r="M15" s="1044">
        <f t="shared" si="1"/>
        <v>0.18668700396825394</v>
      </c>
      <c r="N15" s="1044">
        <f t="shared" si="2"/>
        <v>0.2283536706349206</v>
      </c>
      <c r="O15" s="1045">
        <f t="shared" si="3"/>
        <v>0.24918700396825394</v>
      </c>
      <c r="P15" s="1044">
        <f t="shared" si="4"/>
        <v>0.27002033730158731</v>
      </c>
      <c r="Q15" s="1045">
        <f t="shared" si="5"/>
        <v>0.30127033730158731</v>
      </c>
      <c r="R15" s="1044">
        <f t="shared" si="6"/>
        <v>0.31863144841269841</v>
      </c>
      <c r="S15" s="1045">
        <f t="shared" si="7"/>
        <v>0.342937003968254</v>
      </c>
      <c r="T15" s="1044">
        <f t="shared" si="8"/>
        <v>0.36377033730158731</v>
      </c>
      <c r="U15" s="1045">
        <f t="shared" si="9"/>
        <v>0.37765922619047615</v>
      </c>
      <c r="V15" s="1044">
        <f t="shared" si="10"/>
        <v>0.405437003968254</v>
      </c>
      <c r="W15" s="1044">
        <f t="shared" si="11"/>
        <v>0.44710367063492068</v>
      </c>
      <c r="X15" s="1044">
        <f t="shared" si="12"/>
        <v>0.48877033730158731</v>
      </c>
      <c r="Y15" s="1045">
        <f t="shared" si="13"/>
        <v>0.52349255952380958</v>
      </c>
      <c r="Z15" s="1044">
        <f t="shared" si="14"/>
        <v>0.56515922619047632</v>
      </c>
      <c r="AA15" s="1045">
        <f t="shared" si="15"/>
        <v>0.58252033730158748</v>
      </c>
      <c r="AB15" s="1044">
        <f t="shared" si="16"/>
        <v>0.61377033730158748</v>
      </c>
      <c r="AC15" s="1045">
        <f t="shared" si="17"/>
        <v>0.64154811507936516</v>
      </c>
      <c r="AD15" s="1044">
        <f t="shared" si="18"/>
        <v>0.65543700396825411</v>
      </c>
      <c r="AE15" s="1045">
        <f t="shared" si="19"/>
        <v>0.6832147817460319</v>
      </c>
      <c r="AF15" s="1044">
        <f t="shared" si="20"/>
        <v>0.70404811507936516</v>
      </c>
      <c r="AG15" s="1044">
        <f t="shared" si="21"/>
        <v>0.75613144841269853</v>
      </c>
      <c r="AH15" s="1044">
        <f t="shared" si="22"/>
        <v>0.79779811507936516</v>
      </c>
      <c r="AI15" s="1044">
        <f t="shared" si="23"/>
        <v>0.84988144841269853</v>
      </c>
      <c r="AJ15" s="1044">
        <f t="shared" si="24"/>
        <v>0.89154811507936516</v>
      </c>
      <c r="AK15" s="1044">
        <f t="shared" si="25"/>
        <v>0.9332147817460319</v>
      </c>
      <c r="AL15" s="1044">
        <f t="shared" si="26"/>
        <v>0.97488144841269853</v>
      </c>
      <c r="AM15" s="90"/>
      <c r="AN15" s="90"/>
      <c r="AO15" s="841"/>
      <c r="AP15" s="841"/>
      <c r="AQ15" s="841"/>
      <c r="AR15" s="840"/>
    </row>
    <row r="16" spans="1:60">
      <c r="A16" s="2125"/>
      <c r="B16" s="335" t="s">
        <v>469</v>
      </c>
      <c r="C16" s="1439" t="s">
        <v>4</v>
      </c>
      <c r="D16" s="1439" t="s">
        <v>1684</v>
      </c>
      <c r="E16" s="1439" t="s">
        <v>28</v>
      </c>
      <c r="F16" s="571" t="s">
        <v>563</v>
      </c>
      <c r="G16" s="571" t="s">
        <v>580</v>
      </c>
      <c r="H16" s="898">
        <v>0.77</v>
      </c>
      <c r="I16" s="1440">
        <f t="shared" si="28"/>
        <v>5.4500000000000011</v>
      </c>
      <c r="J16" s="1441">
        <v>20</v>
      </c>
      <c r="K16" s="37">
        <f t="shared" si="0"/>
        <v>1.6041666666666667E-3</v>
      </c>
      <c r="L16" s="37">
        <f t="shared" si="27"/>
        <v>7.7356150793650791E-3</v>
      </c>
      <c r="M16" s="1044">
        <f t="shared" si="1"/>
        <v>0.1882911706349206</v>
      </c>
      <c r="N16" s="1044">
        <f t="shared" si="2"/>
        <v>0.22995783730158725</v>
      </c>
      <c r="O16" s="1045">
        <f t="shared" si="3"/>
        <v>0.25079117063492062</v>
      </c>
      <c r="P16" s="1044">
        <f t="shared" si="4"/>
        <v>0.27162450396825399</v>
      </c>
      <c r="Q16" s="1045">
        <f t="shared" si="5"/>
        <v>0.30287450396825399</v>
      </c>
      <c r="R16" s="1044">
        <f t="shared" si="6"/>
        <v>0.3202356150793651</v>
      </c>
      <c r="S16" s="1045">
        <f t="shared" si="7"/>
        <v>0.34454117063492068</v>
      </c>
      <c r="T16" s="1044">
        <f t="shared" si="8"/>
        <v>0.36537450396825399</v>
      </c>
      <c r="U16" s="1045">
        <f t="shared" si="9"/>
        <v>0.37926339285714283</v>
      </c>
      <c r="V16" s="1044">
        <f t="shared" si="10"/>
        <v>0.40704117063492068</v>
      </c>
      <c r="W16" s="1044">
        <f t="shared" si="11"/>
        <v>0.44870783730158736</v>
      </c>
      <c r="X16" s="1044">
        <f t="shared" si="12"/>
        <v>0.49037450396825399</v>
      </c>
      <c r="Y16" s="1045">
        <f t="shared" si="13"/>
        <v>0.5250967261904762</v>
      </c>
      <c r="Z16" s="1044">
        <f t="shared" si="14"/>
        <v>0.56676339285714294</v>
      </c>
      <c r="AA16" s="1045">
        <f t="shared" si="15"/>
        <v>0.58412450396825411</v>
      </c>
      <c r="AB16" s="1044">
        <f t="shared" si="16"/>
        <v>0.61537450396825411</v>
      </c>
      <c r="AC16" s="1045">
        <f t="shared" si="17"/>
        <v>0.64315228174603178</v>
      </c>
      <c r="AD16" s="1044">
        <f t="shared" si="18"/>
        <v>0.65704117063492073</v>
      </c>
      <c r="AE16" s="1045">
        <f t="shared" si="19"/>
        <v>0.68481894841269852</v>
      </c>
      <c r="AF16" s="1044">
        <f t="shared" si="20"/>
        <v>0.70565228174603178</v>
      </c>
      <c r="AG16" s="1044">
        <f t="shared" si="21"/>
        <v>0.75773561507936515</v>
      </c>
      <c r="AH16" s="1044">
        <f t="shared" si="22"/>
        <v>0.79940228174603178</v>
      </c>
      <c r="AI16" s="1044">
        <f t="shared" si="23"/>
        <v>0.85148561507936515</v>
      </c>
      <c r="AJ16" s="1044">
        <f t="shared" si="24"/>
        <v>0.89315228174603178</v>
      </c>
      <c r="AK16" s="1044">
        <f t="shared" si="25"/>
        <v>0.93481894841269852</v>
      </c>
      <c r="AL16" s="1044">
        <f t="shared" si="26"/>
        <v>0.97648561507936515</v>
      </c>
      <c r="AM16" s="90"/>
      <c r="AN16" s="90"/>
      <c r="AO16" s="841"/>
      <c r="AP16" s="841"/>
      <c r="AQ16" s="841"/>
      <c r="AR16" s="840"/>
    </row>
    <row r="17" spans="1:48">
      <c r="A17" s="2125"/>
      <c r="B17" s="335" t="s">
        <v>168</v>
      </c>
      <c r="C17" s="1264" t="s">
        <v>4</v>
      </c>
      <c r="D17" s="1439" t="s">
        <v>1684</v>
      </c>
      <c r="E17" s="1439" t="s">
        <v>29</v>
      </c>
      <c r="F17" s="571" t="s">
        <v>564</v>
      </c>
      <c r="G17" s="571" t="s">
        <v>581</v>
      </c>
      <c r="H17" s="1039">
        <v>0.73</v>
      </c>
      <c r="I17" s="1440">
        <f t="shared" si="28"/>
        <v>6.1800000000000015</v>
      </c>
      <c r="J17" s="1441">
        <v>20</v>
      </c>
      <c r="K17" s="37">
        <f t="shared" si="0"/>
        <v>1.5208333333333332E-3</v>
      </c>
      <c r="L17" s="37">
        <f t="shared" si="27"/>
        <v>9.2564484126984124E-3</v>
      </c>
      <c r="M17" s="1044">
        <f t="shared" si="1"/>
        <v>0.18981200396825393</v>
      </c>
      <c r="N17" s="1044">
        <f t="shared" si="2"/>
        <v>0.23147867063492059</v>
      </c>
      <c r="O17" s="1045">
        <f t="shared" si="3"/>
        <v>0.25231200396825398</v>
      </c>
      <c r="P17" s="1044">
        <f t="shared" si="4"/>
        <v>0.27314533730158735</v>
      </c>
      <c r="Q17" s="1045">
        <f t="shared" si="5"/>
        <v>0.30439533730158735</v>
      </c>
      <c r="R17" s="1044">
        <f t="shared" si="6"/>
        <v>0.32175644841269846</v>
      </c>
      <c r="S17" s="1045">
        <f t="shared" si="7"/>
        <v>0.34606200396825404</v>
      </c>
      <c r="T17" s="1044">
        <f t="shared" si="8"/>
        <v>0.36689533730158735</v>
      </c>
      <c r="U17" s="1045">
        <f t="shared" si="9"/>
        <v>0.38078422619047619</v>
      </c>
      <c r="V17" s="1044">
        <f t="shared" si="10"/>
        <v>0.40856200396825404</v>
      </c>
      <c r="W17" s="1044">
        <f t="shared" si="11"/>
        <v>0.45022867063492072</v>
      </c>
      <c r="X17" s="1044">
        <f t="shared" si="12"/>
        <v>0.49189533730158735</v>
      </c>
      <c r="Y17" s="1045">
        <f t="shared" si="13"/>
        <v>0.52661755952380951</v>
      </c>
      <c r="Z17" s="1044">
        <f t="shared" si="14"/>
        <v>0.56828422619047625</v>
      </c>
      <c r="AA17" s="1045">
        <f t="shared" si="15"/>
        <v>0.58564533730158741</v>
      </c>
      <c r="AB17" s="1044">
        <f t="shared" si="16"/>
        <v>0.61689533730158741</v>
      </c>
      <c r="AC17" s="1045">
        <f t="shared" si="17"/>
        <v>0.64467311507936509</v>
      </c>
      <c r="AD17" s="1044">
        <f t="shared" si="18"/>
        <v>0.65856200396825404</v>
      </c>
      <c r="AE17" s="1045">
        <f t="shared" si="19"/>
        <v>0.68633978174603183</v>
      </c>
      <c r="AF17" s="1044">
        <f t="shared" si="20"/>
        <v>0.70717311507936509</v>
      </c>
      <c r="AG17" s="1044">
        <f t="shared" si="21"/>
        <v>0.75925644841269846</v>
      </c>
      <c r="AH17" s="1044">
        <f t="shared" si="22"/>
        <v>0.80092311507936509</v>
      </c>
      <c r="AI17" s="1044">
        <f t="shared" si="23"/>
        <v>0.85300644841269846</v>
      </c>
      <c r="AJ17" s="1044">
        <f t="shared" si="24"/>
        <v>0.89467311507936509</v>
      </c>
      <c r="AK17" s="1044">
        <f t="shared" si="25"/>
        <v>0.93633978174603183</v>
      </c>
      <c r="AL17" s="1044">
        <f t="shared" si="26"/>
        <v>0.97800644841269846</v>
      </c>
      <c r="AM17" s="90"/>
      <c r="AN17" s="90"/>
      <c r="AO17" s="841"/>
      <c r="AP17" s="841"/>
      <c r="AQ17" s="841"/>
      <c r="AR17" s="840"/>
    </row>
    <row r="18" spans="1:48">
      <c r="A18" s="2125"/>
      <c r="B18" s="335" t="s">
        <v>292</v>
      </c>
      <c r="C18" s="1264" t="s">
        <v>4</v>
      </c>
      <c r="D18" s="1439" t="s">
        <v>1684</v>
      </c>
      <c r="E18" s="1439" t="s">
        <v>30</v>
      </c>
      <c r="F18" s="571" t="s">
        <v>565</v>
      </c>
      <c r="G18" s="571" t="s">
        <v>582</v>
      </c>
      <c r="H18" s="898">
        <v>0.49</v>
      </c>
      <c r="I18" s="1440">
        <f t="shared" si="28"/>
        <v>6.6700000000000017</v>
      </c>
      <c r="J18" s="1441">
        <v>15</v>
      </c>
      <c r="K18" s="37">
        <f t="shared" si="0"/>
        <v>1.3611111111111109E-3</v>
      </c>
      <c r="L18" s="37">
        <f t="shared" si="27"/>
        <v>1.0617559523809524E-2</v>
      </c>
      <c r="M18" s="1044">
        <f t="shared" si="1"/>
        <v>0.19117311507936505</v>
      </c>
      <c r="N18" s="1044">
        <f t="shared" si="2"/>
        <v>0.2328397817460317</v>
      </c>
      <c r="O18" s="1045">
        <f t="shared" si="3"/>
        <v>0.25367311507936507</v>
      </c>
      <c r="P18" s="1044">
        <f t="shared" si="4"/>
        <v>0.27450644841269844</v>
      </c>
      <c r="Q18" s="1045">
        <f t="shared" si="5"/>
        <v>0.30575644841269844</v>
      </c>
      <c r="R18" s="1044">
        <f t="shared" si="6"/>
        <v>0.32311755952380955</v>
      </c>
      <c r="S18" s="1045">
        <f t="shared" si="7"/>
        <v>0.34742311507936513</v>
      </c>
      <c r="T18" s="1044">
        <f t="shared" si="8"/>
        <v>0.36825644841269844</v>
      </c>
      <c r="U18" s="1045">
        <f t="shared" si="9"/>
        <v>0.38214533730158728</v>
      </c>
      <c r="V18" s="1044">
        <f t="shared" si="10"/>
        <v>0.40992311507936513</v>
      </c>
      <c r="W18" s="1044">
        <f t="shared" si="11"/>
        <v>0.45158978174603182</v>
      </c>
      <c r="X18" s="1044">
        <f t="shared" si="12"/>
        <v>0.49325644841269844</v>
      </c>
      <c r="Y18" s="1045">
        <f t="shared" si="13"/>
        <v>0.52797867063492065</v>
      </c>
      <c r="Z18" s="1044">
        <f t="shared" si="14"/>
        <v>0.5696453373015874</v>
      </c>
      <c r="AA18" s="1045">
        <f t="shared" si="15"/>
        <v>0.58700644841269856</v>
      </c>
      <c r="AB18" s="1044">
        <f t="shared" si="16"/>
        <v>0.61825644841269856</v>
      </c>
      <c r="AC18" s="1045">
        <f t="shared" si="17"/>
        <v>0.64603422619047624</v>
      </c>
      <c r="AD18" s="1044">
        <f t="shared" si="18"/>
        <v>0.65992311507936519</v>
      </c>
      <c r="AE18" s="1045">
        <f t="shared" si="19"/>
        <v>0.68770089285714298</v>
      </c>
      <c r="AF18" s="1044">
        <f t="shared" si="20"/>
        <v>0.70853422619047624</v>
      </c>
      <c r="AG18" s="1044">
        <f t="shared" si="21"/>
        <v>0.76061755952380961</v>
      </c>
      <c r="AH18" s="1044">
        <f t="shared" si="22"/>
        <v>0.80228422619047624</v>
      </c>
      <c r="AI18" s="1044">
        <f t="shared" si="23"/>
        <v>0.85436755952380961</v>
      </c>
      <c r="AJ18" s="1044">
        <f t="shared" si="24"/>
        <v>0.89603422619047624</v>
      </c>
      <c r="AK18" s="1044">
        <f t="shared" si="25"/>
        <v>0.93770089285714298</v>
      </c>
      <c r="AL18" s="1044">
        <f t="shared" si="26"/>
        <v>0.97936755952380961</v>
      </c>
      <c r="AM18" s="90"/>
      <c r="AN18" s="90"/>
      <c r="AO18" s="841"/>
      <c r="AP18" s="841"/>
      <c r="AQ18" s="841"/>
      <c r="AR18" s="840"/>
    </row>
    <row r="19" spans="1:48">
      <c r="A19" s="2125"/>
      <c r="B19" s="335" t="s">
        <v>293</v>
      </c>
      <c r="C19" s="1264" t="s">
        <v>5</v>
      </c>
      <c r="D19" s="1439" t="s">
        <v>1684</v>
      </c>
      <c r="E19" s="1439" t="s">
        <v>31</v>
      </c>
      <c r="F19" s="571" t="s">
        <v>610</v>
      </c>
      <c r="G19" s="571" t="s">
        <v>611</v>
      </c>
      <c r="H19" s="898">
        <v>0.7</v>
      </c>
      <c r="I19" s="1440">
        <f t="shared" si="28"/>
        <v>7.3700000000000019</v>
      </c>
      <c r="J19" s="1441">
        <v>20</v>
      </c>
      <c r="K19" s="37">
        <f t="shared" si="0"/>
        <v>1.4583333333333332E-3</v>
      </c>
      <c r="L19" s="37">
        <f t="shared" si="27"/>
        <v>1.2075892857142858E-2</v>
      </c>
      <c r="M19" s="1044">
        <f t="shared" si="1"/>
        <v>0.19263144841269839</v>
      </c>
      <c r="N19" s="1044">
        <f t="shared" si="2"/>
        <v>0.23429811507936504</v>
      </c>
      <c r="O19" s="1045">
        <f t="shared" si="3"/>
        <v>0.25513144841269841</v>
      </c>
      <c r="P19" s="1044">
        <f t="shared" si="4"/>
        <v>0.27596478174603178</v>
      </c>
      <c r="Q19" s="1045">
        <f t="shared" si="5"/>
        <v>0.30721478174603178</v>
      </c>
      <c r="R19" s="1044">
        <f t="shared" si="6"/>
        <v>0.32457589285714289</v>
      </c>
      <c r="S19" s="1045">
        <f t="shared" si="7"/>
        <v>0.34888144841269847</v>
      </c>
      <c r="T19" s="1044">
        <f t="shared" si="8"/>
        <v>0.36971478174603178</v>
      </c>
      <c r="U19" s="1045">
        <f t="shared" si="9"/>
        <v>0.38360367063492062</v>
      </c>
      <c r="V19" s="1044">
        <f t="shared" si="10"/>
        <v>0.41138144841269847</v>
      </c>
      <c r="W19" s="1044">
        <f t="shared" si="11"/>
        <v>0.45304811507936515</v>
      </c>
      <c r="X19" s="1044">
        <f t="shared" si="12"/>
        <v>0.49471478174603178</v>
      </c>
      <c r="Y19" s="1045">
        <f t="shared" si="13"/>
        <v>0.52943700396825399</v>
      </c>
      <c r="Z19" s="1044">
        <f t="shared" si="14"/>
        <v>0.57110367063492073</v>
      </c>
      <c r="AA19" s="1045">
        <f t="shared" si="15"/>
        <v>0.5884647817460319</v>
      </c>
      <c r="AB19" s="1044">
        <f t="shared" si="16"/>
        <v>0.6197147817460319</v>
      </c>
      <c r="AC19" s="1045">
        <f t="shared" si="17"/>
        <v>0.64749255952380957</v>
      </c>
      <c r="AD19" s="1044">
        <f t="shared" si="18"/>
        <v>0.66138144841269852</v>
      </c>
      <c r="AE19" s="1045">
        <f t="shared" si="19"/>
        <v>0.68915922619047632</v>
      </c>
      <c r="AF19" s="1044">
        <f t="shared" si="20"/>
        <v>0.70999255952380957</v>
      </c>
      <c r="AG19" s="1044">
        <f t="shared" si="21"/>
        <v>0.76207589285714294</v>
      </c>
      <c r="AH19" s="1044">
        <f t="shared" si="22"/>
        <v>0.80374255952380957</v>
      </c>
      <c r="AI19" s="1044">
        <f t="shared" si="23"/>
        <v>0.85582589285714294</v>
      </c>
      <c r="AJ19" s="1044">
        <f t="shared" si="24"/>
        <v>0.89749255952380957</v>
      </c>
      <c r="AK19" s="1044">
        <f t="shared" si="25"/>
        <v>0.93915922619047632</v>
      </c>
      <c r="AL19" s="1044">
        <f t="shared" si="26"/>
        <v>0.98082589285714294</v>
      </c>
      <c r="AM19" s="90"/>
      <c r="AN19" s="90"/>
      <c r="AO19" s="841"/>
      <c r="AP19" s="841"/>
      <c r="AQ19" s="841"/>
      <c r="AR19" s="840"/>
    </row>
    <row r="20" spans="1:48">
      <c r="A20" s="2125"/>
      <c r="B20" s="335" t="s">
        <v>62</v>
      </c>
      <c r="C20" s="1477" t="s">
        <v>4</v>
      </c>
      <c r="D20" s="1439" t="s">
        <v>1681</v>
      </c>
      <c r="E20" s="1439" t="s">
        <v>32</v>
      </c>
      <c r="F20" s="571" t="s">
        <v>568</v>
      </c>
      <c r="G20" s="571" t="s">
        <v>569</v>
      </c>
      <c r="H20" s="495">
        <v>0.3</v>
      </c>
      <c r="I20" s="1440">
        <f t="shared" si="28"/>
        <v>7.6700000000000017</v>
      </c>
      <c r="J20" s="1441">
        <v>20</v>
      </c>
      <c r="K20" s="37">
        <f t="shared" si="0"/>
        <v>6.2500000000000001E-4</v>
      </c>
      <c r="L20" s="37">
        <f t="shared" si="27"/>
        <v>1.2700892857142859E-2</v>
      </c>
      <c r="M20" s="1044">
        <f t="shared" si="1"/>
        <v>0.19325644841269837</v>
      </c>
      <c r="N20" s="1044">
        <f t="shared" si="2"/>
        <v>0.23492311507936503</v>
      </c>
      <c r="O20" s="1045">
        <f t="shared" si="3"/>
        <v>0.2557564484126984</v>
      </c>
      <c r="P20" s="1044">
        <f t="shared" si="4"/>
        <v>0.27658978174603177</v>
      </c>
      <c r="Q20" s="1045">
        <f t="shared" si="5"/>
        <v>0.30783978174603177</v>
      </c>
      <c r="R20" s="1044">
        <f t="shared" si="6"/>
        <v>0.32520089285714288</v>
      </c>
      <c r="S20" s="1045">
        <f t="shared" si="7"/>
        <v>0.34950644841269846</v>
      </c>
      <c r="T20" s="1044">
        <f t="shared" si="8"/>
        <v>0.37033978174603177</v>
      </c>
      <c r="U20" s="1045">
        <f t="shared" si="9"/>
        <v>0.38422867063492061</v>
      </c>
      <c r="V20" s="1044">
        <f t="shared" si="10"/>
        <v>0.41200644841269846</v>
      </c>
      <c r="W20" s="1044">
        <f t="shared" si="11"/>
        <v>0.45367311507936514</v>
      </c>
      <c r="X20" s="1044">
        <f t="shared" si="12"/>
        <v>0.49533978174603177</v>
      </c>
      <c r="Y20" s="1045">
        <f t="shared" si="13"/>
        <v>0.53006200396825398</v>
      </c>
      <c r="Z20" s="1044">
        <f t="shared" si="14"/>
        <v>0.57172867063492072</v>
      </c>
      <c r="AA20" s="1045">
        <f t="shared" si="15"/>
        <v>0.58908978174603188</v>
      </c>
      <c r="AB20" s="1044">
        <f t="shared" si="16"/>
        <v>0.62033978174603188</v>
      </c>
      <c r="AC20" s="1045">
        <f t="shared" si="17"/>
        <v>0.64811755952380956</v>
      </c>
      <c r="AD20" s="1044">
        <f t="shared" si="18"/>
        <v>0.66200644841269851</v>
      </c>
      <c r="AE20" s="1045">
        <f t="shared" si="19"/>
        <v>0.6897842261904763</v>
      </c>
      <c r="AF20" s="1044">
        <f t="shared" si="20"/>
        <v>0.71061755952380956</v>
      </c>
      <c r="AG20" s="1044">
        <f t="shared" si="21"/>
        <v>0.76270089285714293</v>
      </c>
      <c r="AH20" s="1044">
        <f t="shared" si="22"/>
        <v>0.80436755952380956</v>
      </c>
      <c r="AI20" s="1044">
        <f t="shared" si="23"/>
        <v>0.85645089285714293</v>
      </c>
      <c r="AJ20" s="1044">
        <f t="shared" si="24"/>
        <v>0.89811755952380956</v>
      </c>
      <c r="AK20" s="1044">
        <f t="shared" si="25"/>
        <v>0.9397842261904763</v>
      </c>
      <c r="AL20" s="1044">
        <f t="shared" si="26"/>
        <v>0.98145089285714293</v>
      </c>
      <c r="AM20" s="90"/>
      <c r="AN20" s="90"/>
      <c r="AO20" s="841"/>
      <c r="AP20" s="841"/>
      <c r="AQ20" s="841"/>
      <c r="AR20" s="840"/>
    </row>
    <row r="21" spans="1:48">
      <c r="A21" s="2125"/>
      <c r="B21" s="335" t="s">
        <v>64</v>
      </c>
      <c r="C21" s="1264" t="s">
        <v>4</v>
      </c>
      <c r="D21" s="1439" t="s">
        <v>1681</v>
      </c>
      <c r="E21" s="1439" t="s">
        <v>148</v>
      </c>
      <c r="F21" s="571" t="s">
        <v>566</v>
      </c>
      <c r="G21" s="571" t="s">
        <v>567</v>
      </c>
      <c r="H21" s="495">
        <v>0.32</v>
      </c>
      <c r="I21" s="1440">
        <f t="shared" si="28"/>
        <v>7.990000000000002</v>
      </c>
      <c r="J21" s="1441">
        <v>20</v>
      </c>
      <c r="K21" s="37">
        <f t="shared" si="0"/>
        <v>6.6666666666666664E-4</v>
      </c>
      <c r="L21" s="37">
        <f>L20+K21</f>
        <v>1.3367559523809525E-2</v>
      </c>
      <c r="M21" s="1044">
        <f t="shared" si="1"/>
        <v>0.19392311507936505</v>
      </c>
      <c r="N21" s="1044">
        <f t="shared" si="2"/>
        <v>0.23558978174603171</v>
      </c>
      <c r="O21" s="1045">
        <f t="shared" si="3"/>
        <v>0.25642311507936505</v>
      </c>
      <c r="P21" s="1044">
        <f t="shared" si="4"/>
        <v>0.27725644841269842</v>
      </c>
      <c r="Q21" s="1045">
        <f t="shared" si="5"/>
        <v>0.30850644841269842</v>
      </c>
      <c r="R21" s="1044">
        <f t="shared" si="6"/>
        <v>0.32586755952380952</v>
      </c>
      <c r="S21" s="1045">
        <f t="shared" si="7"/>
        <v>0.3501731150793651</v>
      </c>
      <c r="T21" s="1044">
        <f t="shared" si="8"/>
        <v>0.37100644841269842</v>
      </c>
      <c r="U21" s="1045">
        <f t="shared" si="9"/>
        <v>0.38489533730158726</v>
      </c>
      <c r="V21" s="1044">
        <f t="shared" si="10"/>
        <v>0.4126731150793651</v>
      </c>
      <c r="W21" s="1044">
        <f t="shared" si="11"/>
        <v>0.45433978174603179</v>
      </c>
      <c r="X21" s="1044">
        <f t="shared" si="12"/>
        <v>0.49600644841269842</v>
      </c>
      <c r="Y21" s="1045">
        <f t="shared" si="13"/>
        <v>0.53072867063492069</v>
      </c>
      <c r="Z21" s="1044">
        <f t="shared" si="14"/>
        <v>0.57239533730158743</v>
      </c>
      <c r="AA21" s="1045">
        <f t="shared" si="15"/>
        <v>0.58975644841269859</v>
      </c>
      <c r="AB21" s="1044">
        <f t="shared" si="16"/>
        <v>0.62100644841269859</v>
      </c>
      <c r="AC21" s="1045">
        <f t="shared" si="17"/>
        <v>0.64878422619047627</v>
      </c>
      <c r="AD21" s="1044">
        <f t="shared" si="18"/>
        <v>0.66267311507936522</v>
      </c>
      <c r="AE21" s="1045">
        <f t="shared" si="19"/>
        <v>0.69045089285714301</v>
      </c>
      <c r="AF21" s="1044">
        <f t="shared" si="20"/>
        <v>0.71128422619047627</v>
      </c>
      <c r="AG21" s="1044">
        <f t="shared" si="21"/>
        <v>0.76336755952380964</v>
      </c>
      <c r="AH21" s="1044">
        <f t="shared" si="22"/>
        <v>0.80503422619047627</v>
      </c>
      <c r="AI21" s="1044">
        <f t="shared" si="23"/>
        <v>0.85711755952380964</v>
      </c>
      <c r="AJ21" s="1044">
        <f t="shared" si="24"/>
        <v>0.89878422619047627</v>
      </c>
      <c r="AK21" s="1044">
        <f t="shared" si="25"/>
        <v>0.94045089285714301</v>
      </c>
      <c r="AL21" s="1044">
        <f t="shared" si="26"/>
        <v>0.98211755952380964</v>
      </c>
      <c r="AM21" s="90"/>
      <c r="AN21" s="90"/>
      <c r="AO21" s="841"/>
      <c r="AP21" s="841"/>
      <c r="AQ21" s="841"/>
      <c r="AR21" s="840"/>
    </row>
    <row r="22" spans="1:48">
      <c r="A22" s="2125"/>
      <c r="B22" s="1065" t="s">
        <v>162</v>
      </c>
      <c r="C22" s="1264" t="s">
        <v>4</v>
      </c>
      <c r="D22" s="1439" t="s">
        <v>1681</v>
      </c>
      <c r="E22" s="1439" t="s">
        <v>149</v>
      </c>
      <c r="F22" s="571" t="s">
        <v>601</v>
      </c>
      <c r="G22" s="571" t="s">
        <v>602</v>
      </c>
      <c r="H22" s="495">
        <v>0.57999999999999996</v>
      </c>
      <c r="I22" s="1440">
        <f t="shared" si="28"/>
        <v>8.5700000000000021</v>
      </c>
      <c r="J22" s="1441">
        <v>20</v>
      </c>
      <c r="K22" s="37">
        <f t="shared" si="0"/>
        <v>1.2083333333333332E-3</v>
      </c>
      <c r="L22" s="37">
        <f t="shared" ref="L22" si="29">L21+K22</f>
        <v>1.4575892857142858E-2</v>
      </c>
      <c r="M22" s="1044">
        <f t="shared" si="1"/>
        <v>0.19513144841269839</v>
      </c>
      <c r="N22" s="1044">
        <f t="shared" si="2"/>
        <v>0.23679811507936505</v>
      </c>
      <c r="O22" s="1045">
        <f t="shared" si="3"/>
        <v>0.25763144841269836</v>
      </c>
      <c r="P22" s="1044">
        <f t="shared" si="4"/>
        <v>0.27846478174603173</v>
      </c>
      <c r="Q22" s="1045">
        <f t="shared" si="5"/>
        <v>0.30971478174603173</v>
      </c>
      <c r="R22" s="1044">
        <f t="shared" si="6"/>
        <v>0.32707589285714284</v>
      </c>
      <c r="S22" s="1045">
        <f t="shared" si="7"/>
        <v>0.35138144841269842</v>
      </c>
      <c r="T22" s="1044">
        <f t="shared" si="8"/>
        <v>0.37221478174603173</v>
      </c>
      <c r="U22" s="1045">
        <f t="shared" si="9"/>
        <v>0.38610367063492057</v>
      </c>
      <c r="V22" s="1044">
        <f t="shared" si="10"/>
        <v>0.41388144841269842</v>
      </c>
      <c r="W22" s="1044">
        <f t="shared" si="11"/>
        <v>0.4555481150793651</v>
      </c>
      <c r="X22" s="1044">
        <f t="shared" si="12"/>
        <v>0.49721478174603173</v>
      </c>
      <c r="Y22" s="1045">
        <f t="shared" si="13"/>
        <v>0.53193700396825405</v>
      </c>
      <c r="Z22" s="1044">
        <f t="shared" si="14"/>
        <v>0.57360367063492079</v>
      </c>
      <c r="AA22" s="1045">
        <f t="shared" si="15"/>
        <v>0.59096478174603195</v>
      </c>
      <c r="AB22" s="1044">
        <f t="shared" si="16"/>
        <v>0.62221478174603195</v>
      </c>
      <c r="AC22" s="1045">
        <f t="shared" si="17"/>
        <v>0.64999255952380963</v>
      </c>
      <c r="AD22" s="1044">
        <f t="shared" si="18"/>
        <v>0.66388144841269858</v>
      </c>
      <c r="AE22" s="1045">
        <f t="shared" si="19"/>
        <v>0.69165922619047637</v>
      </c>
      <c r="AF22" s="1044">
        <f t="shared" si="20"/>
        <v>0.71249255952380963</v>
      </c>
      <c r="AG22" s="1044">
        <f t="shared" si="21"/>
        <v>0.764575892857143</v>
      </c>
      <c r="AH22" s="1044">
        <f t="shared" si="22"/>
        <v>0.80624255952380963</v>
      </c>
      <c r="AI22" s="1044">
        <f t="shared" si="23"/>
        <v>0.858325892857143</v>
      </c>
      <c r="AJ22" s="1044">
        <f t="shared" si="24"/>
        <v>0.89999255952380963</v>
      </c>
      <c r="AK22" s="1044">
        <f t="shared" si="25"/>
        <v>0.94165922619047637</v>
      </c>
      <c r="AL22" s="1044">
        <f t="shared" si="26"/>
        <v>0.983325892857143</v>
      </c>
      <c r="AM22" s="90"/>
      <c r="AN22" s="90"/>
      <c r="AO22" s="841"/>
      <c r="AP22" s="841"/>
      <c r="AQ22" s="841"/>
      <c r="AR22" s="840"/>
    </row>
    <row r="23" spans="1:48" ht="25.5">
      <c r="A23" s="15"/>
      <c r="C23" s="79"/>
      <c r="D23" s="79"/>
      <c r="E23" s="385"/>
      <c r="F23" s="749"/>
      <c r="G23" s="748" t="s">
        <v>1241</v>
      </c>
      <c r="H23" s="385"/>
      <c r="I23" s="748">
        <v>8.58</v>
      </c>
      <c r="J23" s="1613" t="s">
        <v>1239</v>
      </c>
      <c r="K23" s="361"/>
      <c r="L23" s="383"/>
      <c r="M23" s="383"/>
      <c r="N23" s="383"/>
      <c r="O23" s="383"/>
      <c r="P23" s="383"/>
      <c r="Q23" s="383"/>
      <c r="R23" s="383"/>
      <c r="S23" s="383"/>
      <c r="T23" s="383"/>
      <c r="U23" s="383"/>
      <c r="V23" s="15"/>
      <c r="W23" s="15"/>
      <c r="X23" s="94"/>
      <c r="Y23" s="94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</row>
    <row r="24" spans="1:48" ht="31.5" customHeight="1">
      <c r="A24" s="15"/>
      <c r="C24" s="79"/>
      <c r="D24" s="385"/>
      <c r="E24" s="385"/>
      <c r="F24" s="385"/>
      <c r="G24" s="385"/>
      <c r="H24" s="385"/>
      <c r="I24" s="385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</row>
    <row r="25" spans="1:48" ht="25.5" hidden="1">
      <c r="A25" s="15"/>
      <c r="C25" s="79"/>
      <c r="D25" s="385"/>
      <c r="E25" s="385"/>
      <c r="F25" s="385"/>
      <c r="G25" s="385"/>
      <c r="H25" s="385"/>
      <c r="I25" s="385"/>
      <c r="J25" s="86"/>
      <c r="K25" s="744"/>
      <c r="L25" s="744"/>
      <c r="M25" s="744"/>
      <c r="N25" s="744"/>
      <c r="O25" s="744"/>
      <c r="P25" s="744"/>
      <c r="Q25" s="744"/>
      <c r="R25" s="744"/>
      <c r="S25" s="744"/>
      <c r="T25" s="744"/>
      <c r="U25" s="63"/>
      <c r="V25" s="63"/>
      <c r="W25" s="94"/>
      <c r="X25" s="94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</row>
    <row r="26" spans="1:48" ht="25.5" hidden="1">
      <c r="A26" s="15"/>
      <c r="C26" s="79"/>
      <c r="D26" s="385"/>
      <c r="E26" s="385"/>
      <c r="F26" s="385"/>
      <c r="G26" s="385"/>
      <c r="H26" s="385"/>
      <c r="I26" s="385"/>
      <c r="J26" s="86"/>
      <c r="K26" s="744"/>
      <c r="L26" s="744"/>
      <c r="M26" s="744"/>
      <c r="N26" s="744"/>
      <c r="O26" s="744"/>
      <c r="P26" s="744"/>
      <c r="Q26" s="744"/>
      <c r="R26" s="744"/>
      <c r="S26" s="744"/>
      <c r="T26" s="744"/>
      <c r="U26" s="63"/>
      <c r="V26" s="63"/>
      <c r="W26" s="94"/>
      <c r="X26" s="94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</row>
    <row r="27" spans="1:48" ht="25.5" hidden="1">
      <c r="A27" s="15"/>
      <c r="C27" s="79"/>
      <c r="D27" s="385"/>
      <c r="E27" s="385"/>
      <c r="F27" s="385"/>
      <c r="G27" s="385"/>
      <c r="H27" s="385"/>
      <c r="I27" s="385"/>
      <c r="J27" s="86"/>
      <c r="K27" s="744"/>
      <c r="L27" s="744"/>
      <c r="M27" s="744"/>
      <c r="N27" s="744"/>
      <c r="O27" s="744"/>
      <c r="P27" s="744"/>
      <c r="Q27" s="744"/>
      <c r="R27" s="744"/>
      <c r="S27" s="744"/>
      <c r="T27" s="744"/>
      <c r="U27" s="63"/>
      <c r="V27" s="63"/>
      <c r="W27" s="94"/>
      <c r="X27" s="94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</row>
    <row r="28" spans="1:48" ht="25.5" hidden="1">
      <c r="A28" s="15"/>
      <c r="C28" s="79"/>
      <c r="D28" s="385"/>
      <c r="E28" s="385"/>
      <c r="F28" s="385"/>
      <c r="G28" s="385"/>
      <c r="H28" s="385"/>
      <c r="I28" s="385"/>
      <c r="J28" s="86"/>
      <c r="K28" s="744"/>
      <c r="L28" s="744"/>
      <c r="M28" s="744"/>
      <c r="N28" s="744"/>
      <c r="O28" s="744"/>
      <c r="P28" s="744"/>
      <c r="Q28" s="744"/>
      <c r="R28" s="744"/>
      <c r="S28" s="744"/>
      <c r="T28" s="744"/>
      <c r="U28" s="63"/>
      <c r="V28" s="63"/>
      <c r="W28" s="94"/>
      <c r="X28" s="94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</row>
    <row r="29" spans="1:48" hidden="1">
      <c r="A29" s="15"/>
      <c r="C29" s="1972"/>
      <c r="D29" s="1965"/>
      <c r="E29" s="1965"/>
      <c r="F29" s="1965"/>
      <c r="G29" s="1965"/>
      <c r="H29" s="1965"/>
      <c r="I29" s="1965"/>
      <c r="J29" s="86"/>
      <c r="K29" s="86"/>
      <c r="L29" s="86"/>
      <c r="M29" s="86"/>
      <c r="N29" s="86"/>
      <c r="O29" s="86"/>
      <c r="P29" s="86"/>
      <c r="Q29" s="86"/>
      <c r="R29" s="86"/>
      <c r="S29" s="86"/>
      <c r="T29" s="86"/>
      <c r="U29" s="63"/>
      <c r="V29" s="63"/>
      <c r="W29" s="94"/>
      <c r="X29" s="94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</row>
    <row r="30" spans="1:48" ht="16.5" hidden="1" customHeight="1">
      <c r="A30" s="15"/>
      <c r="C30" s="1972"/>
      <c r="D30" s="386"/>
      <c r="E30" s="82"/>
      <c r="F30" s="82"/>
      <c r="G30" s="82"/>
      <c r="H30" s="82"/>
      <c r="I30" s="82"/>
      <c r="J30" s="86"/>
      <c r="K30" s="465"/>
      <c r="L30" s="86"/>
      <c r="M30" s="465"/>
      <c r="N30" s="86"/>
      <c r="O30" s="465"/>
      <c r="P30" s="86"/>
      <c r="Q30" s="465"/>
      <c r="R30" s="86"/>
      <c r="S30" s="465"/>
      <c r="T30" s="86"/>
      <c r="U30" s="86"/>
      <c r="V30" s="63"/>
      <c r="W30" s="94"/>
      <c r="X30" s="94"/>
      <c r="AF30" s="383"/>
      <c r="AG30" s="383"/>
      <c r="AH30" s="383"/>
      <c r="AI30" s="383"/>
      <c r="AJ30" s="383"/>
      <c r="AK30" s="383"/>
      <c r="AL30" s="383"/>
      <c r="AM30" s="383"/>
      <c r="AN30" s="15"/>
      <c r="AO30" s="15"/>
      <c r="AP30" s="15"/>
      <c r="AQ30" s="15"/>
      <c r="AR30" s="15"/>
      <c r="AS30" s="15"/>
      <c r="AT30" s="15"/>
    </row>
    <row r="31" spans="1:48" ht="18" hidden="1">
      <c r="A31" s="79"/>
      <c r="C31" s="84"/>
      <c r="D31" s="84"/>
      <c r="E31" s="86"/>
      <c r="F31" s="85"/>
      <c r="G31" s="86"/>
      <c r="H31" s="86"/>
      <c r="I31" s="87"/>
      <c r="J31" s="89"/>
      <c r="K31" s="89"/>
      <c r="L31" s="89"/>
      <c r="M31" s="89"/>
      <c r="N31" s="89"/>
      <c r="O31" s="89"/>
      <c r="P31" s="89"/>
      <c r="Q31" s="89"/>
      <c r="R31" s="89"/>
      <c r="S31" s="89"/>
      <c r="T31" s="89"/>
      <c r="U31" s="86"/>
      <c r="V31" s="63"/>
      <c r="W31" s="94"/>
      <c r="X31" s="94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</row>
    <row r="32" spans="1:48" hidden="1">
      <c r="A32" s="1965"/>
      <c r="B32" s="17"/>
      <c r="C32" s="386"/>
      <c r="D32" s="386"/>
      <c r="E32" s="19"/>
      <c r="F32" s="19"/>
      <c r="G32" s="361"/>
      <c r="H32" s="78"/>
      <c r="I32" s="78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86"/>
      <c r="V32" s="63"/>
      <c r="W32" s="94"/>
      <c r="X32" s="94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</row>
    <row r="33" spans="1:56" hidden="1">
      <c r="A33" s="1965"/>
      <c r="B33" s="17"/>
      <c r="C33" s="386"/>
      <c r="D33" s="386"/>
      <c r="E33" s="361"/>
      <c r="F33" s="19"/>
      <c r="G33" s="361"/>
      <c r="H33" s="78"/>
      <c r="I33" s="78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86"/>
      <c r="V33" s="86"/>
      <c r="W33" s="94"/>
      <c r="X33" s="94"/>
      <c r="AF33" s="15"/>
      <c r="AG33" s="15"/>
      <c r="AH33" s="15"/>
      <c r="AI33" s="15"/>
      <c r="AJ33" s="15"/>
    </row>
    <row r="34" spans="1:56" hidden="1">
      <c r="A34" s="384"/>
      <c r="B34" s="17"/>
      <c r="C34" s="386"/>
      <c r="D34" s="386"/>
      <c r="E34" s="361"/>
      <c r="F34" s="19"/>
      <c r="G34" s="361"/>
      <c r="H34" s="78"/>
      <c r="I34" s="78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86"/>
      <c r="V34" s="86"/>
      <c r="W34" s="94"/>
      <c r="X34" s="94"/>
      <c r="AF34" s="15"/>
      <c r="AG34" s="15"/>
      <c r="AH34" s="15"/>
      <c r="AI34" s="15"/>
      <c r="AJ34" s="15"/>
    </row>
    <row r="35" spans="1:56" hidden="1">
      <c r="A35" s="384"/>
      <c r="B35" s="17"/>
      <c r="C35" s="386"/>
      <c r="D35" s="386"/>
      <c r="E35" s="361"/>
      <c r="F35" s="19"/>
      <c r="G35" s="361"/>
      <c r="H35" s="78"/>
      <c r="I35" s="78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86"/>
      <c r="V35" s="86"/>
      <c r="W35" s="94"/>
      <c r="X35" s="94"/>
      <c r="AF35" s="15"/>
      <c r="AG35" s="15"/>
      <c r="AH35" s="15"/>
      <c r="AI35" s="15"/>
      <c r="AJ35" s="15"/>
    </row>
    <row r="36" spans="1:56" hidden="1">
      <c r="A36" s="384"/>
      <c r="B36" s="17"/>
      <c r="C36" s="386"/>
      <c r="D36" s="386"/>
      <c r="E36" s="361"/>
      <c r="F36" s="19"/>
      <c r="G36" s="361"/>
      <c r="H36" s="78"/>
      <c r="I36" s="78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86"/>
      <c r="V36" s="86"/>
      <c r="W36" s="94"/>
      <c r="X36" s="94"/>
      <c r="AF36" s="15"/>
      <c r="AG36" s="15"/>
      <c r="AH36" s="15"/>
      <c r="AI36" s="15"/>
      <c r="AJ36" s="15"/>
    </row>
    <row r="37" spans="1:56" hidden="1">
      <c r="A37" s="387"/>
      <c r="B37" s="17"/>
      <c r="C37" s="386"/>
      <c r="D37" s="386"/>
      <c r="E37" s="361"/>
      <c r="F37" s="19"/>
      <c r="G37" s="361"/>
      <c r="H37" s="78"/>
      <c r="I37" s="78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86"/>
      <c r="V37" s="86"/>
      <c r="W37" s="94"/>
      <c r="X37" s="94"/>
      <c r="AF37" s="15"/>
      <c r="AG37" s="15"/>
      <c r="AH37" s="15"/>
      <c r="AI37" s="15"/>
      <c r="AJ37" s="15"/>
    </row>
    <row r="38" spans="1:56" hidden="1">
      <c r="A38" s="388"/>
      <c r="B38" s="17"/>
      <c r="C38" s="386"/>
      <c r="D38" s="386"/>
      <c r="E38" s="361"/>
      <c r="F38" s="19"/>
      <c r="G38" s="361"/>
      <c r="H38" s="78"/>
      <c r="I38" s="78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86"/>
      <c r="V38" s="86"/>
      <c r="W38" s="96"/>
      <c r="X38" s="96"/>
      <c r="AF38" s="15"/>
      <c r="AG38" s="15"/>
      <c r="AH38" s="15"/>
      <c r="AI38" s="15"/>
      <c r="AJ38" s="15"/>
    </row>
    <row r="39" spans="1:56" hidden="1">
      <c r="A39" s="388"/>
      <c r="B39" s="17"/>
      <c r="C39" s="386"/>
      <c r="D39" s="386"/>
      <c r="E39" s="19"/>
      <c r="F39" s="19"/>
      <c r="G39" s="361"/>
      <c r="H39" s="78"/>
      <c r="I39" s="78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86"/>
      <c r="V39" s="86"/>
      <c r="W39" s="63"/>
      <c r="X39" s="63"/>
      <c r="Y39" s="15"/>
      <c r="AF39" s="15"/>
      <c r="AG39" s="15"/>
      <c r="AH39" s="15"/>
      <c r="AI39" s="15"/>
      <c r="AJ39" s="15"/>
    </row>
    <row r="40" spans="1:56" hidden="1">
      <c r="A40" s="15"/>
      <c r="B40" s="17"/>
      <c r="C40" s="386" t="s">
        <v>472</v>
      </c>
      <c r="D40" s="386"/>
      <c r="E40" s="361"/>
      <c r="F40" s="19"/>
      <c r="G40" s="361"/>
      <c r="H40" s="78"/>
      <c r="I40" s="78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86"/>
      <c r="V40" s="86"/>
      <c r="W40" s="63"/>
      <c r="X40" s="63"/>
      <c r="Y40" s="15"/>
      <c r="AF40" s="15"/>
      <c r="AG40" s="15"/>
      <c r="AH40" s="15"/>
      <c r="AI40" s="15"/>
      <c r="AJ40" s="15"/>
    </row>
    <row r="41" spans="1:56" ht="35.25" hidden="1" customHeight="1">
      <c r="A41" s="15"/>
      <c r="B41" s="17"/>
      <c r="C41" s="386" t="s">
        <v>414</v>
      </c>
      <c r="D41" s="386"/>
      <c r="E41" s="361"/>
      <c r="F41" s="19"/>
      <c r="G41" s="361"/>
      <c r="H41" s="78"/>
      <c r="I41" s="78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86"/>
      <c r="V41" s="86"/>
      <c r="W41" s="63"/>
      <c r="X41" s="63"/>
      <c r="Y41" s="15"/>
    </row>
    <row r="42" spans="1:56" ht="37.5" customHeight="1">
      <c r="A42" s="15"/>
      <c r="B42" s="1952">
        <v>22</v>
      </c>
      <c r="C42" s="386"/>
      <c r="D42" s="38" t="s">
        <v>269</v>
      </c>
      <c r="E42" s="361"/>
      <c r="F42" s="361"/>
      <c r="G42" s="361"/>
      <c r="H42" s="361"/>
      <c r="I42" s="361"/>
      <c r="J42" s="86"/>
      <c r="K42" s="86"/>
      <c r="L42" s="86"/>
      <c r="M42" s="86"/>
      <c r="N42" s="86"/>
      <c r="O42" s="86"/>
      <c r="P42" s="86"/>
      <c r="Q42" s="744"/>
      <c r="R42" s="744"/>
      <c r="S42" s="744"/>
      <c r="T42" s="744"/>
      <c r="U42" s="744"/>
      <c r="V42" s="744"/>
      <c r="W42" s="744"/>
      <c r="X42" s="744"/>
      <c r="Y42" s="743"/>
      <c r="Z42" s="743"/>
      <c r="AA42" s="383"/>
    </row>
    <row r="43" spans="1:56" ht="36.75" customHeight="1">
      <c r="B43" s="1952"/>
      <c r="C43" s="386"/>
      <c r="D43" s="38" t="s">
        <v>467</v>
      </c>
      <c r="E43" s="361"/>
      <c r="F43" s="361"/>
      <c r="G43" s="361"/>
      <c r="H43" s="361"/>
      <c r="I43" s="361"/>
      <c r="J43" s="86"/>
      <c r="K43" s="464"/>
      <c r="L43" s="464"/>
      <c r="M43" s="464"/>
      <c r="N43" s="464"/>
      <c r="O43" s="464"/>
      <c r="P43" s="464"/>
      <c r="Q43" s="464"/>
      <c r="R43" s="464"/>
      <c r="S43" s="464"/>
      <c r="T43" s="464"/>
      <c r="U43" s="464"/>
      <c r="V43" s="464"/>
      <c r="W43" s="464"/>
      <c r="X43" s="464"/>
      <c r="Y43" s="464"/>
      <c r="Z43" s="743"/>
      <c r="AA43" s="383"/>
      <c r="AB43" s="383"/>
    </row>
    <row r="44" spans="1:56" ht="26.25" customHeight="1">
      <c r="A44" s="1998" t="s">
        <v>17</v>
      </c>
      <c r="B44" s="2004"/>
      <c r="C44" s="1368"/>
      <c r="D44" s="2130" t="s">
        <v>146</v>
      </c>
      <c r="E44" s="2131"/>
      <c r="F44" s="2131"/>
      <c r="G44" s="2131"/>
      <c r="H44" s="2131"/>
      <c r="I44" s="2131"/>
      <c r="J44" s="2131"/>
      <c r="K44" s="2131"/>
      <c r="L44" s="2131"/>
      <c r="M44" s="2131"/>
      <c r="N44" s="2131"/>
      <c r="O44" s="2131"/>
      <c r="P44" s="2131"/>
      <c r="Q44" s="2131"/>
      <c r="R44" s="2131"/>
      <c r="S44" s="2131"/>
      <c r="T44" s="2131"/>
      <c r="U44" s="2131"/>
      <c r="V44" s="2131"/>
      <c r="W44" s="2131"/>
      <c r="X44" s="2131"/>
      <c r="Y44" s="2131"/>
      <c r="Z44" s="2131"/>
      <c r="AA44" s="2131"/>
      <c r="AB44" s="2131"/>
      <c r="AC44" s="2131"/>
      <c r="AD44" s="2131"/>
      <c r="AE44" s="2131"/>
      <c r="AF44" s="2131"/>
      <c r="AG44" s="2131"/>
      <c r="AH44" s="2131"/>
      <c r="AI44" s="2131"/>
      <c r="AJ44" s="2131"/>
      <c r="AK44" s="2131"/>
      <c r="AL44" s="2132"/>
    </row>
    <row r="45" spans="1:56" ht="23.25" customHeight="1">
      <c r="A45" s="1954"/>
      <c r="B45" s="1953" t="s">
        <v>1</v>
      </c>
      <c r="C45" s="1955" t="s">
        <v>2</v>
      </c>
      <c r="D45" s="2017" t="s">
        <v>1682</v>
      </c>
      <c r="E45" s="1991" t="s">
        <v>16</v>
      </c>
      <c r="F45" s="1992"/>
      <c r="G45" s="1992"/>
      <c r="H45" s="1992"/>
      <c r="I45" s="1992"/>
      <c r="J45" s="1992"/>
      <c r="K45" s="1992"/>
      <c r="L45" s="1993"/>
      <c r="M45" s="32">
        <v>8</v>
      </c>
      <c r="N45" s="433">
        <v>9</v>
      </c>
      <c r="O45" s="32">
        <v>8</v>
      </c>
      <c r="P45" s="433">
        <v>9</v>
      </c>
      <c r="Q45" s="32">
        <v>8</v>
      </c>
      <c r="R45" s="433">
        <v>9</v>
      </c>
      <c r="S45" s="32">
        <v>8</v>
      </c>
      <c r="T45" s="433">
        <v>9</v>
      </c>
      <c r="U45" s="32">
        <v>8</v>
      </c>
      <c r="V45" s="32">
        <v>8</v>
      </c>
      <c r="W45" s="32">
        <v>8</v>
      </c>
      <c r="X45" s="32">
        <v>8</v>
      </c>
      <c r="Y45" s="433">
        <v>9</v>
      </c>
      <c r="Z45" s="32">
        <v>8</v>
      </c>
      <c r="AA45" s="433">
        <v>9</v>
      </c>
      <c r="AB45" s="32">
        <v>8</v>
      </c>
      <c r="AC45" s="433">
        <v>9</v>
      </c>
      <c r="AD45" s="32">
        <v>8</v>
      </c>
      <c r="AE45" s="433">
        <v>9</v>
      </c>
      <c r="AF45" s="32">
        <v>8</v>
      </c>
      <c r="AG45" s="32">
        <v>8</v>
      </c>
      <c r="AH45" s="32">
        <v>8</v>
      </c>
      <c r="AI45" s="32">
        <v>8</v>
      </c>
      <c r="AJ45" s="32">
        <v>8</v>
      </c>
      <c r="AK45" s="32">
        <v>8</v>
      </c>
      <c r="AL45" s="32">
        <v>8</v>
      </c>
      <c r="AM45" s="86"/>
    </row>
    <row r="46" spans="1:56">
      <c r="A46" s="1956"/>
      <c r="B46" s="1953"/>
      <c r="C46" s="1955"/>
      <c r="D46" s="2018"/>
      <c r="E46" s="815" t="s">
        <v>0</v>
      </c>
      <c r="F46" s="1955" t="s">
        <v>552</v>
      </c>
      <c r="G46" s="1990"/>
      <c r="H46" s="14" t="s">
        <v>48</v>
      </c>
      <c r="I46" s="14"/>
      <c r="J46" s="14" t="s">
        <v>8</v>
      </c>
      <c r="K46" s="14" t="s">
        <v>9</v>
      </c>
      <c r="L46" s="14" t="s">
        <v>10</v>
      </c>
      <c r="M46" s="568">
        <v>1</v>
      </c>
      <c r="N46" s="568">
        <v>2</v>
      </c>
      <c r="O46" s="568">
        <v>3</v>
      </c>
      <c r="P46" s="568">
        <v>4</v>
      </c>
      <c r="Q46" s="568">
        <v>5</v>
      </c>
      <c r="R46" s="568">
        <v>6</v>
      </c>
      <c r="S46" s="568">
        <v>7</v>
      </c>
      <c r="T46" s="568">
        <v>8</v>
      </c>
      <c r="U46" s="568">
        <v>9</v>
      </c>
      <c r="V46" s="568">
        <v>10</v>
      </c>
      <c r="W46" s="568">
        <v>11</v>
      </c>
      <c r="X46" s="568">
        <v>12</v>
      </c>
      <c r="Y46" s="568">
        <v>13</v>
      </c>
      <c r="Z46" s="568">
        <v>14</v>
      </c>
      <c r="AA46" s="568">
        <v>15</v>
      </c>
      <c r="AB46" s="568">
        <v>16</v>
      </c>
      <c r="AC46" s="568">
        <v>17</v>
      </c>
      <c r="AD46" s="568">
        <v>18</v>
      </c>
      <c r="AE46" s="568">
        <v>19</v>
      </c>
      <c r="AF46" s="568">
        <v>20</v>
      </c>
      <c r="AG46" s="568">
        <v>21</v>
      </c>
      <c r="AH46" s="568">
        <v>22</v>
      </c>
      <c r="AI46" s="568">
        <v>23</v>
      </c>
      <c r="AJ46" s="568">
        <v>24</v>
      </c>
      <c r="AK46" s="568">
        <v>25</v>
      </c>
      <c r="AL46" s="568">
        <v>26</v>
      </c>
      <c r="AM46" s="361"/>
      <c r="AP46" s="440"/>
      <c r="AQ46" s="440"/>
      <c r="AR46" s="440"/>
      <c r="AS46" s="440"/>
      <c r="AT46" s="440"/>
      <c r="AU46" s="440"/>
      <c r="AV46" s="440"/>
      <c r="AW46" s="440"/>
      <c r="AX46" s="440"/>
      <c r="AY46" s="440"/>
      <c r="AZ46" s="440"/>
      <c r="BA46" s="440"/>
      <c r="BB46" s="440"/>
      <c r="BC46" s="440"/>
      <c r="BD46" s="440"/>
    </row>
    <row r="47" spans="1:56">
      <c r="A47" s="2129" t="s">
        <v>256</v>
      </c>
      <c r="B47" s="1065" t="s">
        <v>162</v>
      </c>
      <c r="C47" s="1439" t="s">
        <v>4</v>
      </c>
      <c r="D47" s="1439" t="s">
        <v>1681</v>
      </c>
      <c r="E47" s="1439" t="s">
        <v>18</v>
      </c>
      <c r="F47" s="571" t="s">
        <v>601</v>
      </c>
      <c r="G47" s="571" t="s">
        <v>602</v>
      </c>
      <c r="H47" s="1614">
        <v>0</v>
      </c>
      <c r="I47" s="1441">
        <v>0</v>
      </c>
      <c r="J47" s="1441"/>
      <c r="K47" s="1441"/>
      <c r="L47" s="37">
        <v>0</v>
      </c>
      <c r="M47" s="476">
        <v>0.20486111111111113</v>
      </c>
      <c r="N47" s="1042">
        <v>0.22569444444444445</v>
      </c>
      <c r="O47" s="476">
        <v>0.23958333333333334</v>
      </c>
      <c r="P47" s="1042">
        <v>0.26041666666666669</v>
      </c>
      <c r="Q47" s="476">
        <v>0.28125</v>
      </c>
      <c r="R47" s="1042">
        <v>0.3125</v>
      </c>
      <c r="S47" s="476">
        <v>0.33333333333333331</v>
      </c>
      <c r="T47" s="1042">
        <v>0.35416666666666669</v>
      </c>
      <c r="U47" s="476">
        <v>0.375</v>
      </c>
      <c r="V47" s="476">
        <v>0.41666666666666669</v>
      </c>
      <c r="W47" s="476">
        <v>0.45833333333333331</v>
      </c>
      <c r="X47" s="476">
        <v>0.52083333333333337</v>
      </c>
      <c r="Y47" s="1042">
        <v>0.54166666666666663</v>
      </c>
      <c r="Z47" s="476">
        <v>0.57638888888888895</v>
      </c>
      <c r="AA47" s="1042">
        <v>0.59375</v>
      </c>
      <c r="AB47" s="476">
        <v>0.625</v>
      </c>
      <c r="AC47" s="1042">
        <v>0.65625</v>
      </c>
      <c r="AD47" s="476">
        <v>0.67708333333333337</v>
      </c>
      <c r="AE47" s="1042">
        <v>0.71527777777777779</v>
      </c>
      <c r="AF47" s="476">
        <v>0.73263888888888884</v>
      </c>
      <c r="AG47" s="476">
        <v>0.77430555555555547</v>
      </c>
      <c r="AH47" s="476">
        <v>0.82291666666666663</v>
      </c>
      <c r="AI47" s="476">
        <v>0.86458333333333337</v>
      </c>
      <c r="AJ47" s="476">
        <v>0.90625</v>
      </c>
      <c r="AK47" s="476">
        <v>0.94791666666666663</v>
      </c>
      <c r="AL47" s="476">
        <v>0.97569444444444398</v>
      </c>
      <c r="AM47" s="393"/>
    </row>
    <row r="48" spans="1:56">
      <c r="A48" s="2129"/>
      <c r="B48" s="335" t="s">
        <v>163</v>
      </c>
      <c r="C48" s="1439" t="s">
        <v>4</v>
      </c>
      <c r="D48" s="1439" t="s">
        <v>1681</v>
      </c>
      <c r="E48" s="1439" t="s">
        <v>19</v>
      </c>
      <c r="F48" s="571" t="s">
        <v>603</v>
      </c>
      <c r="G48" s="571" t="s">
        <v>604</v>
      </c>
      <c r="H48" s="1105">
        <v>0.41</v>
      </c>
      <c r="I48" s="28">
        <f>H48</f>
        <v>0.41</v>
      </c>
      <c r="J48" s="1441">
        <v>25</v>
      </c>
      <c r="K48" s="37">
        <f t="shared" ref="K48:K61" si="30">(H48/J48)/24</f>
        <v>6.8333333333333321E-4</v>
      </c>
      <c r="L48" s="37">
        <f>L47+K48</f>
        <v>6.8333333333333321E-4</v>
      </c>
      <c r="M48" s="1044">
        <f t="shared" ref="M48:AJ52" si="31">M47+$K48</f>
        <v>0.20554444444444447</v>
      </c>
      <c r="N48" s="1045">
        <f t="shared" si="31"/>
        <v>0.22637777777777779</v>
      </c>
      <c r="O48" s="1044">
        <f t="shared" si="31"/>
        <v>0.24026666666666668</v>
      </c>
      <c r="P48" s="1045">
        <f t="shared" si="31"/>
        <v>0.2611</v>
      </c>
      <c r="Q48" s="1044">
        <f t="shared" si="31"/>
        <v>0.28193333333333331</v>
      </c>
      <c r="R48" s="1045">
        <f t="shared" si="31"/>
        <v>0.31318333333333331</v>
      </c>
      <c r="S48" s="1044">
        <f t="shared" si="31"/>
        <v>0.33401666666666663</v>
      </c>
      <c r="T48" s="1045">
        <f t="shared" si="31"/>
        <v>0.35485</v>
      </c>
      <c r="U48" s="1044">
        <f t="shared" si="31"/>
        <v>0.37568333333333331</v>
      </c>
      <c r="V48" s="1044">
        <f t="shared" si="31"/>
        <v>0.41735</v>
      </c>
      <c r="W48" s="1044">
        <f t="shared" si="31"/>
        <v>0.45901666666666663</v>
      </c>
      <c r="X48" s="1044">
        <f t="shared" si="31"/>
        <v>0.52151666666666674</v>
      </c>
      <c r="Y48" s="1045">
        <f t="shared" si="31"/>
        <v>0.54235</v>
      </c>
      <c r="Z48" s="1044">
        <f t="shared" si="31"/>
        <v>0.57707222222222232</v>
      </c>
      <c r="AA48" s="1045">
        <f t="shared" si="31"/>
        <v>0.59443333333333337</v>
      </c>
      <c r="AB48" s="1044">
        <f t="shared" si="31"/>
        <v>0.62568333333333337</v>
      </c>
      <c r="AC48" s="1045">
        <f t="shared" si="31"/>
        <v>0.65693333333333337</v>
      </c>
      <c r="AD48" s="1044">
        <f t="shared" si="31"/>
        <v>0.67776666666666674</v>
      </c>
      <c r="AE48" s="1045">
        <f t="shared" si="31"/>
        <v>0.71596111111111116</v>
      </c>
      <c r="AF48" s="1044">
        <f t="shared" si="31"/>
        <v>0.73332222222222221</v>
      </c>
      <c r="AG48" s="1044">
        <f t="shared" si="31"/>
        <v>0.77498888888888884</v>
      </c>
      <c r="AH48" s="1044">
        <f t="shared" si="31"/>
        <v>0.8236</v>
      </c>
      <c r="AI48" s="1044">
        <f t="shared" si="31"/>
        <v>0.86526666666666674</v>
      </c>
      <c r="AJ48" s="1044">
        <f t="shared" si="31"/>
        <v>0.90693333333333337</v>
      </c>
      <c r="AK48" s="1044">
        <f t="shared" ref="AK48:AL48" si="32">AK47+$K48</f>
        <v>0.9486</v>
      </c>
      <c r="AL48" s="1044">
        <f t="shared" si="32"/>
        <v>0.97637777777777734</v>
      </c>
      <c r="AM48" s="90"/>
    </row>
    <row r="49" spans="1:40">
      <c r="A49" s="2129"/>
      <c r="B49" s="335" t="s">
        <v>164</v>
      </c>
      <c r="C49" s="1264" t="s">
        <v>4</v>
      </c>
      <c r="D49" s="1264" t="s">
        <v>1681</v>
      </c>
      <c r="E49" s="1439" t="s">
        <v>20</v>
      </c>
      <c r="F49" s="571" t="s">
        <v>605</v>
      </c>
      <c r="G49" s="571" t="s">
        <v>606</v>
      </c>
      <c r="H49" s="1105">
        <v>0.3</v>
      </c>
      <c r="I49" s="28">
        <f>H48+H49</f>
        <v>0.71</v>
      </c>
      <c r="J49" s="1441">
        <v>20</v>
      </c>
      <c r="K49" s="37">
        <f t="shared" si="30"/>
        <v>6.2500000000000001E-4</v>
      </c>
      <c r="L49" s="37">
        <f t="shared" ref="L49:L61" si="33">L48+K49</f>
        <v>1.3083333333333332E-3</v>
      </c>
      <c r="M49" s="1044">
        <f t="shared" si="31"/>
        <v>0.20616944444444446</v>
      </c>
      <c r="N49" s="1045">
        <f t="shared" ref="N49" si="34">N48+$K49</f>
        <v>0.22700277777777778</v>
      </c>
      <c r="O49" s="1044">
        <f t="shared" si="31"/>
        <v>0.24089166666666667</v>
      </c>
      <c r="P49" s="1045">
        <f t="shared" si="31"/>
        <v>0.26172499999999999</v>
      </c>
      <c r="Q49" s="1044">
        <f t="shared" si="31"/>
        <v>0.2825583333333333</v>
      </c>
      <c r="R49" s="1045">
        <f t="shared" ref="R49" si="35">R48+$K49</f>
        <v>0.3138083333333333</v>
      </c>
      <c r="S49" s="1044">
        <f t="shared" si="31"/>
        <v>0.33464166666666662</v>
      </c>
      <c r="T49" s="1045">
        <f t="shared" si="31"/>
        <v>0.35547499999999999</v>
      </c>
      <c r="U49" s="1044">
        <f t="shared" ref="U49" si="36">U48+$K49</f>
        <v>0.3763083333333333</v>
      </c>
      <c r="V49" s="1044">
        <f t="shared" si="31"/>
        <v>0.41797499999999999</v>
      </c>
      <c r="W49" s="1044">
        <f t="shared" si="31"/>
        <v>0.45964166666666662</v>
      </c>
      <c r="X49" s="1044">
        <f t="shared" si="31"/>
        <v>0.52214166666666673</v>
      </c>
      <c r="Y49" s="1045">
        <f t="shared" ref="Y49" si="37">Y48+$K49</f>
        <v>0.54297499999999999</v>
      </c>
      <c r="Z49" s="1044">
        <f t="shared" si="31"/>
        <v>0.57769722222222231</v>
      </c>
      <c r="AA49" s="1045">
        <f t="shared" ref="AA49" si="38">AA48+$K49</f>
        <v>0.59505833333333336</v>
      </c>
      <c r="AB49" s="1044">
        <f t="shared" si="31"/>
        <v>0.62630833333333336</v>
      </c>
      <c r="AC49" s="1045">
        <f t="shared" ref="AC49:AE49" si="39">AC48+$K49</f>
        <v>0.65755833333333336</v>
      </c>
      <c r="AD49" s="1044">
        <f t="shared" si="39"/>
        <v>0.67839166666666673</v>
      </c>
      <c r="AE49" s="1045">
        <f t="shared" si="39"/>
        <v>0.71658611111111115</v>
      </c>
      <c r="AF49" s="1044">
        <f t="shared" si="31"/>
        <v>0.7339472222222222</v>
      </c>
      <c r="AG49" s="1044">
        <f t="shared" si="31"/>
        <v>0.77561388888888882</v>
      </c>
      <c r="AH49" s="1044">
        <f t="shared" si="31"/>
        <v>0.82422499999999999</v>
      </c>
      <c r="AI49" s="1044">
        <f t="shared" si="31"/>
        <v>0.86589166666666673</v>
      </c>
      <c r="AJ49" s="1044">
        <f t="shared" si="31"/>
        <v>0.90755833333333336</v>
      </c>
      <c r="AK49" s="1044">
        <f>AK48+$K49</f>
        <v>0.94922499999999999</v>
      </c>
      <c r="AL49" s="1044">
        <f t="shared" ref="AL49:AL52" si="40">AL48+$K49</f>
        <v>0.97700277777777733</v>
      </c>
      <c r="AM49" s="90"/>
    </row>
    <row r="50" spans="1:40" ht="17.25" customHeight="1">
      <c r="A50" s="2129"/>
      <c r="B50" s="335" t="s">
        <v>298</v>
      </c>
      <c r="C50" s="1264" t="s">
        <v>4</v>
      </c>
      <c r="D50" s="1439" t="s">
        <v>1684</v>
      </c>
      <c r="E50" s="1439" t="s">
        <v>21</v>
      </c>
      <c r="F50" s="571" t="s">
        <v>607</v>
      </c>
      <c r="G50" s="571" t="s">
        <v>608</v>
      </c>
      <c r="H50" s="1105">
        <v>0.6</v>
      </c>
      <c r="I50" s="28">
        <f>I49+H50</f>
        <v>1.31</v>
      </c>
      <c r="J50" s="1441">
        <v>15</v>
      </c>
      <c r="K50" s="37">
        <f t="shared" si="30"/>
        <v>1.6666666666666668E-3</v>
      </c>
      <c r="L50" s="37">
        <f t="shared" si="33"/>
        <v>2.9750000000000002E-3</v>
      </c>
      <c r="M50" s="1044">
        <f t="shared" si="31"/>
        <v>0.20783611111111114</v>
      </c>
      <c r="N50" s="1045">
        <f t="shared" ref="N50" si="41">N49+$K50</f>
        <v>0.22866944444444445</v>
      </c>
      <c r="O50" s="1044">
        <f t="shared" si="31"/>
        <v>0.24255833333333335</v>
      </c>
      <c r="P50" s="1045">
        <f t="shared" si="31"/>
        <v>0.26339166666666664</v>
      </c>
      <c r="Q50" s="1044">
        <f t="shared" si="31"/>
        <v>0.28422499999999995</v>
      </c>
      <c r="R50" s="1045">
        <f t="shared" ref="R50" si="42">R49+$K50</f>
        <v>0.31547499999999995</v>
      </c>
      <c r="S50" s="1044">
        <f t="shared" si="31"/>
        <v>0.33630833333333326</v>
      </c>
      <c r="T50" s="1045">
        <f t="shared" si="31"/>
        <v>0.35714166666666664</v>
      </c>
      <c r="U50" s="1044">
        <f t="shared" ref="U50" si="43">U49+$K50</f>
        <v>0.37797499999999995</v>
      </c>
      <c r="V50" s="1044">
        <f t="shared" si="31"/>
        <v>0.41964166666666664</v>
      </c>
      <c r="W50" s="1044">
        <f t="shared" si="31"/>
        <v>0.46130833333333326</v>
      </c>
      <c r="X50" s="1044">
        <f t="shared" si="31"/>
        <v>0.52380833333333343</v>
      </c>
      <c r="Y50" s="1045">
        <f t="shared" ref="Y50" si="44">Y49+$K50</f>
        <v>0.54464166666666669</v>
      </c>
      <c r="Z50" s="1044">
        <f t="shared" si="31"/>
        <v>0.57936388888888901</v>
      </c>
      <c r="AA50" s="1045">
        <f t="shared" ref="AA50" si="45">AA49+$K50</f>
        <v>0.59672500000000006</v>
      </c>
      <c r="AB50" s="1044">
        <f t="shared" si="31"/>
        <v>0.62797500000000006</v>
      </c>
      <c r="AC50" s="1045">
        <f t="shared" ref="AC50:AE50" si="46">AC49+$K50</f>
        <v>0.65922500000000006</v>
      </c>
      <c r="AD50" s="1044">
        <f t="shared" si="46"/>
        <v>0.68005833333333343</v>
      </c>
      <c r="AE50" s="1045">
        <f t="shared" si="46"/>
        <v>0.71825277777777785</v>
      </c>
      <c r="AF50" s="1044">
        <f t="shared" si="31"/>
        <v>0.7356138888888889</v>
      </c>
      <c r="AG50" s="1044">
        <f t="shared" si="31"/>
        <v>0.77728055555555553</v>
      </c>
      <c r="AH50" s="1044">
        <f t="shared" si="31"/>
        <v>0.82589166666666669</v>
      </c>
      <c r="AI50" s="1044">
        <f t="shared" si="31"/>
        <v>0.86755833333333343</v>
      </c>
      <c r="AJ50" s="1044">
        <f t="shared" si="31"/>
        <v>0.90922500000000006</v>
      </c>
      <c r="AK50" s="1044">
        <f>AK49+$K50</f>
        <v>0.95089166666666669</v>
      </c>
      <c r="AL50" s="1044">
        <f t="shared" si="40"/>
        <v>0.97866944444444404</v>
      </c>
      <c r="AM50" s="90"/>
    </row>
    <row r="51" spans="1:40">
      <c r="A51" s="2129"/>
      <c r="B51" s="335" t="s">
        <v>292</v>
      </c>
      <c r="C51" s="1264" t="s">
        <v>5</v>
      </c>
      <c r="D51" s="1439" t="s">
        <v>1684</v>
      </c>
      <c r="E51" s="1439" t="s">
        <v>22</v>
      </c>
      <c r="F51" s="571" t="s">
        <v>609</v>
      </c>
      <c r="G51" s="571" t="s">
        <v>575</v>
      </c>
      <c r="H51" s="1105">
        <v>0.57999999999999996</v>
      </c>
      <c r="I51" s="28">
        <f t="shared" ref="I51:I61" si="47">I50+H51</f>
        <v>1.8900000000000001</v>
      </c>
      <c r="J51" s="1441">
        <v>25</v>
      </c>
      <c r="K51" s="37">
        <f t="shared" si="30"/>
        <v>9.6666666666666656E-4</v>
      </c>
      <c r="L51" s="37">
        <f t="shared" si="33"/>
        <v>3.9416666666666671E-3</v>
      </c>
      <c r="M51" s="1044">
        <f t="shared" si="31"/>
        <v>0.20880277777777781</v>
      </c>
      <c r="N51" s="1045">
        <f t="shared" ref="N51" si="48">N50+$K51</f>
        <v>0.22963611111111112</v>
      </c>
      <c r="O51" s="1044">
        <f t="shared" si="31"/>
        <v>0.24352500000000002</v>
      </c>
      <c r="P51" s="1045">
        <f t="shared" si="31"/>
        <v>0.26435833333333331</v>
      </c>
      <c r="Q51" s="1044">
        <f t="shared" si="31"/>
        <v>0.28519166666666662</v>
      </c>
      <c r="R51" s="1045">
        <f t="shared" ref="R51" si="49">R50+$K51</f>
        <v>0.31644166666666662</v>
      </c>
      <c r="S51" s="1044">
        <f t="shared" si="31"/>
        <v>0.33727499999999994</v>
      </c>
      <c r="T51" s="1045">
        <f t="shared" si="31"/>
        <v>0.35810833333333331</v>
      </c>
      <c r="U51" s="1044">
        <f t="shared" ref="U51" si="50">U50+$K51</f>
        <v>0.37894166666666662</v>
      </c>
      <c r="V51" s="1044">
        <f t="shared" si="31"/>
        <v>0.42060833333333331</v>
      </c>
      <c r="W51" s="1044">
        <f t="shared" si="31"/>
        <v>0.46227499999999994</v>
      </c>
      <c r="X51" s="1044">
        <f t="shared" si="31"/>
        <v>0.5247750000000001</v>
      </c>
      <c r="Y51" s="1045">
        <f t="shared" ref="Y51" si="51">Y50+$K51</f>
        <v>0.54560833333333336</v>
      </c>
      <c r="Z51" s="1044">
        <f t="shared" si="31"/>
        <v>0.58033055555555568</v>
      </c>
      <c r="AA51" s="1045">
        <f t="shared" ref="AA51" si="52">AA50+$K51</f>
        <v>0.59769166666666673</v>
      </c>
      <c r="AB51" s="1044">
        <f t="shared" si="31"/>
        <v>0.62894166666666673</v>
      </c>
      <c r="AC51" s="1045">
        <f t="shared" ref="AC51:AE51" si="53">AC50+$K51</f>
        <v>0.66019166666666673</v>
      </c>
      <c r="AD51" s="1044">
        <f t="shared" si="53"/>
        <v>0.6810250000000001</v>
      </c>
      <c r="AE51" s="1045">
        <f t="shared" si="53"/>
        <v>0.71921944444444452</v>
      </c>
      <c r="AF51" s="1044">
        <f t="shared" si="31"/>
        <v>0.73658055555555557</v>
      </c>
      <c r="AG51" s="1044">
        <f t="shared" si="31"/>
        <v>0.7782472222222222</v>
      </c>
      <c r="AH51" s="1044">
        <f t="shared" si="31"/>
        <v>0.82685833333333336</v>
      </c>
      <c r="AI51" s="1044">
        <f t="shared" si="31"/>
        <v>0.8685250000000001</v>
      </c>
      <c r="AJ51" s="1044">
        <f t="shared" si="31"/>
        <v>0.91019166666666673</v>
      </c>
      <c r="AK51" s="1044">
        <f>AK50+$K51</f>
        <v>0.95185833333333336</v>
      </c>
      <c r="AL51" s="1044">
        <f t="shared" si="40"/>
        <v>0.97963611111111071</v>
      </c>
      <c r="AM51" s="90"/>
    </row>
    <row r="52" spans="1:40">
      <c r="A52" s="2129"/>
      <c r="B52" s="335" t="s">
        <v>168</v>
      </c>
      <c r="C52" s="1264" t="s">
        <v>5</v>
      </c>
      <c r="D52" s="1439" t="s">
        <v>1684</v>
      </c>
      <c r="E52" s="1439" t="s">
        <v>23</v>
      </c>
      <c r="F52" s="571" t="s">
        <v>583</v>
      </c>
      <c r="G52" s="571" t="s">
        <v>600</v>
      </c>
      <c r="H52" s="1105">
        <v>0.46</v>
      </c>
      <c r="I52" s="28">
        <f t="shared" si="47"/>
        <v>2.35</v>
      </c>
      <c r="J52" s="1441">
        <v>25</v>
      </c>
      <c r="K52" s="37">
        <f t="shared" si="30"/>
        <v>7.6666666666666669E-4</v>
      </c>
      <c r="L52" s="37">
        <f t="shared" si="33"/>
        <v>4.7083333333333335E-3</v>
      </c>
      <c r="M52" s="1044">
        <f t="shared" si="31"/>
        <v>0.20956944444444447</v>
      </c>
      <c r="N52" s="1045">
        <f t="shared" ref="N52" si="54">N51+$K52</f>
        <v>0.23040277777777779</v>
      </c>
      <c r="O52" s="1044">
        <f t="shared" si="31"/>
        <v>0.24429166666666668</v>
      </c>
      <c r="P52" s="1045">
        <f t="shared" si="31"/>
        <v>0.265125</v>
      </c>
      <c r="Q52" s="1044">
        <f t="shared" si="31"/>
        <v>0.28595833333333331</v>
      </c>
      <c r="R52" s="1045">
        <f t="shared" ref="R52" si="55">R51+$K52</f>
        <v>0.31720833333333331</v>
      </c>
      <c r="S52" s="1044">
        <f t="shared" si="31"/>
        <v>0.33804166666666663</v>
      </c>
      <c r="T52" s="1045">
        <f t="shared" si="31"/>
        <v>0.358875</v>
      </c>
      <c r="U52" s="1044">
        <f t="shared" ref="U52" si="56">U51+$K52</f>
        <v>0.37970833333333331</v>
      </c>
      <c r="V52" s="1044">
        <f t="shared" si="31"/>
        <v>0.421375</v>
      </c>
      <c r="W52" s="1044">
        <f t="shared" si="31"/>
        <v>0.46304166666666663</v>
      </c>
      <c r="X52" s="1044">
        <f t="shared" si="31"/>
        <v>0.5255416666666668</v>
      </c>
      <c r="Y52" s="1045">
        <f t="shared" ref="Y52" si="57">Y51+$K52</f>
        <v>0.54637500000000006</v>
      </c>
      <c r="Z52" s="1044">
        <f t="shared" si="31"/>
        <v>0.58109722222222238</v>
      </c>
      <c r="AA52" s="1045">
        <f t="shared" ref="AA52" si="58">AA51+$K52</f>
        <v>0.59845833333333343</v>
      </c>
      <c r="AB52" s="1044">
        <f t="shared" si="31"/>
        <v>0.62970833333333343</v>
      </c>
      <c r="AC52" s="1045">
        <f t="shared" ref="AC52:AE52" si="59">AC51+$K52</f>
        <v>0.66095833333333343</v>
      </c>
      <c r="AD52" s="1044">
        <f t="shared" si="59"/>
        <v>0.6817916666666668</v>
      </c>
      <c r="AE52" s="1045">
        <f t="shared" si="59"/>
        <v>0.71998611111111122</v>
      </c>
      <c r="AF52" s="1044">
        <f t="shared" si="31"/>
        <v>0.73734722222222226</v>
      </c>
      <c r="AG52" s="1044">
        <f t="shared" si="31"/>
        <v>0.77901388888888889</v>
      </c>
      <c r="AH52" s="1044">
        <f t="shared" si="31"/>
        <v>0.82762500000000006</v>
      </c>
      <c r="AI52" s="1044">
        <f t="shared" si="31"/>
        <v>0.8692916666666668</v>
      </c>
      <c r="AJ52" s="1044">
        <f t="shared" si="31"/>
        <v>0.91095833333333343</v>
      </c>
      <c r="AK52" s="1044">
        <f>AK51+$K52</f>
        <v>0.95262500000000006</v>
      </c>
      <c r="AL52" s="1044">
        <f t="shared" si="40"/>
        <v>0.9804027777777774</v>
      </c>
      <c r="AM52" s="90"/>
    </row>
    <row r="53" spans="1:40">
      <c r="A53" s="2129"/>
      <c r="B53" s="335" t="s">
        <v>169</v>
      </c>
      <c r="C53" s="1264" t="s">
        <v>5</v>
      </c>
      <c r="D53" s="1439" t="s">
        <v>1684</v>
      </c>
      <c r="E53" s="1439" t="s">
        <v>24</v>
      </c>
      <c r="F53" s="571" t="s">
        <v>584</v>
      </c>
      <c r="G53" s="571" t="s">
        <v>599</v>
      </c>
      <c r="H53" s="1105">
        <v>0.8</v>
      </c>
      <c r="I53" s="28">
        <f t="shared" si="47"/>
        <v>3.1500000000000004</v>
      </c>
      <c r="J53" s="1441">
        <v>20</v>
      </c>
      <c r="K53" s="37">
        <f t="shared" si="30"/>
        <v>1.6666666666666668E-3</v>
      </c>
      <c r="L53" s="37">
        <f t="shared" si="33"/>
        <v>6.3750000000000005E-3</v>
      </c>
      <c r="M53" s="1044">
        <f t="shared" ref="M53:AK53" si="60">M52+$K53</f>
        <v>0.21123611111111115</v>
      </c>
      <c r="N53" s="1045">
        <f t="shared" si="60"/>
        <v>0.23206944444444447</v>
      </c>
      <c r="O53" s="1044">
        <f t="shared" si="60"/>
        <v>0.24595833333333336</v>
      </c>
      <c r="P53" s="1045">
        <f t="shared" si="60"/>
        <v>0.26679166666666665</v>
      </c>
      <c r="Q53" s="1044">
        <f t="shared" si="60"/>
        <v>0.28762499999999996</v>
      </c>
      <c r="R53" s="1045">
        <f t="shared" si="60"/>
        <v>0.31887499999999996</v>
      </c>
      <c r="S53" s="1044">
        <f t="shared" si="60"/>
        <v>0.33970833333333328</v>
      </c>
      <c r="T53" s="1045">
        <f t="shared" si="60"/>
        <v>0.36054166666666665</v>
      </c>
      <c r="U53" s="1044">
        <f t="shared" si="60"/>
        <v>0.38137499999999996</v>
      </c>
      <c r="V53" s="1044">
        <f t="shared" si="60"/>
        <v>0.42304166666666665</v>
      </c>
      <c r="W53" s="1044">
        <f t="shared" si="60"/>
        <v>0.46470833333333328</v>
      </c>
      <c r="X53" s="1044">
        <f t="shared" si="60"/>
        <v>0.5272083333333335</v>
      </c>
      <c r="Y53" s="1045">
        <f t="shared" si="60"/>
        <v>0.54804166666666676</v>
      </c>
      <c r="Z53" s="1044">
        <f t="shared" si="60"/>
        <v>0.58276388888888908</v>
      </c>
      <c r="AA53" s="1045">
        <f t="shared" si="60"/>
        <v>0.60012500000000013</v>
      </c>
      <c r="AB53" s="1044">
        <f t="shared" si="60"/>
        <v>0.63137500000000013</v>
      </c>
      <c r="AC53" s="1045">
        <f t="shared" si="60"/>
        <v>0.66262500000000013</v>
      </c>
      <c r="AD53" s="1044">
        <f t="shared" si="60"/>
        <v>0.6834583333333335</v>
      </c>
      <c r="AE53" s="1045">
        <f t="shared" si="60"/>
        <v>0.72165277777777792</v>
      </c>
      <c r="AF53" s="1044">
        <f t="shared" si="60"/>
        <v>0.73901388888888897</v>
      </c>
      <c r="AG53" s="1044">
        <f t="shared" si="60"/>
        <v>0.7806805555555556</v>
      </c>
      <c r="AH53" s="1044">
        <f t="shared" si="60"/>
        <v>0.82929166666666676</v>
      </c>
      <c r="AI53" s="1044">
        <f t="shared" si="60"/>
        <v>0.8709583333333335</v>
      </c>
      <c r="AJ53" s="1044">
        <f t="shared" si="60"/>
        <v>0.91262500000000013</v>
      </c>
      <c r="AK53" s="1044">
        <f t="shared" si="60"/>
        <v>0.95429166666666676</v>
      </c>
      <c r="AL53" s="1044">
        <f t="shared" ref="AL53:AL61" si="61">AL52+$K53</f>
        <v>0.98206944444444411</v>
      </c>
      <c r="AM53" s="90"/>
    </row>
    <row r="54" spans="1:40">
      <c r="A54" s="2129"/>
      <c r="B54" s="335" t="s">
        <v>170</v>
      </c>
      <c r="C54" s="1264" t="s">
        <v>5</v>
      </c>
      <c r="D54" s="1439" t="s">
        <v>1684</v>
      </c>
      <c r="E54" s="1439" t="s">
        <v>25</v>
      </c>
      <c r="F54" s="571" t="s">
        <v>585</v>
      </c>
      <c r="G54" s="571" t="s">
        <v>579</v>
      </c>
      <c r="H54" s="1105">
        <v>0.79</v>
      </c>
      <c r="I54" s="28">
        <f t="shared" si="47"/>
        <v>3.9400000000000004</v>
      </c>
      <c r="J54" s="1441">
        <v>15</v>
      </c>
      <c r="K54" s="37">
        <f t="shared" si="30"/>
        <v>2.1944444444444446E-3</v>
      </c>
      <c r="L54" s="37">
        <f t="shared" si="33"/>
        <v>8.5694444444444455E-3</v>
      </c>
      <c r="M54" s="1044">
        <f t="shared" ref="M54:AK54" si="62">M53+$K54</f>
        <v>0.2134305555555556</v>
      </c>
      <c r="N54" s="1045">
        <f t="shared" si="62"/>
        <v>0.23426388888888891</v>
      </c>
      <c r="O54" s="1044">
        <f t="shared" si="62"/>
        <v>0.24815277777777781</v>
      </c>
      <c r="P54" s="1045">
        <f t="shared" si="62"/>
        <v>0.26898611111111109</v>
      </c>
      <c r="Q54" s="1044">
        <f t="shared" si="62"/>
        <v>0.28981944444444441</v>
      </c>
      <c r="R54" s="1045">
        <f t="shared" si="62"/>
        <v>0.32106944444444441</v>
      </c>
      <c r="S54" s="1044">
        <f t="shared" si="62"/>
        <v>0.34190277777777772</v>
      </c>
      <c r="T54" s="1045">
        <f t="shared" si="62"/>
        <v>0.36273611111111109</v>
      </c>
      <c r="U54" s="1044">
        <f t="shared" si="62"/>
        <v>0.38356944444444441</v>
      </c>
      <c r="V54" s="1044">
        <f t="shared" si="62"/>
        <v>0.42523611111111109</v>
      </c>
      <c r="W54" s="1044">
        <f t="shared" si="62"/>
        <v>0.46690277777777772</v>
      </c>
      <c r="X54" s="1044">
        <f t="shared" si="62"/>
        <v>0.529402777777778</v>
      </c>
      <c r="Y54" s="1045">
        <f t="shared" si="62"/>
        <v>0.55023611111111126</v>
      </c>
      <c r="Z54" s="1044">
        <f t="shared" si="62"/>
        <v>0.58495833333333358</v>
      </c>
      <c r="AA54" s="1045">
        <f t="shared" si="62"/>
        <v>0.60231944444444463</v>
      </c>
      <c r="AB54" s="1044">
        <f t="shared" si="62"/>
        <v>0.63356944444444463</v>
      </c>
      <c r="AC54" s="1045">
        <f t="shared" si="62"/>
        <v>0.66481944444444463</v>
      </c>
      <c r="AD54" s="1044">
        <f t="shared" si="62"/>
        <v>0.685652777777778</v>
      </c>
      <c r="AE54" s="1045">
        <f t="shared" si="62"/>
        <v>0.72384722222222242</v>
      </c>
      <c r="AF54" s="1044">
        <f t="shared" si="62"/>
        <v>0.74120833333333347</v>
      </c>
      <c r="AG54" s="1044">
        <f t="shared" si="62"/>
        <v>0.7828750000000001</v>
      </c>
      <c r="AH54" s="1044">
        <f t="shared" si="62"/>
        <v>0.83148611111111126</v>
      </c>
      <c r="AI54" s="1044">
        <f t="shared" si="62"/>
        <v>0.873152777777778</v>
      </c>
      <c r="AJ54" s="1044">
        <f t="shared" si="62"/>
        <v>0.91481944444444463</v>
      </c>
      <c r="AK54" s="1044">
        <f t="shared" si="62"/>
        <v>0.95648611111111126</v>
      </c>
      <c r="AL54" s="1044">
        <f t="shared" si="61"/>
        <v>0.98426388888888861</v>
      </c>
      <c r="AM54" s="90"/>
      <c r="AN54" s="135"/>
    </row>
    <row r="55" spans="1:40">
      <c r="A55" s="2129"/>
      <c r="B55" s="335" t="s">
        <v>171</v>
      </c>
      <c r="C55" s="1264" t="s">
        <v>5</v>
      </c>
      <c r="D55" s="1439" t="s">
        <v>1684</v>
      </c>
      <c r="E55" s="1439" t="s">
        <v>26</v>
      </c>
      <c r="F55" s="571" t="s">
        <v>586</v>
      </c>
      <c r="G55" s="571" t="s">
        <v>598</v>
      </c>
      <c r="H55" s="1105">
        <v>0.43</v>
      </c>
      <c r="I55" s="28">
        <f t="shared" si="47"/>
        <v>4.37</v>
      </c>
      <c r="J55" s="1441">
        <v>35</v>
      </c>
      <c r="K55" s="37">
        <f t="shared" si="30"/>
        <v>5.1190476190476192E-4</v>
      </c>
      <c r="L55" s="37">
        <f t="shared" si="33"/>
        <v>9.0813492063492075E-3</v>
      </c>
      <c r="M55" s="1044">
        <f t="shared" ref="M55:AK55" si="63">M54+$K55</f>
        <v>0.21394246031746036</v>
      </c>
      <c r="N55" s="1045">
        <f t="shared" si="63"/>
        <v>0.23477579365079368</v>
      </c>
      <c r="O55" s="1044">
        <f t="shared" si="63"/>
        <v>0.24866468253968257</v>
      </c>
      <c r="P55" s="1045">
        <f t="shared" si="63"/>
        <v>0.26949801587301586</v>
      </c>
      <c r="Q55" s="1044">
        <f t="shared" si="63"/>
        <v>0.29033134920634918</v>
      </c>
      <c r="R55" s="1045">
        <f t="shared" si="63"/>
        <v>0.32158134920634918</v>
      </c>
      <c r="S55" s="1044">
        <f t="shared" si="63"/>
        <v>0.34241468253968249</v>
      </c>
      <c r="T55" s="1045">
        <f t="shared" si="63"/>
        <v>0.36324801587301586</v>
      </c>
      <c r="U55" s="1044">
        <f t="shared" si="63"/>
        <v>0.38408134920634918</v>
      </c>
      <c r="V55" s="1044">
        <f t="shared" si="63"/>
        <v>0.42574801587301586</v>
      </c>
      <c r="W55" s="1044">
        <f t="shared" si="63"/>
        <v>0.46741468253968249</v>
      </c>
      <c r="X55" s="1044">
        <f t="shared" si="63"/>
        <v>0.52991468253968277</v>
      </c>
      <c r="Y55" s="1045">
        <f t="shared" si="63"/>
        <v>0.55074801587301603</v>
      </c>
      <c r="Z55" s="1044">
        <f t="shared" si="63"/>
        <v>0.58547023809523835</v>
      </c>
      <c r="AA55" s="1045">
        <f t="shared" si="63"/>
        <v>0.6028313492063494</v>
      </c>
      <c r="AB55" s="1044">
        <f t="shared" si="63"/>
        <v>0.6340813492063494</v>
      </c>
      <c r="AC55" s="1045">
        <f t="shared" si="63"/>
        <v>0.6653313492063494</v>
      </c>
      <c r="AD55" s="1044">
        <f t="shared" si="63"/>
        <v>0.68616468253968277</v>
      </c>
      <c r="AE55" s="1045">
        <f t="shared" si="63"/>
        <v>0.72435912698412719</v>
      </c>
      <c r="AF55" s="1044">
        <f t="shared" si="63"/>
        <v>0.74172023809523824</v>
      </c>
      <c r="AG55" s="1044">
        <f t="shared" si="63"/>
        <v>0.78338690476190487</v>
      </c>
      <c r="AH55" s="1044">
        <f t="shared" si="63"/>
        <v>0.83199801587301603</v>
      </c>
      <c r="AI55" s="1044">
        <f t="shared" si="63"/>
        <v>0.87366468253968277</v>
      </c>
      <c r="AJ55" s="1044">
        <f t="shared" si="63"/>
        <v>0.9153313492063494</v>
      </c>
      <c r="AK55" s="1044">
        <f t="shared" si="63"/>
        <v>0.95699801587301603</v>
      </c>
      <c r="AL55" s="1044">
        <f t="shared" si="61"/>
        <v>0.98477579365079337</v>
      </c>
      <c r="AM55" s="90"/>
      <c r="AN55" s="135"/>
    </row>
    <row r="56" spans="1:40">
      <c r="A56" s="2129"/>
      <c r="B56" s="335" t="s">
        <v>172</v>
      </c>
      <c r="C56" s="1264" t="s">
        <v>5</v>
      </c>
      <c r="D56" s="1439" t="s">
        <v>1684</v>
      </c>
      <c r="E56" s="1439" t="s">
        <v>27</v>
      </c>
      <c r="F56" s="571" t="s">
        <v>587</v>
      </c>
      <c r="G56" s="571" t="s">
        <v>597</v>
      </c>
      <c r="H56" s="1105">
        <v>0.55000000000000004</v>
      </c>
      <c r="I56" s="28">
        <f t="shared" si="47"/>
        <v>4.92</v>
      </c>
      <c r="J56" s="1441">
        <v>35</v>
      </c>
      <c r="K56" s="37">
        <f t="shared" si="30"/>
        <v>6.5476190476190484E-4</v>
      </c>
      <c r="L56" s="37">
        <f t="shared" si="33"/>
        <v>9.736111111111112E-3</v>
      </c>
      <c r="M56" s="1044">
        <f t="shared" ref="M56:AK56" si="64">M55+$K56</f>
        <v>0.21459722222222227</v>
      </c>
      <c r="N56" s="1045">
        <f t="shared" si="64"/>
        <v>0.23543055555555559</v>
      </c>
      <c r="O56" s="1044">
        <f t="shared" si="64"/>
        <v>0.24931944444444448</v>
      </c>
      <c r="P56" s="1045">
        <f t="shared" si="64"/>
        <v>0.27015277777777774</v>
      </c>
      <c r="Q56" s="1044">
        <f t="shared" si="64"/>
        <v>0.29098611111111106</v>
      </c>
      <c r="R56" s="1045">
        <f t="shared" si="64"/>
        <v>0.32223611111111106</v>
      </c>
      <c r="S56" s="1044">
        <f t="shared" si="64"/>
        <v>0.34306944444444437</v>
      </c>
      <c r="T56" s="1045">
        <f t="shared" si="64"/>
        <v>0.36390277777777774</v>
      </c>
      <c r="U56" s="1044">
        <f t="shared" si="64"/>
        <v>0.38473611111111106</v>
      </c>
      <c r="V56" s="1044">
        <f t="shared" si="64"/>
        <v>0.42640277777777774</v>
      </c>
      <c r="W56" s="1044">
        <f t="shared" si="64"/>
        <v>0.46806944444444437</v>
      </c>
      <c r="X56" s="1044">
        <f t="shared" si="64"/>
        <v>0.53056944444444465</v>
      </c>
      <c r="Y56" s="1045">
        <f t="shared" si="64"/>
        <v>0.55140277777777791</v>
      </c>
      <c r="Z56" s="1044">
        <f t="shared" si="64"/>
        <v>0.58612500000000023</v>
      </c>
      <c r="AA56" s="1045">
        <f t="shared" si="64"/>
        <v>0.60348611111111128</v>
      </c>
      <c r="AB56" s="1044">
        <f t="shared" si="64"/>
        <v>0.63473611111111128</v>
      </c>
      <c r="AC56" s="1045">
        <f t="shared" si="64"/>
        <v>0.66598611111111128</v>
      </c>
      <c r="AD56" s="1044">
        <f t="shared" si="64"/>
        <v>0.68681944444444465</v>
      </c>
      <c r="AE56" s="1045">
        <f t="shared" si="64"/>
        <v>0.72501388888888907</v>
      </c>
      <c r="AF56" s="1044">
        <f t="shared" si="64"/>
        <v>0.74237500000000012</v>
      </c>
      <c r="AG56" s="1044">
        <f t="shared" si="64"/>
        <v>0.78404166666666675</v>
      </c>
      <c r="AH56" s="1044">
        <f t="shared" si="64"/>
        <v>0.83265277777777791</v>
      </c>
      <c r="AI56" s="1044">
        <f t="shared" si="64"/>
        <v>0.87431944444444465</v>
      </c>
      <c r="AJ56" s="1044">
        <f t="shared" si="64"/>
        <v>0.91598611111111128</v>
      </c>
      <c r="AK56" s="1044">
        <f t="shared" si="64"/>
        <v>0.95765277777777791</v>
      </c>
      <c r="AL56" s="1044">
        <f t="shared" si="61"/>
        <v>0.98543055555555525</v>
      </c>
      <c r="AM56" s="90"/>
      <c r="AN56" s="135"/>
    </row>
    <row r="57" spans="1:40">
      <c r="A57" s="2129"/>
      <c r="B57" s="335" t="s">
        <v>173</v>
      </c>
      <c r="C57" s="1264" t="s">
        <v>5</v>
      </c>
      <c r="D57" s="1439" t="s">
        <v>1684</v>
      </c>
      <c r="E57" s="1439" t="s">
        <v>28</v>
      </c>
      <c r="F57" s="571" t="s">
        <v>588</v>
      </c>
      <c r="G57" s="571" t="s">
        <v>596</v>
      </c>
      <c r="H57" s="1105">
        <v>0.72</v>
      </c>
      <c r="I57" s="28">
        <f t="shared" si="47"/>
        <v>5.64</v>
      </c>
      <c r="J57" s="1441">
        <v>30</v>
      </c>
      <c r="K57" s="37">
        <f t="shared" si="30"/>
        <v>1E-3</v>
      </c>
      <c r="L57" s="37">
        <f t="shared" si="33"/>
        <v>1.0736111111111113E-2</v>
      </c>
      <c r="M57" s="1044">
        <f t="shared" ref="M57:AK57" si="65">M56+$K57</f>
        <v>0.21559722222222227</v>
      </c>
      <c r="N57" s="1045">
        <f t="shared" si="65"/>
        <v>0.23643055555555559</v>
      </c>
      <c r="O57" s="1044">
        <f t="shared" si="65"/>
        <v>0.25031944444444448</v>
      </c>
      <c r="P57" s="1045">
        <f t="shared" si="65"/>
        <v>0.27115277777777774</v>
      </c>
      <c r="Q57" s="1044">
        <f t="shared" si="65"/>
        <v>0.29198611111111106</v>
      </c>
      <c r="R57" s="1045">
        <f t="shared" si="65"/>
        <v>0.32323611111111106</v>
      </c>
      <c r="S57" s="1044">
        <f t="shared" si="65"/>
        <v>0.34406944444444437</v>
      </c>
      <c r="T57" s="1045">
        <f t="shared" si="65"/>
        <v>0.36490277777777774</v>
      </c>
      <c r="U57" s="1044">
        <f t="shared" si="65"/>
        <v>0.38573611111111106</v>
      </c>
      <c r="V57" s="1044">
        <f t="shared" si="65"/>
        <v>0.42740277777777774</v>
      </c>
      <c r="W57" s="1044">
        <f t="shared" si="65"/>
        <v>0.46906944444444437</v>
      </c>
      <c r="X57" s="1044">
        <f t="shared" si="65"/>
        <v>0.53156944444444465</v>
      </c>
      <c r="Y57" s="1045">
        <f t="shared" si="65"/>
        <v>0.55240277777777791</v>
      </c>
      <c r="Z57" s="1044">
        <f t="shared" si="65"/>
        <v>0.58712500000000023</v>
      </c>
      <c r="AA57" s="1045">
        <f t="shared" si="65"/>
        <v>0.60448611111111128</v>
      </c>
      <c r="AB57" s="1044">
        <f t="shared" si="65"/>
        <v>0.63573611111111128</v>
      </c>
      <c r="AC57" s="1045">
        <f t="shared" si="65"/>
        <v>0.66698611111111128</v>
      </c>
      <c r="AD57" s="1044">
        <f t="shared" si="65"/>
        <v>0.68781944444444465</v>
      </c>
      <c r="AE57" s="1045">
        <f t="shared" si="65"/>
        <v>0.72601388888888907</v>
      </c>
      <c r="AF57" s="1044">
        <f t="shared" si="65"/>
        <v>0.74337500000000012</v>
      </c>
      <c r="AG57" s="1044">
        <f t="shared" si="65"/>
        <v>0.78504166666666675</v>
      </c>
      <c r="AH57" s="1044">
        <f t="shared" si="65"/>
        <v>0.83365277777777791</v>
      </c>
      <c r="AI57" s="1044">
        <f t="shared" si="65"/>
        <v>0.87531944444444465</v>
      </c>
      <c r="AJ57" s="1044">
        <f t="shared" si="65"/>
        <v>0.91698611111111128</v>
      </c>
      <c r="AK57" s="1044">
        <f t="shared" si="65"/>
        <v>0.95865277777777791</v>
      </c>
      <c r="AL57" s="1044">
        <f t="shared" si="61"/>
        <v>0.98643055555555526</v>
      </c>
      <c r="AM57" s="90"/>
      <c r="AN57" s="135"/>
    </row>
    <row r="58" spans="1:40">
      <c r="A58" s="2129"/>
      <c r="B58" s="335" t="s">
        <v>174</v>
      </c>
      <c r="C58" s="1264" t="s">
        <v>5</v>
      </c>
      <c r="D58" s="1439" t="s">
        <v>1684</v>
      </c>
      <c r="E58" s="1439" t="s">
        <v>29</v>
      </c>
      <c r="F58" s="571" t="s">
        <v>589</v>
      </c>
      <c r="G58" s="571" t="s">
        <v>595</v>
      </c>
      <c r="H58" s="1105">
        <v>0.94</v>
      </c>
      <c r="I58" s="28">
        <f t="shared" si="47"/>
        <v>6.58</v>
      </c>
      <c r="J58" s="1441">
        <v>30</v>
      </c>
      <c r="K58" s="37">
        <f t="shared" si="30"/>
        <v>1.3055555555555555E-3</v>
      </c>
      <c r="L58" s="37">
        <f t="shared" si="33"/>
        <v>1.2041666666666669E-2</v>
      </c>
      <c r="M58" s="1044">
        <f t="shared" ref="M58:AK58" si="66">M57+$K58</f>
        <v>0.21690277777777783</v>
      </c>
      <c r="N58" s="1045">
        <f t="shared" si="66"/>
        <v>0.23773611111111115</v>
      </c>
      <c r="O58" s="1044">
        <f t="shared" si="66"/>
        <v>0.25162500000000004</v>
      </c>
      <c r="P58" s="1045">
        <f t="shared" si="66"/>
        <v>0.2724583333333333</v>
      </c>
      <c r="Q58" s="1044">
        <f t="shared" si="66"/>
        <v>0.29329166666666662</v>
      </c>
      <c r="R58" s="1045">
        <f t="shared" si="66"/>
        <v>0.32454166666666662</v>
      </c>
      <c r="S58" s="1044">
        <f t="shared" si="66"/>
        <v>0.34537499999999993</v>
      </c>
      <c r="T58" s="1045">
        <f t="shared" si="66"/>
        <v>0.3662083333333333</v>
      </c>
      <c r="U58" s="1044">
        <f t="shared" si="66"/>
        <v>0.38704166666666662</v>
      </c>
      <c r="V58" s="1044">
        <f t="shared" si="66"/>
        <v>0.4287083333333333</v>
      </c>
      <c r="W58" s="1044">
        <f t="shared" si="66"/>
        <v>0.47037499999999993</v>
      </c>
      <c r="X58" s="1044">
        <f t="shared" si="66"/>
        <v>0.53287500000000021</v>
      </c>
      <c r="Y58" s="1045">
        <f t="shared" si="66"/>
        <v>0.55370833333333347</v>
      </c>
      <c r="Z58" s="1044">
        <f t="shared" si="66"/>
        <v>0.58843055555555579</v>
      </c>
      <c r="AA58" s="1045">
        <f t="shared" si="66"/>
        <v>0.60579166666666684</v>
      </c>
      <c r="AB58" s="1044">
        <f t="shared" si="66"/>
        <v>0.63704166666666684</v>
      </c>
      <c r="AC58" s="1045">
        <f t="shared" si="66"/>
        <v>0.66829166666666684</v>
      </c>
      <c r="AD58" s="1044">
        <f t="shared" si="66"/>
        <v>0.68912500000000021</v>
      </c>
      <c r="AE58" s="1045">
        <f t="shared" si="66"/>
        <v>0.72731944444444463</v>
      </c>
      <c r="AF58" s="1044">
        <f t="shared" si="66"/>
        <v>0.74468055555555568</v>
      </c>
      <c r="AG58" s="1044">
        <f t="shared" si="66"/>
        <v>0.78634722222222231</v>
      </c>
      <c r="AH58" s="1044">
        <f t="shared" si="66"/>
        <v>0.83495833333333347</v>
      </c>
      <c r="AI58" s="1044">
        <f t="shared" si="66"/>
        <v>0.87662500000000021</v>
      </c>
      <c r="AJ58" s="1044">
        <f t="shared" si="66"/>
        <v>0.91829166666666684</v>
      </c>
      <c r="AK58" s="1044">
        <f t="shared" si="66"/>
        <v>0.95995833333333347</v>
      </c>
      <c r="AL58" s="1044">
        <f t="shared" si="61"/>
        <v>0.98773611111111081</v>
      </c>
      <c r="AM58" s="90"/>
      <c r="AN58" s="135"/>
    </row>
    <row r="59" spans="1:40" ht="16.5" customHeight="1">
      <c r="A59" s="2129"/>
      <c r="B59" s="335" t="s">
        <v>175</v>
      </c>
      <c r="C59" s="1264" t="s">
        <v>5</v>
      </c>
      <c r="D59" s="1439" t="s">
        <v>1683</v>
      </c>
      <c r="E59" s="1439" t="s">
        <v>30</v>
      </c>
      <c r="F59" s="571" t="s">
        <v>555</v>
      </c>
      <c r="G59" s="571" t="s">
        <v>594</v>
      </c>
      <c r="H59" s="1105">
        <v>0.99</v>
      </c>
      <c r="I59" s="28">
        <f t="shared" si="47"/>
        <v>7.57</v>
      </c>
      <c r="J59" s="1441">
        <v>40</v>
      </c>
      <c r="K59" s="37">
        <f t="shared" si="30"/>
        <v>1.03125E-3</v>
      </c>
      <c r="L59" s="37">
        <f t="shared" si="33"/>
        <v>1.307291666666667E-2</v>
      </c>
      <c r="M59" s="1044">
        <f t="shared" ref="M59:AK59" si="67">M58+$K59</f>
        <v>0.21793402777777784</v>
      </c>
      <c r="N59" s="1045">
        <f t="shared" si="67"/>
        <v>0.23876736111111116</v>
      </c>
      <c r="O59" s="1044">
        <f t="shared" si="67"/>
        <v>0.25265625000000003</v>
      </c>
      <c r="P59" s="1045">
        <f t="shared" si="67"/>
        <v>0.27348958333333329</v>
      </c>
      <c r="Q59" s="1044">
        <f t="shared" si="67"/>
        <v>0.2943229166666666</v>
      </c>
      <c r="R59" s="1045">
        <f t="shared" si="67"/>
        <v>0.3255729166666666</v>
      </c>
      <c r="S59" s="1044">
        <f t="shared" si="67"/>
        <v>0.34640624999999992</v>
      </c>
      <c r="T59" s="1045">
        <f t="shared" si="67"/>
        <v>0.36723958333333329</v>
      </c>
      <c r="U59" s="1044">
        <f t="shared" si="67"/>
        <v>0.3880729166666666</v>
      </c>
      <c r="V59" s="1044">
        <f t="shared" si="67"/>
        <v>0.42973958333333329</v>
      </c>
      <c r="W59" s="1044">
        <f t="shared" si="67"/>
        <v>0.47140624999999992</v>
      </c>
      <c r="X59" s="1044">
        <f t="shared" si="67"/>
        <v>0.53390625000000025</v>
      </c>
      <c r="Y59" s="1045">
        <f t="shared" si="67"/>
        <v>0.55473958333333351</v>
      </c>
      <c r="Z59" s="1044">
        <f t="shared" si="67"/>
        <v>0.58946180555555583</v>
      </c>
      <c r="AA59" s="1045">
        <f t="shared" si="67"/>
        <v>0.60682291666666688</v>
      </c>
      <c r="AB59" s="1044">
        <f t="shared" si="67"/>
        <v>0.63807291666666688</v>
      </c>
      <c r="AC59" s="1045">
        <f t="shared" si="67"/>
        <v>0.66932291666666688</v>
      </c>
      <c r="AD59" s="1044">
        <f t="shared" si="67"/>
        <v>0.69015625000000025</v>
      </c>
      <c r="AE59" s="1045">
        <f t="shared" si="67"/>
        <v>0.72835069444444467</v>
      </c>
      <c r="AF59" s="1044">
        <f t="shared" si="67"/>
        <v>0.74571180555555572</v>
      </c>
      <c r="AG59" s="1044">
        <f t="shared" si="67"/>
        <v>0.78737847222222235</v>
      </c>
      <c r="AH59" s="1044">
        <f t="shared" si="67"/>
        <v>0.83598958333333351</v>
      </c>
      <c r="AI59" s="1044">
        <f t="shared" si="67"/>
        <v>0.87765625000000025</v>
      </c>
      <c r="AJ59" s="1044">
        <f t="shared" si="67"/>
        <v>0.91932291666666688</v>
      </c>
      <c r="AK59" s="1044">
        <f t="shared" si="67"/>
        <v>0.96098958333333351</v>
      </c>
      <c r="AL59" s="1044">
        <f t="shared" si="61"/>
        <v>0.98876736111111085</v>
      </c>
      <c r="AM59" s="90"/>
      <c r="AN59" s="135"/>
    </row>
    <row r="60" spans="1:40">
      <c r="A60" s="2129"/>
      <c r="B60" s="335" t="s">
        <v>176</v>
      </c>
      <c r="C60" s="1264" t="s">
        <v>5</v>
      </c>
      <c r="D60" s="1439" t="s">
        <v>1683</v>
      </c>
      <c r="E60" s="1439" t="s">
        <v>31</v>
      </c>
      <c r="F60" s="571" t="s">
        <v>590</v>
      </c>
      <c r="G60" s="571" t="s">
        <v>593</v>
      </c>
      <c r="H60" s="1105">
        <v>0.44</v>
      </c>
      <c r="I60" s="28">
        <f t="shared" si="47"/>
        <v>8.01</v>
      </c>
      <c r="J60" s="1441">
        <v>30</v>
      </c>
      <c r="K60" s="37">
        <f t="shared" si="30"/>
        <v>6.111111111111111E-4</v>
      </c>
      <c r="L60" s="37">
        <f t="shared" si="33"/>
        <v>1.3684027777777781E-2</v>
      </c>
      <c r="M60" s="1044">
        <f t="shared" ref="M60:AK60" si="68">M59+$K60</f>
        <v>0.21854513888888896</v>
      </c>
      <c r="N60" s="1045">
        <f t="shared" si="68"/>
        <v>0.23937847222222228</v>
      </c>
      <c r="O60" s="1044">
        <f t="shared" si="68"/>
        <v>0.25326736111111114</v>
      </c>
      <c r="P60" s="1045">
        <f t="shared" si="68"/>
        <v>0.2741006944444444</v>
      </c>
      <c r="Q60" s="1044">
        <f t="shared" si="68"/>
        <v>0.29493402777777772</v>
      </c>
      <c r="R60" s="1045">
        <f t="shared" si="68"/>
        <v>0.32618402777777772</v>
      </c>
      <c r="S60" s="1044">
        <f t="shared" si="68"/>
        <v>0.34701736111111103</v>
      </c>
      <c r="T60" s="1045">
        <f t="shared" si="68"/>
        <v>0.3678506944444444</v>
      </c>
      <c r="U60" s="1044">
        <f t="shared" si="68"/>
        <v>0.38868402777777772</v>
      </c>
      <c r="V60" s="1044">
        <f t="shared" si="68"/>
        <v>0.4303506944444444</v>
      </c>
      <c r="W60" s="1044">
        <f t="shared" si="68"/>
        <v>0.47201736111111103</v>
      </c>
      <c r="X60" s="1044">
        <f t="shared" si="68"/>
        <v>0.53451736111111137</v>
      </c>
      <c r="Y60" s="1045">
        <f t="shared" si="68"/>
        <v>0.55535069444444463</v>
      </c>
      <c r="Z60" s="1044">
        <f t="shared" si="68"/>
        <v>0.59007291666666695</v>
      </c>
      <c r="AA60" s="1045">
        <f t="shared" si="68"/>
        <v>0.607434027777778</v>
      </c>
      <c r="AB60" s="1044">
        <f t="shared" si="68"/>
        <v>0.638684027777778</v>
      </c>
      <c r="AC60" s="1045">
        <f t="shared" si="68"/>
        <v>0.669934027777778</v>
      </c>
      <c r="AD60" s="1044">
        <f t="shared" si="68"/>
        <v>0.69076736111111137</v>
      </c>
      <c r="AE60" s="1045">
        <f t="shared" si="68"/>
        <v>0.72896180555555579</v>
      </c>
      <c r="AF60" s="1044">
        <f t="shared" si="68"/>
        <v>0.74632291666666684</v>
      </c>
      <c r="AG60" s="1044">
        <f t="shared" si="68"/>
        <v>0.78798958333333347</v>
      </c>
      <c r="AH60" s="1044">
        <f t="shared" si="68"/>
        <v>0.83660069444444463</v>
      </c>
      <c r="AI60" s="1044">
        <f t="shared" si="68"/>
        <v>0.87826736111111137</v>
      </c>
      <c r="AJ60" s="1044">
        <f t="shared" si="68"/>
        <v>0.919934027777778</v>
      </c>
      <c r="AK60" s="1044">
        <f t="shared" si="68"/>
        <v>0.96160069444444463</v>
      </c>
      <c r="AL60" s="1044">
        <f t="shared" si="61"/>
        <v>0.98937847222222197</v>
      </c>
      <c r="AM60" s="90"/>
      <c r="AN60" s="135"/>
    </row>
    <row r="61" spans="1:40">
      <c r="A61" s="2129"/>
      <c r="B61" s="335" t="s">
        <v>41</v>
      </c>
      <c r="C61" s="1439" t="s">
        <v>5</v>
      </c>
      <c r="D61" s="1439" t="s">
        <v>1683</v>
      </c>
      <c r="E61" s="1439" t="s">
        <v>32</v>
      </c>
      <c r="F61" s="571" t="s">
        <v>591</v>
      </c>
      <c r="G61" s="571" t="s">
        <v>592</v>
      </c>
      <c r="H61" s="1105">
        <v>0.55000000000000004</v>
      </c>
      <c r="I61" s="28">
        <f t="shared" si="47"/>
        <v>8.56</v>
      </c>
      <c r="J61" s="1441">
        <v>30</v>
      </c>
      <c r="K61" s="37">
        <f t="shared" si="30"/>
        <v>7.6388888888888893E-4</v>
      </c>
      <c r="L61" s="37">
        <f t="shared" si="33"/>
        <v>1.444791666666667E-2</v>
      </c>
      <c r="M61" s="1044">
        <f t="shared" ref="M61:AK61" si="69">M60+$K61</f>
        <v>0.21930902777777786</v>
      </c>
      <c r="N61" s="1045">
        <f t="shared" si="69"/>
        <v>0.24014236111111117</v>
      </c>
      <c r="O61" s="1044">
        <f t="shared" si="69"/>
        <v>0.25403125000000004</v>
      </c>
      <c r="P61" s="1045">
        <f t="shared" si="69"/>
        <v>0.2748645833333333</v>
      </c>
      <c r="Q61" s="1044">
        <f t="shared" si="69"/>
        <v>0.29569791666666662</v>
      </c>
      <c r="R61" s="1045">
        <f t="shared" si="69"/>
        <v>0.32694791666666662</v>
      </c>
      <c r="S61" s="1044">
        <f t="shared" si="69"/>
        <v>0.34778124999999993</v>
      </c>
      <c r="T61" s="1045">
        <f t="shared" si="69"/>
        <v>0.3686145833333333</v>
      </c>
      <c r="U61" s="1044">
        <f t="shared" si="69"/>
        <v>0.38944791666666662</v>
      </c>
      <c r="V61" s="1044">
        <f t="shared" si="69"/>
        <v>0.4311145833333333</v>
      </c>
      <c r="W61" s="1044">
        <f t="shared" si="69"/>
        <v>0.47278124999999993</v>
      </c>
      <c r="X61" s="1044">
        <f t="shared" si="69"/>
        <v>0.53528125000000026</v>
      </c>
      <c r="Y61" s="1045">
        <f t="shared" si="69"/>
        <v>0.55611458333333352</v>
      </c>
      <c r="Z61" s="1044">
        <f t="shared" si="69"/>
        <v>0.59083680555555584</v>
      </c>
      <c r="AA61" s="1045">
        <f t="shared" si="69"/>
        <v>0.60819791666666689</v>
      </c>
      <c r="AB61" s="1044">
        <f t="shared" si="69"/>
        <v>0.63944791666666689</v>
      </c>
      <c r="AC61" s="1045">
        <f t="shared" si="69"/>
        <v>0.67069791666666689</v>
      </c>
      <c r="AD61" s="1044">
        <f t="shared" si="69"/>
        <v>0.69153125000000026</v>
      </c>
      <c r="AE61" s="1045">
        <f t="shared" si="69"/>
        <v>0.72972569444444468</v>
      </c>
      <c r="AF61" s="1044">
        <f t="shared" si="69"/>
        <v>0.74708680555555573</v>
      </c>
      <c r="AG61" s="1044">
        <f t="shared" si="69"/>
        <v>0.78875347222222236</v>
      </c>
      <c r="AH61" s="1044">
        <f t="shared" si="69"/>
        <v>0.83736458333333352</v>
      </c>
      <c r="AI61" s="1044">
        <f t="shared" si="69"/>
        <v>0.87903125000000026</v>
      </c>
      <c r="AJ61" s="1044">
        <f t="shared" si="69"/>
        <v>0.92069791666666689</v>
      </c>
      <c r="AK61" s="1044">
        <f t="shared" si="69"/>
        <v>0.96236458333333352</v>
      </c>
      <c r="AL61" s="1044">
        <f t="shared" si="61"/>
        <v>0.99014236111111087</v>
      </c>
      <c r="AM61" s="90"/>
      <c r="AN61" s="135"/>
    </row>
    <row r="62" spans="1:40">
      <c r="A62" s="389"/>
      <c r="B62" s="415"/>
      <c r="C62" s="84"/>
      <c r="D62" s="84"/>
      <c r="E62" s="84"/>
      <c r="F62" s="417"/>
      <c r="G62" s="85"/>
      <c r="H62" s="86"/>
      <c r="I62" s="87"/>
      <c r="J62" s="87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  <c r="AD62" s="90"/>
      <c r="AE62" s="15"/>
      <c r="AK62" s="15"/>
    </row>
    <row r="63" spans="1:40">
      <c r="A63" s="389"/>
      <c r="B63" s="53"/>
      <c r="C63" s="386"/>
      <c r="D63" s="386"/>
      <c r="E63" s="94" t="s">
        <v>1242</v>
      </c>
      <c r="F63" s="85"/>
      <c r="G63" s="86"/>
      <c r="H63" s="87"/>
      <c r="I63" s="87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  <c r="AD63" s="15"/>
    </row>
    <row r="64" spans="1:40">
      <c r="A64" s="389"/>
      <c r="B64" s="53"/>
      <c r="C64" s="386"/>
      <c r="D64" s="386"/>
      <c r="E64" s="94"/>
      <c r="F64" s="85"/>
      <c r="G64" s="86"/>
      <c r="H64" s="87"/>
      <c r="I64" s="87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  <c r="AD64" s="15"/>
    </row>
    <row r="65" spans="1:30">
      <c r="A65" s="389"/>
      <c r="B65" s="53"/>
      <c r="C65" s="386"/>
      <c r="D65" s="386"/>
      <c r="E65" s="94"/>
      <c r="F65" s="85"/>
      <c r="G65" s="86"/>
      <c r="H65" s="87"/>
      <c r="I65" s="87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15"/>
    </row>
    <row r="66" spans="1:30">
      <c r="A66" s="389"/>
      <c r="B66" s="53"/>
      <c r="C66" s="386"/>
      <c r="D66" s="386"/>
      <c r="E66" s="94"/>
      <c r="F66" s="85"/>
      <c r="G66" s="86"/>
      <c r="H66" s="87"/>
      <c r="I66" s="87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  <c r="AD66" s="15"/>
    </row>
    <row r="67" spans="1:30" ht="21.75" customHeight="1">
      <c r="A67" s="389"/>
      <c r="B67" s="53"/>
      <c r="C67" s="386"/>
      <c r="D67" s="386"/>
      <c r="E67" s="399"/>
      <c r="F67" s="85"/>
      <c r="G67" s="86"/>
      <c r="H67" s="87"/>
      <c r="I67" s="87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  <c r="AD67" s="15"/>
    </row>
    <row r="68" spans="1:30">
      <c r="A68" s="389"/>
      <c r="B68" s="53"/>
      <c r="C68" s="84"/>
      <c r="D68" s="84"/>
      <c r="E68" s="94"/>
      <c r="F68" s="85"/>
      <c r="G68" s="86"/>
      <c r="H68" s="87"/>
      <c r="I68" s="87"/>
      <c r="J68" s="394"/>
      <c r="K68" s="394"/>
      <c r="L68" s="394"/>
      <c r="M68" s="394"/>
      <c r="N68" s="394"/>
      <c r="O68" s="90"/>
      <c r="P68" s="90"/>
      <c r="Q68" s="394"/>
      <c r="R68" s="394"/>
      <c r="S68" s="394"/>
      <c r="T68" s="394"/>
      <c r="U68" s="394"/>
      <c r="V68" s="394"/>
      <c r="W68" s="90"/>
      <c r="X68" s="394"/>
      <c r="Y68" s="394"/>
      <c r="Z68" s="394"/>
      <c r="AA68" s="394"/>
      <c r="AB68" s="90"/>
      <c r="AC68" s="90"/>
      <c r="AD68" s="15"/>
    </row>
    <row r="69" spans="1:30" ht="17.25" customHeight="1">
      <c r="A69" s="389"/>
      <c r="B69" s="53"/>
      <c r="C69" s="386"/>
      <c r="D69" s="386"/>
      <c r="E69" s="94"/>
      <c r="F69" s="85"/>
      <c r="G69" s="86"/>
      <c r="H69" s="87"/>
      <c r="I69" s="87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  <c r="AD69" s="15"/>
    </row>
    <row r="70" spans="1:30" ht="35.25" customHeight="1">
      <c r="A70" s="389"/>
      <c r="B70" s="53"/>
      <c r="C70" s="386"/>
      <c r="D70" s="386"/>
      <c r="E70" s="85"/>
      <c r="F70" s="85"/>
      <c r="G70" s="86"/>
      <c r="H70" s="87"/>
      <c r="I70" s="87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  <c r="AC70" s="90"/>
    </row>
    <row r="71" spans="1:30">
      <c r="A71" s="389"/>
      <c r="B71" s="53"/>
      <c r="C71" s="386"/>
      <c r="D71" s="386"/>
      <c r="E71" s="85"/>
      <c r="F71" s="85"/>
      <c r="G71" s="86"/>
      <c r="H71" s="87"/>
      <c r="I71" s="87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</row>
    <row r="72" spans="1:30" ht="18" customHeight="1">
      <c r="A72" s="389"/>
      <c r="B72" s="53"/>
      <c r="C72" s="386"/>
      <c r="D72" s="386"/>
      <c r="E72" s="85"/>
      <c r="F72" s="85"/>
      <c r="G72" s="86"/>
      <c r="H72" s="87"/>
      <c r="I72" s="87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90"/>
    </row>
    <row r="73" spans="1:30">
      <c r="A73" s="389"/>
      <c r="B73" s="415"/>
      <c r="C73" s="84"/>
      <c r="D73" s="84"/>
      <c r="E73" s="417"/>
      <c r="F73" s="85"/>
      <c r="G73" s="86"/>
      <c r="H73" s="87"/>
      <c r="I73" s="87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</row>
    <row r="74" spans="1:30">
      <c r="A74" s="421"/>
      <c r="B74" s="416"/>
      <c r="C74" s="84"/>
      <c r="D74" s="84"/>
      <c r="E74" s="418"/>
      <c r="F74" s="85"/>
      <c r="G74" s="86"/>
      <c r="H74" s="87"/>
      <c r="I74" s="87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</row>
    <row r="75" spans="1:30">
      <c r="A75" s="421"/>
      <c r="B75" s="415"/>
      <c r="C75" s="84"/>
      <c r="D75" s="84"/>
      <c r="E75" s="417"/>
      <c r="F75" s="85"/>
      <c r="G75" s="86"/>
      <c r="H75" s="87"/>
      <c r="I75" s="87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</row>
    <row r="76" spans="1:30">
      <c r="A76" s="421"/>
      <c r="B76" s="415"/>
      <c r="C76" s="84"/>
      <c r="D76" s="84"/>
      <c r="E76" s="417"/>
      <c r="F76" s="85"/>
      <c r="G76" s="86"/>
      <c r="H76" s="87"/>
      <c r="I76" s="87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</row>
    <row r="77" spans="1:30">
      <c r="A77" s="421"/>
      <c r="B77" s="415"/>
      <c r="C77" s="84"/>
      <c r="D77" s="84"/>
      <c r="E77" s="417"/>
      <c r="F77" s="85"/>
      <c r="G77" s="86"/>
      <c r="H77" s="87"/>
      <c r="I77" s="87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</row>
    <row r="78" spans="1:30" ht="16.5" customHeight="1">
      <c r="A78" s="421"/>
      <c r="B78" s="415"/>
      <c r="C78" s="84"/>
      <c r="D78" s="84"/>
      <c r="E78" s="417"/>
      <c r="F78" s="85"/>
      <c r="G78" s="86"/>
      <c r="H78" s="87"/>
      <c r="I78" s="87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</row>
    <row r="79" spans="1:30" ht="16.5" customHeight="1">
      <c r="A79" s="421"/>
      <c r="B79" s="53"/>
      <c r="C79" s="84"/>
      <c r="D79" s="84"/>
      <c r="E79" s="417"/>
      <c r="F79" s="85"/>
      <c r="G79" s="86"/>
      <c r="H79" s="87"/>
      <c r="I79" s="87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</row>
    <row r="80" spans="1:30">
      <c r="A80" s="421"/>
      <c r="B80" s="415"/>
      <c r="C80" s="84"/>
      <c r="D80" s="84"/>
      <c r="E80" s="417"/>
      <c r="F80" s="85"/>
      <c r="G80" s="86"/>
      <c r="H80" s="87"/>
      <c r="I80" s="87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</row>
    <row r="81" spans="1:29">
      <c r="A81" s="421"/>
      <c r="B81" s="415"/>
      <c r="C81" s="84"/>
      <c r="D81" s="84"/>
      <c r="E81" s="417"/>
      <c r="F81" s="85"/>
      <c r="G81" s="86"/>
      <c r="H81" s="87"/>
      <c r="I81" s="87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</row>
    <row r="82" spans="1:29" ht="16.5" customHeight="1">
      <c r="A82" s="421"/>
      <c r="B82" s="415"/>
      <c r="C82" s="84"/>
      <c r="D82" s="84"/>
      <c r="E82" s="417"/>
      <c r="F82" s="85"/>
      <c r="G82" s="86"/>
      <c r="H82" s="87"/>
      <c r="I82" s="87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</row>
    <row r="83" spans="1:29">
      <c r="A83" s="421"/>
      <c r="B83" s="415"/>
      <c r="C83" s="84"/>
      <c r="D83" s="84"/>
      <c r="E83" s="417"/>
      <c r="F83" s="85"/>
      <c r="G83" s="361"/>
      <c r="H83" s="87"/>
      <c r="I83" s="87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</row>
    <row r="84" spans="1:29">
      <c r="A84" s="421"/>
      <c r="B84" s="415"/>
      <c r="C84" s="84"/>
      <c r="D84" s="84"/>
      <c r="E84" s="417"/>
      <c r="F84" s="85"/>
      <c r="G84" s="361"/>
      <c r="H84" s="87"/>
      <c r="I84" s="87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</row>
    <row r="85" spans="1:29">
      <c r="A85" s="421"/>
      <c r="B85" s="53"/>
      <c r="C85" s="84"/>
      <c r="D85" s="84"/>
      <c r="E85" s="417"/>
      <c r="F85" s="85"/>
      <c r="G85" s="361"/>
      <c r="H85" s="87"/>
      <c r="I85" s="87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</row>
    <row r="86" spans="1:29">
      <c r="A86" s="421"/>
      <c r="B86" s="415"/>
      <c r="C86" s="84"/>
      <c r="D86" s="84"/>
      <c r="E86" s="417"/>
      <c r="F86" s="85"/>
      <c r="G86" s="361"/>
      <c r="H86" s="87"/>
      <c r="I86" s="87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</row>
    <row r="87" spans="1:29">
      <c r="A87" s="421"/>
      <c r="B87" s="416"/>
      <c r="C87" s="84"/>
      <c r="D87" s="84"/>
      <c r="E87" s="418"/>
      <c r="F87" s="85"/>
      <c r="G87" s="361"/>
      <c r="H87" s="87"/>
      <c r="I87" s="87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</row>
    <row r="88" spans="1:29">
      <c r="A88" s="13"/>
      <c r="B88" s="11"/>
      <c r="C88" s="419"/>
      <c r="D88" s="419"/>
      <c r="E88" s="419"/>
      <c r="F88" s="419"/>
      <c r="U88" s="1"/>
      <c r="V88" s="1"/>
    </row>
    <row r="89" spans="1:29">
      <c r="A89" s="13"/>
      <c r="B89" s="11"/>
      <c r="C89" s="419"/>
      <c r="D89" s="419"/>
      <c r="E89" s="419"/>
      <c r="F89" s="419"/>
      <c r="T89" s="1"/>
      <c r="U89" s="1"/>
      <c r="V89" s="1"/>
    </row>
    <row r="90" spans="1:29">
      <c r="A90" s="13"/>
      <c r="B90" s="11"/>
      <c r="C90" s="11"/>
      <c r="D90" s="11"/>
      <c r="T90" s="1"/>
      <c r="U90" s="1"/>
      <c r="V90" s="1"/>
    </row>
    <row r="91" spans="1:29">
      <c r="A91" s="13"/>
      <c r="B91" s="11"/>
      <c r="C91" s="11"/>
      <c r="D91" s="11"/>
      <c r="T91" s="1"/>
      <c r="U91" s="1"/>
      <c r="V91" s="1"/>
    </row>
    <row r="92" spans="1:29">
      <c r="A92" s="13"/>
      <c r="B92" s="11"/>
      <c r="C92" s="11"/>
      <c r="D92" s="11"/>
      <c r="T92" s="1"/>
      <c r="U92" s="1"/>
      <c r="V92" s="1"/>
    </row>
    <row r="93" spans="1:29">
      <c r="A93" s="13"/>
      <c r="B93" s="11"/>
      <c r="C93" s="11"/>
      <c r="D93" s="11"/>
      <c r="T93" s="1"/>
      <c r="U93" s="1"/>
      <c r="V93" s="1"/>
    </row>
    <row r="94" spans="1:29">
      <c r="A94" s="13"/>
      <c r="B94" s="11"/>
      <c r="C94" s="11"/>
      <c r="D94" s="11"/>
      <c r="T94" s="1"/>
      <c r="U94" s="1"/>
      <c r="V94" s="1"/>
    </row>
    <row r="95" spans="1:29">
      <c r="A95" s="13"/>
      <c r="B95" s="11"/>
      <c r="C95" s="11"/>
      <c r="D95" s="11"/>
      <c r="T95" s="1"/>
      <c r="U95" s="1"/>
      <c r="V95" s="1"/>
    </row>
    <row r="96" spans="1:29">
      <c r="A96" s="13"/>
      <c r="B96" s="11"/>
      <c r="C96" s="11"/>
      <c r="D96" s="11"/>
      <c r="T96" s="1"/>
      <c r="U96" s="1"/>
      <c r="V96" s="1"/>
    </row>
    <row r="97" spans="1:22">
      <c r="A97" s="13"/>
      <c r="B97" s="11"/>
      <c r="C97" s="11"/>
      <c r="D97" s="11"/>
      <c r="T97" s="1"/>
      <c r="U97" s="1"/>
      <c r="V97" s="1"/>
    </row>
    <row r="98" spans="1:22">
      <c r="A98" s="13"/>
      <c r="B98" s="11"/>
      <c r="C98" s="11"/>
      <c r="D98" s="11"/>
      <c r="T98" s="1"/>
      <c r="U98" s="1"/>
      <c r="V98" s="1"/>
    </row>
    <row r="99" spans="1:22">
      <c r="A99" s="13"/>
      <c r="B99" s="11"/>
      <c r="C99" s="11"/>
      <c r="D99" s="11"/>
      <c r="T99" s="1"/>
      <c r="U99" s="1"/>
      <c r="V99" s="1"/>
    </row>
    <row r="100" spans="1:22">
      <c r="A100" s="13"/>
      <c r="B100" s="11"/>
      <c r="C100" s="11"/>
      <c r="D100" s="11"/>
      <c r="T100" s="1"/>
      <c r="U100" s="1"/>
      <c r="V100" s="1"/>
    </row>
    <row r="101" spans="1:22">
      <c r="A101" s="13"/>
      <c r="B101" s="11"/>
      <c r="C101" s="11"/>
      <c r="D101" s="11"/>
      <c r="T101" s="1"/>
      <c r="U101" s="1"/>
      <c r="V101" s="1"/>
    </row>
    <row r="102" spans="1:22">
      <c r="A102" s="13"/>
      <c r="B102" s="11"/>
      <c r="C102" s="11"/>
      <c r="D102" s="11"/>
      <c r="T102" s="1"/>
      <c r="U102" s="1"/>
      <c r="V102" s="1"/>
    </row>
    <row r="103" spans="1:22">
      <c r="A103" s="13"/>
      <c r="B103" s="11"/>
      <c r="C103" s="11"/>
      <c r="D103" s="11"/>
      <c r="T103" s="1"/>
      <c r="U103" s="1"/>
      <c r="V103" s="1"/>
    </row>
    <row r="104" spans="1:22">
      <c r="A104" s="13"/>
      <c r="B104" s="11"/>
      <c r="C104" s="11"/>
      <c r="D104" s="11"/>
      <c r="T104" s="1"/>
      <c r="U104" s="1"/>
      <c r="V104" s="1"/>
    </row>
    <row r="105" spans="1:22">
      <c r="A105" s="13"/>
      <c r="B105" s="11"/>
      <c r="C105" s="11"/>
      <c r="D105" s="11"/>
      <c r="T105" s="1"/>
      <c r="U105" s="1"/>
      <c r="V105" s="1"/>
    </row>
    <row r="106" spans="1:22">
      <c r="A106" s="13"/>
      <c r="B106" s="11"/>
      <c r="C106" s="11"/>
      <c r="D106" s="11"/>
      <c r="T106" s="1"/>
      <c r="U106" s="1"/>
      <c r="V106" s="1"/>
    </row>
    <row r="107" spans="1:22">
      <c r="A107" s="15"/>
      <c r="B107" s="11"/>
      <c r="C107" s="11"/>
      <c r="D107" s="11"/>
      <c r="T107" s="1"/>
      <c r="U107" s="1"/>
      <c r="V107" s="1"/>
    </row>
    <row r="108" spans="1:22">
      <c r="A108" s="15"/>
      <c r="B108" s="17"/>
    </row>
    <row r="109" spans="1:22">
      <c r="A109" s="15"/>
      <c r="B109" s="17"/>
    </row>
    <row r="110" spans="1:22">
      <c r="A110" s="15"/>
      <c r="B110" s="17"/>
    </row>
    <row r="111" spans="1:22">
      <c r="A111" s="15"/>
      <c r="B111" s="17"/>
    </row>
    <row r="112" spans="1:22">
      <c r="A112" s="15"/>
      <c r="B112" s="17"/>
    </row>
    <row r="113" spans="1:2">
      <c r="A113" s="15"/>
      <c r="B113" s="17"/>
    </row>
    <row r="114" spans="1:2">
      <c r="A114" s="15"/>
      <c r="B114" s="17"/>
    </row>
    <row r="115" spans="1:2">
      <c r="A115" s="15"/>
      <c r="B115" s="17"/>
    </row>
    <row r="116" spans="1:2">
      <c r="A116" s="15"/>
      <c r="B116" s="17"/>
    </row>
    <row r="117" spans="1:2">
      <c r="A117" s="15"/>
      <c r="B117" s="17"/>
    </row>
    <row r="118" spans="1:2">
      <c r="A118" s="15"/>
      <c r="B118" s="17"/>
    </row>
    <row r="119" spans="1:2">
      <c r="A119" s="15"/>
      <c r="B119" s="17"/>
    </row>
    <row r="120" spans="1:2">
      <c r="A120" s="15"/>
      <c r="B120" s="17"/>
    </row>
    <row r="121" spans="1:2">
      <c r="A121" s="15"/>
      <c r="B121" s="17"/>
    </row>
    <row r="122" spans="1:2">
      <c r="A122" s="15"/>
      <c r="B122" s="17"/>
    </row>
    <row r="123" spans="1:2">
      <c r="A123" s="15"/>
      <c r="B123" s="17"/>
    </row>
    <row r="124" spans="1:2">
      <c r="A124" s="15"/>
      <c r="B124" s="17"/>
    </row>
    <row r="125" spans="1:2">
      <c r="A125" s="15"/>
      <c r="B125" s="17"/>
    </row>
    <row r="126" spans="1:2">
      <c r="A126" s="15"/>
      <c r="B126" s="17"/>
    </row>
    <row r="127" spans="1:2">
      <c r="A127" s="15"/>
      <c r="B127" s="17"/>
    </row>
    <row r="128" spans="1:2">
      <c r="A128" s="15"/>
      <c r="B128" s="17"/>
    </row>
    <row r="129" spans="1:2">
      <c r="A129" s="15"/>
      <c r="B129" s="17"/>
    </row>
    <row r="130" spans="1:2">
      <c r="A130" s="15"/>
      <c r="B130" s="17"/>
    </row>
    <row r="131" spans="1:2">
      <c r="A131" s="15"/>
    </row>
    <row r="132" spans="1:2">
      <c r="A132" s="15"/>
    </row>
    <row r="133" spans="1:2">
      <c r="A133" s="15"/>
    </row>
    <row r="134" spans="1:2">
      <c r="A134" s="15"/>
    </row>
    <row r="135" spans="1:2">
      <c r="A135" s="15"/>
    </row>
  </sheetData>
  <mergeCells count="22">
    <mergeCell ref="F5:G5"/>
    <mergeCell ref="F46:G46"/>
    <mergeCell ref="D29:I29"/>
    <mergeCell ref="E3:AL3"/>
    <mergeCell ref="E4:L4"/>
    <mergeCell ref="E45:L45"/>
    <mergeCell ref="D44:AL44"/>
    <mergeCell ref="D45:D46"/>
    <mergeCell ref="A6:A22"/>
    <mergeCell ref="A45:A46"/>
    <mergeCell ref="A47:A61"/>
    <mergeCell ref="B45:B46"/>
    <mergeCell ref="C45:C46"/>
    <mergeCell ref="C29:C30"/>
    <mergeCell ref="A32:A33"/>
    <mergeCell ref="B42:B43"/>
    <mergeCell ref="A44:B44"/>
    <mergeCell ref="B1:B2"/>
    <mergeCell ref="A3:C3"/>
    <mergeCell ref="A4:A5"/>
    <mergeCell ref="B4:B5"/>
    <mergeCell ref="C4:C5"/>
  </mergeCells>
  <pageMargins left="0.43307086614173229" right="0.23622047244094491" top="0.74803149606299213" bottom="0.74803149606299213" header="0.31496062992125984" footer="0.31496062992125984"/>
  <pageSetup paperSize="8" scale="55" orientation="landscape" r:id="rId1"/>
  <rowBreaks count="1" manualBreakCount="1">
    <brk id="66" max="16383" man="1"/>
  </rowBreaks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BH135"/>
  <sheetViews>
    <sheetView topLeftCell="A2" zoomScale="80" zoomScaleNormal="80" zoomScaleSheetLayoutView="100" workbookViewId="0">
      <selection activeCell="C20" sqref="C20:D20"/>
    </sheetView>
  </sheetViews>
  <sheetFormatPr defaultRowHeight="16.5"/>
  <cols>
    <col min="1" max="1" width="6.140625" style="1" customWidth="1"/>
    <col min="2" max="2" width="40" style="12" bestFit="1" customWidth="1"/>
    <col min="3" max="3" width="5.140625" style="13" customWidth="1"/>
    <col min="4" max="4" width="15.42578125" style="13" customWidth="1"/>
    <col min="5" max="5" width="8.85546875" style="11" customWidth="1"/>
    <col min="6" max="6" width="7.85546875" style="11" customWidth="1"/>
    <col min="7" max="7" width="12.85546875" style="11" customWidth="1"/>
    <col min="8" max="8" width="13" style="11" customWidth="1"/>
    <col min="9" max="9" width="10.140625" style="11" customWidth="1"/>
    <col min="10" max="10" width="8.85546875" style="11" bestFit="1" customWidth="1"/>
    <col min="11" max="11" width="11.28515625" style="11" customWidth="1"/>
    <col min="12" max="12" width="7.85546875" style="11" customWidth="1"/>
    <col min="13" max="13" width="7.28515625" style="11" customWidth="1"/>
    <col min="14" max="14" width="7.7109375" style="11" customWidth="1"/>
    <col min="15" max="15" width="7.28515625" style="11" customWidth="1"/>
    <col min="16" max="19" width="7.42578125" style="11" customWidth="1"/>
    <col min="20" max="20" width="9" style="11" customWidth="1"/>
    <col min="21" max="21" width="9.7109375" style="11" customWidth="1"/>
    <col min="22" max="22" width="7.42578125" style="11" customWidth="1"/>
    <col min="23" max="24" width="7.42578125" style="1" customWidth="1"/>
    <col min="25" max="25" width="9.7109375" style="1" customWidth="1"/>
    <col min="26" max="26" width="16.42578125" style="1" customWidth="1"/>
    <col min="27" max="27" width="9.5703125" style="1" customWidth="1"/>
    <col min="28" max="31" width="7.42578125" style="1" customWidth="1"/>
    <col min="32" max="32" width="9.140625" style="1" customWidth="1"/>
    <col min="33" max="47" width="7.42578125" style="1" customWidth="1"/>
    <col min="48" max="48" width="6.85546875" style="1" customWidth="1"/>
    <col min="49" max="49" width="9.140625" style="1"/>
    <col min="50" max="50" width="99" style="1" customWidth="1"/>
    <col min="51" max="16384" width="9.140625" style="1"/>
  </cols>
  <sheetData>
    <row r="1" spans="1:60" ht="36.75" customHeight="1">
      <c r="A1" s="15"/>
      <c r="B1" s="1952">
        <v>22</v>
      </c>
      <c r="C1" s="427"/>
      <c r="D1" s="38" t="s">
        <v>269</v>
      </c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20"/>
      <c r="P1" s="20"/>
      <c r="Q1" s="435"/>
      <c r="R1" s="435"/>
      <c r="S1" s="435"/>
      <c r="T1" s="435"/>
      <c r="U1" s="435"/>
      <c r="V1" s="435"/>
      <c r="W1" s="435"/>
      <c r="X1" s="435"/>
      <c r="Y1" s="435"/>
      <c r="Z1" s="435"/>
      <c r="AA1" s="435"/>
      <c r="AB1" s="458"/>
      <c r="AC1" s="424"/>
      <c r="AD1" s="424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</row>
    <row r="2" spans="1:60" ht="36.75" customHeight="1" thickBot="1">
      <c r="A2" s="15"/>
      <c r="B2" s="1952"/>
      <c r="C2" s="427"/>
      <c r="D2" s="38" t="s">
        <v>467</v>
      </c>
      <c r="E2" s="361"/>
      <c r="F2" s="361"/>
      <c r="G2" s="361"/>
      <c r="H2" s="361"/>
      <c r="I2" s="361"/>
      <c r="J2" s="361"/>
      <c r="K2" s="361"/>
      <c r="L2" s="86"/>
      <c r="M2" s="361"/>
      <c r="N2" s="361"/>
      <c r="O2" s="361"/>
      <c r="P2" s="361"/>
      <c r="Q2" s="424"/>
      <c r="R2" s="424"/>
      <c r="S2" s="424"/>
      <c r="T2" s="424"/>
      <c r="U2" s="424"/>
      <c r="V2" s="424"/>
      <c r="W2" s="424"/>
      <c r="X2" s="424"/>
      <c r="Y2" s="424"/>
      <c r="Z2" s="424"/>
      <c r="AA2" s="424"/>
      <c r="AB2" s="424"/>
      <c r="AC2" s="424"/>
      <c r="AD2" s="424"/>
      <c r="AE2" s="424"/>
      <c r="AF2" s="424"/>
      <c r="AG2" s="424"/>
      <c r="AH2" s="424"/>
      <c r="AI2" s="424"/>
      <c r="AJ2" s="424"/>
      <c r="AK2" s="424"/>
      <c r="AL2" s="424"/>
      <c r="AM2" s="424"/>
      <c r="AN2" s="424"/>
      <c r="AO2" s="424"/>
      <c r="AP2" s="424"/>
      <c r="AQ2" s="424"/>
      <c r="AR2" s="424"/>
      <c r="AS2" s="424"/>
      <c r="AT2" s="424"/>
      <c r="AU2" s="424"/>
      <c r="AV2" s="15"/>
    </row>
    <row r="3" spans="1:60" ht="33">
      <c r="A3" s="1998" t="s">
        <v>17</v>
      </c>
      <c r="B3" s="1998"/>
      <c r="C3" s="1998"/>
      <c r="D3" s="1950" t="s">
        <v>1319</v>
      </c>
      <c r="E3" s="1951"/>
      <c r="F3" s="1951"/>
      <c r="G3" s="1951"/>
      <c r="H3" s="1951"/>
      <c r="I3" s="1951"/>
      <c r="J3" s="1951"/>
      <c r="K3" s="1951"/>
      <c r="L3" s="1951"/>
      <c r="M3" s="1951"/>
      <c r="N3" s="1951"/>
      <c r="O3" s="1951"/>
      <c r="P3" s="1951"/>
      <c r="Q3" s="1951"/>
      <c r="R3" s="1951"/>
      <c r="S3" s="1951"/>
      <c r="T3" s="1951"/>
      <c r="U3" s="1951"/>
      <c r="V3" s="1951"/>
      <c r="W3" s="1951"/>
      <c r="X3" s="1951"/>
      <c r="Y3" s="649"/>
      <c r="Z3" s="1047"/>
      <c r="AA3" s="1048" t="s">
        <v>1273</v>
      </c>
      <c r="AB3" s="1054">
        <f>G22+G61</f>
        <v>17.130000000000003</v>
      </c>
      <c r="AC3" s="1049"/>
      <c r="AD3" s="842"/>
      <c r="AE3" s="434"/>
      <c r="AF3" s="434"/>
      <c r="AG3" s="434"/>
      <c r="AH3" s="434"/>
      <c r="AI3" s="434"/>
      <c r="AJ3" s="434"/>
      <c r="AK3" s="434"/>
      <c r="AL3" s="434"/>
      <c r="AM3" s="424"/>
      <c r="AN3" s="424"/>
      <c r="AO3" s="424"/>
      <c r="AP3" s="424"/>
      <c r="AQ3" s="424"/>
      <c r="AR3" s="424"/>
      <c r="AS3" s="424"/>
      <c r="AT3" s="424"/>
      <c r="AU3" s="15"/>
      <c r="AV3" s="15"/>
      <c r="AW3" s="15"/>
      <c r="AX3" s="15"/>
      <c r="AY3" s="15"/>
      <c r="AZ3" s="15"/>
      <c r="BA3" s="15"/>
    </row>
    <row r="4" spans="1:60" ht="18" customHeight="1">
      <c r="A4" s="1954"/>
      <c r="B4" s="1953" t="s">
        <v>1</v>
      </c>
      <c r="C4" s="1955" t="s">
        <v>2</v>
      </c>
      <c r="D4" s="1955" t="s">
        <v>1682</v>
      </c>
      <c r="E4" s="1954" t="s">
        <v>16</v>
      </c>
      <c r="F4" s="1956"/>
      <c r="G4" s="1956"/>
      <c r="H4" s="1956"/>
      <c r="I4" s="1956"/>
      <c r="J4" s="1956"/>
      <c r="K4" s="1956"/>
      <c r="L4" s="1956"/>
      <c r="M4" s="1381">
        <v>1</v>
      </c>
      <c r="N4" s="1381">
        <v>1</v>
      </c>
      <c r="O4" s="1381">
        <v>1</v>
      </c>
      <c r="P4" s="1381">
        <v>1</v>
      </c>
      <c r="Q4" s="1381">
        <v>1</v>
      </c>
      <c r="R4" s="1381">
        <v>1</v>
      </c>
      <c r="S4" s="1381">
        <v>1</v>
      </c>
      <c r="T4" s="1381">
        <v>1</v>
      </c>
      <c r="U4" s="1381">
        <v>1</v>
      </c>
      <c r="V4" s="1381">
        <v>1</v>
      </c>
      <c r="W4" s="1381">
        <v>1</v>
      </c>
      <c r="X4" s="1381">
        <v>1</v>
      </c>
      <c r="Y4" s="86"/>
      <c r="Z4" s="1050"/>
      <c r="AA4" s="1032" t="s">
        <v>1286</v>
      </c>
      <c r="AB4" s="852">
        <v>12</v>
      </c>
      <c r="AC4" s="970"/>
      <c r="AD4" s="854"/>
      <c r="AE4" s="86"/>
      <c r="AF4" s="86"/>
      <c r="AG4" s="86"/>
      <c r="AH4" s="86"/>
      <c r="AI4" s="86"/>
      <c r="AJ4" s="86"/>
      <c r="AK4" s="86"/>
      <c r="AL4" s="86"/>
      <c r="AM4" s="86"/>
      <c r="AN4" s="86"/>
      <c r="AO4" s="86"/>
      <c r="AP4" s="86"/>
      <c r="AQ4" s="86"/>
      <c r="AR4" s="63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</row>
    <row r="5" spans="1:60" ht="18" customHeight="1">
      <c r="A5" s="1954"/>
      <c r="B5" s="1953"/>
      <c r="C5" s="1955"/>
      <c r="D5" s="1990"/>
      <c r="E5" s="1371" t="s">
        <v>0</v>
      </c>
      <c r="F5" s="1373" t="s">
        <v>48</v>
      </c>
      <c r="G5" s="1373"/>
      <c r="H5" s="1957" t="s">
        <v>552</v>
      </c>
      <c r="I5" s="1958"/>
      <c r="J5" s="1373" t="s">
        <v>8</v>
      </c>
      <c r="K5" s="1373" t="s">
        <v>9</v>
      </c>
      <c r="L5" s="1373" t="s">
        <v>10</v>
      </c>
      <c r="M5" s="1381">
        <v>1</v>
      </c>
      <c r="N5" s="1381">
        <v>2</v>
      </c>
      <c r="O5" s="1381">
        <v>3</v>
      </c>
      <c r="P5" s="1381">
        <v>4</v>
      </c>
      <c r="Q5" s="1381">
        <v>5</v>
      </c>
      <c r="R5" s="1381">
        <v>6</v>
      </c>
      <c r="S5" s="1381">
        <v>7</v>
      </c>
      <c r="T5" s="1381">
        <v>8</v>
      </c>
      <c r="U5" s="1381">
        <v>9</v>
      </c>
      <c r="V5" s="1381">
        <v>10</v>
      </c>
      <c r="W5" s="1381">
        <v>11</v>
      </c>
      <c r="X5" s="1381">
        <v>12</v>
      </c>
      <c r="Y5" s="86"/>
      <c r="Z5" s="1050"/>
      <c r="AA5" s="852" t="s">
        <v>1288</v>
      </c>
      <c r="AB5" s="852">
        <f>AB4*AB3</f>
        <v>205.56000000000003</v>
      </c>
      <c r="AC5" s="970"/>
      <c r="AD5" s="854"/>
      <c r="AE5" s="86"/>
      <c r="AF5" s="86"/>
      <c r="AG5" s="86"/>
      <c r="AH5" s="86"/>
      <c r="AI5" s="86"/>
      <c r="AJ5" s="86"/>
      <c r="AK5" s="86"/>
      <c r="AL5" s="86"/>
      <c r="AM5" s="86"/>
      <c r="AN5" s="86"/>
      <c r="AO5" s="86"/>
      <c r="AP5" s="86"/>
      <c r="AQ5" s="86"/>
      <c r="AR5" s="63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</row>
    <row r="6" spans="1:60" ht="16.5" customHeight="1" thickBot="1">
      <c r="A6" s="1973" t="s">
        <v>3</v>
      </c>
      <c r="B6" s="1065" t="s">
        <v>41</v>
      </c>
      <c r="C6" s="1439" t="s">
        <v>4</v>
      </c>
      <c r="D6" s="1439" t="s">
        <v>1681</v>
      </c>
      <c r="E6" s="1439" t="s">
        <v>18</v>
      </c>
      <c r="F6" s="1441">
        <v>0</v>
      </c>
      <c r="G6" s="1441">
        <v>0</v>
      </c>
      <c r="H6" s="571" t="s">
        <v>553</v>
      </c>
      <c r="I6" s="571" t="s">
        <v>570</v>
      </c>
      <c r="J6" s="1441"/>
      <c r="K6" s="1441"/>
      <c r="L6" s="37">
        <v>0</v>
      </c>
      <c r="M6" s="432">
        <v>0.25347222222222221</v>
      </c>
      <c r="N6" s="432">
        <v>0.2951388888888889</v>
      </c>
      <c r="O6" s="432">
        <v>0.33680555555555558</v>
      </c>
      <c r="P6" s="432">
        <v>0.37847222222222227</v>
      </c>
      <c r="Q6" s="432">
        <v>0.4201388888888889</v>
      </c>
      <c r="R6" s="432">
        <v>0.4826388888888889</v>
      </c>
      <c r="S6" s="432">
        <v>0.52777777777777779</v>
      </c>
      <c r="T6" s="432">
        <v>0.61111111111111105</v>
      </c>
      <c r="U6" s="432">
        <v>0.69444444444444453</v>
      </c>
      <c r="V6" s="432">
        <v>0.77777777777777779</v>
      </c>
      <c r="W6" s="432">
        <v>0.86111111111111116</v>
      </c>
      <c r="X6" s="432">
        <v>0.91666666666666663</v>
      </c>
      <c r="Y6" s="443"/>
      <c r="Z6" s="1051"/>
      <c r="AA6" s="1052"/>
      <c r="AB6" s="1052"/>
      <c r="AC6" s="1053"/>
      <c r="AD6" s="443"/>
      <c r="AE6" s="443"/>
      <c r="AF6" s="443"/>
      <c r="AG6" s="443"/>
      <c r="AH6" s="443"/>
      <c r="AI6" s="443"/>
      <c r="AJ6" s="443"/>
      <c r="AK6" s="443"/>
      <c r="AL6" s="443"/>
      <c r="AM6" s="442"/>
      <c r="AN6" s="84"/>
      <c r="AO6" s="84"/>
      <c r="AP6" s="90"/>
      <c r="AQ6" s="90"/>
      <c r="AR6" s="63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</row>
    <row r="7" spans="1:60">
      <c r="A7" s="1951"/>
      <c r="B7" s="1065" t="s">
        <v>176</v>
      </c>
      <c r="C7" s="1439" t="s">
        <v>4</v>
      </c>
      <c r="D7" s="1439" t="s">
        <v>1683</v>
      </c>
      <c r="E7" s="1439" t="s">
        <v>19</v>
      </c>
      <c r="F7" s="898">
        <v>0.55000000000000004</v>
      </c>
      <c r="G7" s="1440">
        <f>F7</f>
        <v>0.55000000000000004</v>
      </c>
      <c r="H7" s="571" t="s">
        <v>554</v>
      </c>
      <c r="I7" s="571" t="s">
        <v>571</v>
      </c>
      <c r="J7" s="1441">
        <v>30</v>
      </c>
      <c r="K7" s="37">
        <f t="shared" ref="K7:K22" si="0">(F7/J7)/24</f>
        <v>7.6388888888888893E-4</v>
      </c>
      <c r="L7" s="37">
        <f>L6+K7</f>
        <v>7.6388888888888893E-4</v>
      </c>
      <c r="M7" s="98">
        <f t="shared" ref="M7:M22" si="1">M6+$K7</f>
        <v>0.25423611111111111</v>
      </c>
      <c r="N7" s="98">
        <f t="shared" ref="N7:N22" si="2">N6+$K7</f>
        <v>0.29590277777777779</v>
      </c>
      <c r="O7" s="98">
        <f t="shared" ref="O7:O22" si="3">O6+$K7</f>
        <v>0.33756944444444448</v>
      </c>
      <c r="P7" s="98">
        <f t="shared" ref="P7:P22" si="4">P6+$K7</f>
        <v>0.37923611111111116</v>
      </c>
      <c r="Q7" s="98">
        <f t="shared" ref="Q7:Q22" si="5">Q6+$K7</f>
        <v>0.42090277777777779</v>
      </c>
      <c r="R7" s="98">
        <f t="shared" ref="R7:R22" si="6">R6+$K7</f>
        <v>0.48340277777777779</v>
      </c>
      <c r="S7" s="98">
        <f t="shared" ref="S7:S22" si="7">S6+$K7</f>
        <v>0.52854166666666669</v>
      </c>
      <c r="T7" s="98">
        <f t="shared" ref="T7:T22" si="8">T6+$K7</f>
        <v>0.61187499999999995</v>
      </c>
      <c r="U7" s="98">
        <f t="shared" ref="U7:U22" si="9">U6+$K7</f>
        <v>0.69520833333333343</v>
      </c>
      <c r="V7" s="98">
        <f t="shared" ref="V7:V22" si="10">V6+$K7</f>
        <v>0.77854166666666669</v>
      </c>
      <c r="W7" s="98">
        <f t="shared" ref="W7:W22" si="11">W6+$K7</f>
        <v>0.86187500000000006</v>
      </c>
      <c r="X7" s="98">
        <f t="shared" ref="X7:X22" si="12">X6+$K7</f>
        <v>0.91743055555555553</v>
      </c>
      <c r="Y7" s="90"/>
      <c r="Z7" s="90"/>
      <c r="AA7" s="90"/>
      <c r="AB7" s="90"/>
      <c r="AC7" s="90"/>
      <c r="AD7" s="90"/>
      <c r="AE7" s="90"/>
      <c r="AF7" s="90"/>
      <c r="AG7" s="90"/>
      <c r="AH7" s="90"/>
      <c r="AI7" s="90"/>
      <c r="AJ7" s="90"/>
      <c r="AK7" s="90"/>
      <c r="AL7" s="90"/>
      <c r="AM7" s="90"/>
      <c r="AN7" s="90"/>
      <c r="AO7" s="90"/>
      <c r="AP7" s="90"/>
      <c r="AQ7" s="90"/>
      <c r="AR7" s="90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</row>
    <row r="8" spans="1:60">
      <c r="A8" s="1951"/>
      <c r="B8" s="335" t="s">
        <v>175</v>
      </c>
      <c r="C8" s="1439" t="s">
        <v>4</v>
      </c>
      <c r="D8" s="1439" t="s">
        <v>1683</v>
      </c>
      <c r="E8" s="1439" t="s">
        <v>20</v>
      </c>
      <c r="F8" s="898">
        <v>0.43</v>
      </c>
      <c r="G8" s="1440">
        <f>G7+F8</f>
        <v>0.98</v>
      </c>
      <c r="H8" s="571" t="s">
        <v>555</v>
      </c>
      <c r="I8" s="571" t="s">
        <v>572</v>
      </c>
      <c r="J8" s="1441">
        <v>30</v>
      </c>
      <c r="K8" s="37">
        <f t="shared" si="0"/>
        <v>5.9722222222222219E-4</v>
      </c>
      <c r="L8" s="37">
        <f t="shared" ref="L8:L20" si="13">L7+K8</f>
        <v>1.3611111111111111E-3</v>
      </c>
      <c r="M8" s="98">
        <f t="shared" si="1"/>
        <v>0.25483333333333336</v>
      </c>
      <c r="N8" s="98">
        <f t="shared" si="2"/>
        <v>0.29650000000000004</v>
      </c>
      <c r="O8" s="98">
        <f t="shared" si="3"/>
        <v>0.33816666666666673</v>
      </c>
      <c r="P8" s="98">
        <f t="shared" si="4"/>
        <v>0.37983333333333341</v>
      </c>
      <c r="Q8" s="98">
        <f t="shared" si="5"/>
        <v>0.42150000000000004</v>
      </c>
      <c r="R8" s="98">
        <f t="shared" si="6"/>
        <v>0.48400000000000004</v>
      </c>
      <c r="S8" s="98">
        <f t="shared" si="7"/>
        <v>0.52913888888888894</v>
      </c>
      <c r="T8" s="98">
        <f t="shared" si="8"/>
        <v>0.6124722222222222</v>
      </c>
      <c r="U8" s="98">
        <f t="shared" si="9"/>
        <v>0.69580555555555568</v>
      </c>
      <c r="V8" s="98">
        <f t="shared" si="10"/>
        <v>0.77913888888888894</v>
      </c>
      <c r="W8" s="98">
        <f t="shared" si="11"/>
        <v>0.86247222222222231</v>
      </c>
      <c r="X8" s="98">
        <f t="shared" si="12"/>
        <v>0.91802777777777778</v>
      </c>
      <c r="Y8" s="90"/>
      <c r="Z8" s="90"/>
      <c r="AA8" s="90"/>
      <c r="AB8" s="90"/>
      <c r="AC8" s="90"/>
      <c r="AD8" s="90"/>
      <c r="AE8" s="90"/>
      <c r="AF8" s="90"/>
      <c r="AG8" s="90"/>
      <c r="AH8" s="90"/>
      <c r="AI8" s="90"/>
      <c r="AJ8" s="90"/>
      <c r="AK8" s="90"/>
      <c r="AL8" s="90"/>
      <c r="AM8" s="90"/>
      <c r="AN8" s="90"/>
      <c r="AO8" s="90"/>
      <c r="AP8" s="90"/>
      <c r="AQ8" s="90"/>
      <c r="AR8" s="63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</row>
    <row r="9" spans="1:60">
      <c r="A9" s="1951"/>
      <c r="B9" s="335" t="s">
        <v>468</v>
      </c>
      <c r="C9" s="1439" t="s">
        <v>4</v>
      </c>
      <c r="D9" s="1439" t="s">
        <v>1684</v>
      </c>
      <c r="E9" s="1439" t="s">
        <v>21</v>
      </c>
      <c r="F9" s="898">
        <v>0.2</v>
      </c>
      <c r="G9" s="1440">
        <f t="shared" ref="G9:G22" si="14">G8+F9</f>
        <v>1.18</v>
      </c>
      <c r="H9" s="571" t="s">
        <v>556</v>
      </c>
      <c r="I9" s="571" t="s">
        <v>573</v>
      </c>
      <c r="J9" s="1441">
        <v>30</v>
      </c>
      <c r="K9" s="37">
        <f t="shared" si="0"/>
        <v>2.7777777777777778E-4</v>
      </c>
      <c r="L9" s="37">
        <f t="shared" si="13"/>
        <v>1.6388888888888889E-3</v>
      </c>
      <c r="M9" s="98">
        <f t="shared" si="1"/>
        <v>0.25511111111111112</v>
      </c>
      <c r="N9" s="98">
        <f t="shared" si="2"/>
        <v>0.29677777777777781</v>
      </c>
      <c r="O9" s="98">
        <f t="shared" si="3"/>
        <v>0.33844444444444449</v>
      </c>
      <c r="P9" s="98">
        <f t="shared" si="4"/>
        <v>0.38011111111111118</v>
      </c>
      <c r="Q9" s="98">
        <f t="shared" si="5"/>
        <v>0.42177777777777781</v>
      </c>
      <c r="R9" s="98">
        <f t="shared" si="6"/>
        <v>0.48427777777777781</v>
      </c>
      <c r="S9" s="98">
        <f t="shared" si="7"/>
        <v>0.52941666666666676</v>
      </c>
      <c r="T9" s="98">
        <f t="shared" si="8"/>
        <v>0.61275000000000002</v>
      </c>
      <c r="U9" s="98">
        <f t="shared" si="9"/>
        <v>0.6960833333333335</v>
      </c>
      <c r="V9" s="98">
        <f t="shared" si="10"/>
        <v>0.77941666666666676</v>
      </c>
      <c r="W9" s="98">
        <f t="shared" si="11"/>
        <v>0.86275000000000013</v>
      </c>
      <c r="X9" s="98">
        <f t="shared" si="12"/>
        <v>0.9183055555555556</v>
      </c>
      <c r="Y9" s="90"/>
      <c r="Z9" s="90"/>
      <c r="AA9" s="90"/>
      <c r="AB9" s="90"/>
      <c r="AC9" s="90"/>
      <c r="AD9" s="90"/>
      <c r="AE9" s="90"/>
      <c r="AF9" s="90"/>
      <c r="AG9" s="90"/>
      <c r="AH9" s="90"/>
      <c r="AI9" s="90"/>
      <c r="AJ9" s="90"/>
      <c r="AK9" s="90"/>
      <c r="AL9" s="90"/>
      <c r="AM9" s="90"/>
      <c r="AN9" s="90"/>
      <c r="AO9" s="90"/>
      <c r="AP9" s="90"/>
      <c r="AQ9" s="90"/>
      <c r="AR9" s="63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</row>
    <row r="10" spans="1:60">
      <c r="A10" s="1951"/>
      <c r="B10" s="335" t="s">
        <v>174</v>
      </c>
      <c r="C10" s="1439" t="s">
        <v>4</v>
      </c>
      <c r="D10" s="1439" t="s">
        <v>1684</v>
      </c>
      <c r="E10" s="1439" t="s">
        <v>22</v>
      </c>
      <c r="F10" s="898">
        <v>0.89</v>
      </c>
      <c r="G10" s="1440">
        <f t="shared" si="14"/>
        <v>2.0699999999999998</v>
      </c>
      <c r="H10" s="571" t="s">
        <v>557</v>
      </c>
      <c r="I10" s="571" t="s">
        <v>574</v>
      </c>
      <c r="J10" s="1441">
        <v>40</v>
      </c>
      <c r="K10" s="37">
        <f t="shared" si="0"/>
        <v>9.2708333333333325E-4</v>
      </c>
      <c r="L10" s="37">
        <f t="shared" si="13"/>
        <v>2.5659722222222221E-3</v>
      </c>
      <c r="M10" s="98">
        <f t="shared" si="1"/>
        <v>0.25603819444444448</v>
      </c>
      <c r="N10" s="98">
        <f t="shared" si="2"/>
        <v>0.29770486111111116</v>
      </c>
      <c r="O10" s="98">
        <f t="shared" si="3"/>
        <v>0.33937152777777785</v>
      </c>
      <c r="P10" s="98">
        <f t="shared" si="4"/>
        <v>0.38103819444444453</v>
      </c>
      <c r="Q10" s="98">
        <f t="shared" si="5"/>
        <v>0.42270486111111116</v>
      </c>
      <c r="R10" s="98">
        <f t="shared" si="6"/>
        <v>0.48520486111111116</v>
      </c>
      <c r="S10" s="98">
        <f t="shared" si="7"/>
        <v>0.53034375000000011</v>
      </c>
      <c r="T10" s="98">
        <f t="shared" si="8"/>
        <v>0.61367708333333337</v>
      </c>
      <c r="U10" s="98">
        <f t="shared" si="9"/>
        <v>0.69701041666666685</v>
      </c>
      <c r="V10" s="98">
        <f t="shared" si="10"/>
        <v>0.78034375000000011</v>
      </c>
      <c r="W10" s="98">
        <f t="shared" si="11"/>
        <v>0.86367708333333348</v>
      </c>
      <c r="X10" s="98">
        <f t="shared" si="12"/>
        <v>0.91923263888888895</v>
      </c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63"/>
    </row>
    <row r="11" spans="1:60">
      <c r="A11" s="1951"/>
      <c r="B11" s="335" t="s">
        <v>470</v>
      </c>
      <c r="C11" s="1439" t="s">
        <v>4</v>
      </c>
      <c r="D11" s="1439" t="s">
        <v>1684</v>
      </c>
      <c r="E11" s="1439" t="s">
        <v>23</v>
      </c>
      <c r="F11" s="1039">
        <v>0.45</v>
      </c>
      <c r="G11" s="1440">
        <f t="shared" si="14"/>
        <v>2.52</v>
      </c>
      <c r="H11" s="571" t="s">
        <v>558</v>
      </c>
      <c r="I11" s="571" t="s">
        <v>575</v>
      </c>
      <c r="J11" s="1441">
        <v>35</v>
      </c>
      <c r="K11" s="37">
        <f t="shared" si="0"/>
        <v>5.3571428571428574E-4</v>
      </c>
      <c r="L11" s="37">
        <f t="shared" si="13"/>
        <v>3.1016865079365077E-3</v>
      </c>
      <c r="M11" s="98">
        <f t="shared" si="1"/>
        <v>0.25657390873015878</v>
      </c>
      <c r="N11" s="98">
        <f t="shared" si="2"/>
        <v>0.29824057539682547</v>
      </c>
      <c r="O11" s="98">
        <f t="shared" si="3"/>
        <v>0.33990724206349215</v>
      </c>
      <c r="P11" s="98">
        <f t="shared" si="4"/>
        <v>0.38157390873015884</v>
      </c>
      <c r="Q11" s="98">
        <f t="shared" si="5"/>
        <v>0.42324057539682547</v>
      </c>
      <c r="R11" s="98">
        <f t="shared" si="6"/>
        <v>0.48574057539682547</v>
      </c>
      <c r="S11" s="98">
        <f t="shared" si="7"/>
        <v>0.53087946428571442</v>
      </c>
      <c r="T11" s="98">
        <f t="shared" si="8"/>
        <v>0.61421279761904768</v>
      </c>
      <c r="U11" s="98">
        <f t="shared" si="9"/>
        <v>0.69754613095238116</v>
      </c>
      <c r="V11" s="98">
        <f t="shared" si="10"/>
        <v>0.78087946428571442</v>
      </c>
      <c r="W11" s="98">
        <f t="shared" si="11"/>
        <v>0.86421279761904779</v>
      </c>
      <c r="X11" s="98">
        <f t="shared" si="12"/>
        <v>0.91976835317460326</v>
      </c>
      <c r="Y11" s="90"/>
      <c r="Z11" s="90"/>
      <c r="AA11" s="90"/>
      <c r="AB11" s="90"/>
      <c r="AC11" s="90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63"/>
    </row>
    <row r="12" spans="1:60">
      <c r="A12" s="1951"/>
      <c r="B12" s="1612" t="s">
        <v>173</v>
      </c>
      <c r="C12" s="1040" t="s">
        <v>4</v>
      </c>
      <c r="D12" s="1040" t="s">
        <v>1684</v>
      </c>
      <c r="E12" s="1040"/>
      <c r="F12" s="1041">
        <v>0.48</v>
      </c>
      <c r="G12" s="1440">
        <f t="shared" si="14"/>
        <v>3</v>
      </c>
      <c r="H12" s="571" t="s">
        <v>559</v>
      </c>
      <c r="I12" s="571" t="s">
        <v>576</v>
      </c>
      <c r="J12" s="1441">
        <v>35</v>
      </c>
      <c r="K12" s="37">
        <f t="shared" si="0"/>
        <v>5.7142857142857136E-4</v>
      </c>
      <c r="L12" s="37">
        <f t="shared" si="13"/>
        <v>3.673115079365079E-3</v>
      </c>
      <c r="M12" s="98">
        <f t="shared" si="1"/>
        <v>0.25714533730158734</v>
      </c>
      <c r="N12" s="98">
        <f t="shared" si="2"/>
        <v>0.29881200396825403</v>
      </c>
      <c r="O12" s="98">
        <f t="shared" si="3"/>
        <v>0.34047867063492071</v>
      </c>
      <c r="P12" s="98">
        <f t="shared" si="4"/>
        <v>0.3821453373015874</v>
      </c>
      <c r="Q12" s="98">
        <f t="shared" si="5"/>
        <v>0.42381200396825403</v>
      </c>
      <c r="R12" s="98">
        <f t="shared" si="6"/>
        <v>0.48631200396825403</v>
      </c>
      <c r="S12" s="98">
        <f t="shared" si="7"/>
        <v>0.53145089285714298</v>
      </c>
      <c r="T12" s="98">
        <f t="shared" si="8"/>
        <v>0.61478422619047624</v>
      </c>
      <c r="U12" s="98">
        <f t="shared" si="9"/>
        <v>0.69811755952380972</v>
      </c>
      <c r="V12" s="98">
        <f t="shared" si="10"/>
        <v>0.78145089285714298</v>
      </c>
      <c r="W12" s="98">
        <f t="shared" si="11"/>
        <v>0.86478422619047635</v>
      </c>
      <c r="X12" s="98">
        <f t="shared" si="12"/>
        <v>0.92033978174603182</v>
      </c>
      <c r="Y12" s="90"/>
      <c r="Z12" s="90"/>
      <c r="AA12" s="90"/>
      <c r="AB12" s="90"/>
      <c r="AC12" s="90"/>
      <c r="AD12" s="90"/>
      <c r="AE12" s="90"/>
      <c r="AF12" s="90"/>
      <c r="AG12" s="90"/>
      <c r="AH12" s="90"/>
      <c r="AI12" s="90"/>
      <c r="AJ12" s="90"/>
      <c r="AK12" s="90"/>
      <c r="AL12" s="90"/>
      <c r="AM12" s="90"/>
      <c r="AN12" s="90"/>
      <c r="AO12" s="90"/>
      <c r="AP12" s="90"/>
      <c r="AQ12" s="90"/>
      <c r="AR12" s="63"/>
    </row>
    <row r="13" spans="1:60">
      <c r="A13" s="1951"/>
      <c r="B13" s="335" t="s">
        <v>172</v>
      </c>
      <c r="C13" s="1439" t="s">
        <v>4</v>
      </c>
      <c r="D13" s="1439" t="s">
        <v>1684</v>
      </c>
      <c r="E13" s="1439" t="s">
        <v>24</v>
      </c>
      <c r="F13" s="898">
        <v>0.78</v>
      </c>
      <c r="G13" s="1440">
        <f t="shared" si="14"/>
        <v>3.7800000000000002</v>
      </c>
      <c r="H13" s="571" t="s">
        <v>560</v>
      </c>
      <c r="I13" s="571" t="s">
        <v>577</v>
      </c>
      <c r="J13" s="1441">
        <v>30</v>
      </c>
      <c r="K13" s="37">
        <f t="shared" si="0"/>
        <v>1.0833333333333335E-3</v>
      </c>
      <c r="L13" s="37">
        <f t="shared" si="13"/>
        <v>4.7564484126984127E-3</v>
      </c>
      <c r="M13" s="98">
        <f t="shared" si="1"/>
        <v>0.25822867063492067</v>
      </c>
      <c r="N13" s="98">
        <f t="shared" si="2"/>
        <v>0.29989533730158735</v>
      </c>
      <c r="O13" s="98">
        <f t="shared" si="3"/>
        <v>0.34156200396825404</v>
      </c>
      <c r="P13" s="98">
        <f t="shared" si="4"/>
        <v>0.38322867063492072</v>
      </c>
      <c r="Q13" s="98">
        <f t="shared" si="5"/>
        <v>0.42489533730158735</v>
      </c>
      <c r="R13" s="98">
        <f t="shared" si="6"/>
        <v>0.48739533730158735</v>
      </c>
      <c r="S13" s="98">
        <f t="shared" si="7"/>
        <v>0.5325342261904763</v>
      </c>
      <c r="T13" s="98">
        <f t="shared" si="8"/>
        <v>0.61586755952380956</v>
      </c>
      <c r="U13" s="98">
        <f t="shared" si="9"/>
        <v>0.69920089285714304</v>
      </c>
      <c r="V13" s="98">
        <f t="shared" si="10"/>
        <v>0.7825342261904763</v>
      </c>
      <c r="W13" s="98">
        <f t="shared" si="11"/>
        <v>0.86586755952380967</v>
      </c>
      <c r="X13" s="98">
        <f t="shared" si="12"/>
        <v>0.92142311507936514</v>
      </c>
      <c r="Y13" s="90"/>
      <c r="Z13" s="90"/>
      <c r="AA13" s="90"/>
      <c r="AB13" s="90"/>
      <c r="AC13" s="90"/>
      <c r="AD13" s="90"/>
      <c r="AE13" s="90"/>
      <c r="AF13" s="90"/>
      <c r="AG13" s="90"/>
      <c r="AH13" s="90"/>
      <c r="AI13" s="90"/>
      <c r="AJ13" s="90"/>
      <c r="AK13" s="90"/>
      <c r="AL13" s="90"/>
      <c r="AM13" s="90"/>
      <c r="AN13" s="90"/>
      <c r="AO13" s="90"/>
      <c r="AP13" s="90"/>
      <c r="AQ13" s="90"/>
      <c r="AR13" s="15"/>
    </row>
    <row r="14" spans="1:60">
      <c r="A14" s="1951"/>
      <c r="B14" s="335" t="s">
        <v>171</v>
      </c>
      <c r="C14" s="1439" t="s">
        <v>4</v>
      </c>
      <c r="D14" s="1439" t="s">
        <v>1684</v>
      </c>
      <c r="E14" s="1439" t="s">
        <v>25</v>
      </c>
      <c r="F14" s="898">
        <v>0.45</v>
      </c>
      <c r="G14" s="1440">
        <f t="shared" si="14"/>
        <v>4.2300000000000004</v>
      </c>
      <c r="H14" s="571" t="s">
        <v>561</v>
      </c>
      <c r="I14" s="571" t="s">
        <v>578</v>
      </c>
      <c r="J14" s="1441">
        <v>30</v>
      </c>
      <c r="K14" s="37">
        <f t="shared" si="0"/>
        <v>6.2500000000000001E-4</v>
      </c>
      <c r="L14" s="37">
        <f t="shared" si="13"/>
        <v>5.3814484126984124E-3</v>
      </c>
      <c r="M14" s="98">
        <f t="shared" si="1"/>
        <v>0.25885367063492065</v>
      </c>
      <c r="N14" s="98">
        <f t="shared" si="2"/>
        <v>0.30052033730158734</v>
      </c>
      <c r="O14" s="98">
        <f t="shared" si="3"/>
        <v>0.34218700396825402</v>
      </c>
      <c r="P14" s="98">
        <f t="shared" si="4"/>
        <v>0.38385367063492071</v>
      </c>
      <c r="Q14" s="98">
        <f t="shared" si="5"/>
        <v>0.42552033730158734</v>
      </c>
      <c r="R14" s="98">
        <f t="shared" si="6"/>
        <v>0.48802033730158734</v>
      </c>
      <c r="S14" s="98">
        <f t="shared" si="7"/>
        <v>0.53315922619047629</v>
      </c>
      <c r="T14" s="98">
        <f t="shared" si="8"/>
        <v>0.61649255952380955</v>
      </c>
      <c r="U14" s="98">
        <f t="shared" si="9"/>
        <v>0.69982589285714303</v>
      </c>
      <c r="V14" s="98">
        <f t="shared" si="10"/>
        <v>0.78315922619047629</v>
      </c>
      <c r="W14" s="98">
        <f t="shared" si="11"/>
        <v>0.86649255952380966</v>
      </c>
      <c r="X14" s="98">
        <f t="shared" si="12"/>
        <v>0.92204811507936513</v>
      </c>
      <c r="Y14" s="90"/>
      <c r="Z14" s="90"/>
      <c r="AA14" s="90"/>
      <c r="AB14" s="90"/>
      <c r="AC14" s="90"/>
      <c r="AD14" s="90"/>
      <c r="AE14" s="90"/>
      <c r="AF14" s="90"/>
      <c r="AG14" s="90"/>
      <c r="AH14" s="90"/>
      <c r="AI14" s="90"/>
      <c r="AJ14" s="90"/>
      <c r="AK14" s="90"/>
      <c r="AL14" s="90"/>
      <c r="AM14" s="90"/>
      <c r="AN14" s="90"/>
      <c r="AO14" s="90"/>
      <c r="AP14" s="90"/>
      <c r="AQ14" s="90"/>
      <c r="AR14" s="15"/>
    </row>
    <row r="15" spans="1:60">
      <c r="A15" s="1951"/>
      <c r="B15" s="335" t="s">
        <v>170</v>
      </c>
      <c r="C15" s="1439" t="s">
        <v>4</v>
      </c>
      <c r="D15" s="1439" t="s">
        <v>1684</v>
      </c>
      <c r="E15" s="1439" t="s">
        <v>26</v>
      </c>
      <c r="F15" s="898">
        <v>0.45</v>
      </c>
      <c r="G15" s="1440">
        <f t="shared" si="14"/>
        <v>4.6800000000000006</v>
      </c>
      <c r="H15" s="571" t="s">
        <v>562</v>
      </c>
      <c r="I15" s="571" t="s">
        <v>579</v>
      </c>
      <c r="J15" s="1441">
        <v>25</v>
      </c>
      <c r="K15" s="37">
        <f t="shared" si="0"/>
        <v>7.5000000000000012E-4</v>
      </c>
      <c r="L15" s="37">
        <f t="shared" si="13"/>
        <v>6.1314484126984122E-3</v>
      </c>
      <c r="M15" s="98">
        <f t="shared" si="1"/>
        <v>0.25960367063492062</v>
      </c>
      <c r="N15" s="98">
        <f t="shared" si="2"/>
        <v>0.30127033730158731</v>
      </c>
      <c r="O15" s="98">
        <f t="shared" si="3"/>
        <v>0.342937003968254</v>
      </c>
      <c r="P15" s="98">
        <f t="shared" si="4"/>
        <v>0.38460367063492068</v>
      </c>
      <c r="Q15" s="98">
        <f t="shared" si="5"/>
        <v>0.42627033730158731</v>
      </c>
      <c r="R15" s="98">
        <f t="shared" si="6"/>
        <v>0.48877033730158731</v>
      </c>
      <c r="S15" s="98">
        <f t="shared" si="7"/>
        <v>0.53390922619047632</v>
      </c>
      <c r="T15" s="98">
        <f t="shared" si="8"/>
        <v>0.61724255952380958</v>
      </c>
      <c r="U15" s="98">
        <f t="shared" si="9"/>
        <v>0.70057589285714306</v>
      </c>
      <c r="V15" s="98">
        <f t="shared" si="10"/>
        <v>0.78390922619047632</v>
      </c>
      <c r="W15" s="98">
        <f t="shared" si="11"/>
        <v>0.86724255952380969</v>
      </c>
      <c r="X15" s="98">
        <f t="shared" si="12"/>
        <v>0.92279811507936516</v>
      </c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15"/>
    </row>
    <row r="16" spans="1:60">
      <c r="A16" s="1951"/>
      <c r="B16" s="335" t="s">
        <v>469</v>
      </c>
      <c r="C16" s="1439" t="s">
        <v>4</v>
      </c>
      <c r="D16" s="1439" t="s">
        <v>1684</v>
      </c>
      <c r="E16" s="1439" t="s">
        <v>27</v>
      </c>
      <c r="F16" s="898">
        <v>0.77</v>
      </c>
      <c r="G16" s="1440">
        <f t="shared" si="14"/>
        <v>5.4500000000000011</v>
      </c>
      <c r="H16" s="571" t="s">
        <v>563</v>
      </c>
      <c r="I16" s="571" t="s">
        <v>580</v>
      </c>
      <c r="J16" s="1441">
        <v>20</v>
      </c>
      <c r="K16" s="37">
        <f t="shared" si="0"/>
        <v>1.6041666666666667E-3</v>
      </c>
      <c r="L16" s="37">
        <f t="shared" si="13"/>
        <v>7.7356150793650791E-3</v>
      </c>
      <c r="M16" s="98">
        <f t="shared" si="1"/>
        <v>0.26120783730158731</v>
      </c>
      <c r="N16" s="98">
        <f t="shared" si="2"/>
        <v>0.30287450396825399</v>
      </c>
      <c r="O16" s="98">
        <f t="shared" si="3"/>
        <v>0.34454117063492068</v>
      </c>
      <c r="P16" s="98">
        <f t="shared" si="4"/>
        <v>0.38620783730158736</v>
      </c>
      <c r="Q16" s="98">
        <f t="shared" si="5"/>
        <v>0.42787450396825399</v>
      </c>
      <c r="R16" s="98">
        <f t="shared" si="6"/>
        <v>0.49037450396825399</v>
      </c>
      <c r="S16" s="98">
        <f t="shared" si="7"/>
        <v>0.53551339285714294</v>
      </c>
      <c r="T16" s="98">
        <f t="shared" si="8"/>
        <v>0.6188467261904762</v>
      </c>
      <c r="U16" s="98">
        <f t="shared" si="9"/>
        <v>0.70218005952380969</v>
      </c>
      <c r="V16" s="98">
        <f t="shared" si="10"/>
        <v>0.78551339285714294</v>
      </c>
      <c r="W16" s="98">
        <f t="shared" si="11"/>
        <v>0.86884672619047632</v>
      </c>
      <c r="X16" s="98">
        <f t="shared" si="12"/>
        <v>0.92440228174603178</v>
      </c>
      <c r="Y16" s="90"/>
      <c r="Z16" s="90"/>
      <c r="AA16" s="90"/>
      <c r="AB16" s="90"/>
      <c r="AC16" s="90"/>
      <c r="AD16" s="90"/>
      <c r="AE16" s="90"/>
      <c r="AF16" s="90"/>
      <c r="AG16" s="90"/>
      <c r="AH16" s="90"/>
      <c r="AI16" s="90"/>
      <c r="AJ16" s="90"/>
      <c r="AK16" s="90"/>
      <c r="AL16" s="90"/>
      <c r="AM16" s="90"/>
      <c r="AN16" s="90"/>
      <c r="AO16" s="90"/>
      <c r="AP16" s="90"/>
      <c r="AQ16" s="90"/>
      <c r="AR16" s="15"/>
    </row>
    <row r="17" spans="1:48">
      <c r="A17" s="1951"/>
      <c r="B17" s="335" t="s">
        <v>168</v>
      </c>
      <c r="C17" s="1264" t="s">
        <v>4</v>
      </c>
      <c r="D17" s="1439" t="s">
        <v>1684</v>
      </c>
      <c r="E17" s="1439" t="s">
        <v>28</v>
      </c>
      <c r="F17" s="1039">
        <v>0.73</v>
      </c>
      <c r="G17" s="1440">
        <f t="shared" si="14"/>
        <v>6.1800000000000015</v>
      </c>
      <c r="H17" s="571" t="s">
        <v>564</v>
      </c>
      <c r="I17" s="571" t="s">
        <v>581</v>
      </c>
      <c r="J17" s="1441">
        <v>20</v>
      </c>
      <c r="K17" s="37">
        <f t="shared" si="0"/>
        <v>1.5208333333333332E-3</v>
      </c>
      <c r="L17" s="37">
        <f t="shared" si="13"/>
        <v>9.2564484126984124E-3</v>
      </c>
      <c r="M17" s="98">
        <f t="shared" si="1"/>
        <v>0.26272867063492067</v>
      </c>
      <c r="N17" s="98">
        <f t="shared" si="2"/>
        <v>0.30439533730158735</v>
      </c>
      <c r="O17" s="98">
        <f t="shared" si="3"/>
        <v>0.34606200396825404</v>
      </c>
      <c r="P17" s="98">
        <f t="shared" si="4"/>
        <v>0.38772867063492072</v>
      </c>
      <c r="Q17" s="98">
        <f t="shared" si="5"/>
        <v>0.42939533730158735</v>
      </c>
      <c r="R17" s="98">
        <f t="shared" si="6"/>
        <v>0.49189533730158735</v>
      </c>
      <c r="S17" s="98">
        <f t="shared" si="7"/>
        <v>0.53703422619047625</v>
      </c>
      <c r="T17" s="98">
        <f t="shared" si="8"/>
        <v>0.62036755952380951</v>
      </c>
      <c r="U17" s="98">
        <f t="shared" si="9"/>
        <v>0.70370089285714299</v>
      </c>
      <c r="V17" s="98">
        <f t="shared" si="10"/>
        <v>0.78703422619047625</v>
      </c>
      <c r="W17" s="98">
        <f t="shared" si="11"/>
        <v>0.87036755952380962</v>
      </c>
      <c r="X17" s="98">
        <f t="shared" si="12"/>
        <v>0.92592311507936509</v>
      </c>
      <c r="Y17" s="90"/>
      <c r="Z17" s="90"/>
      <c r="AA17" s="90"/>
      <c r="AB17" s="90"/>
      <c r="AC17" s="90"/>
      <c r="AD17" s="90"/>
      <c r="AE17" s="90"/>
      <c r="AF17" s="90"/>
      <c r="AG17" s="90"/>
      <c r="AH17" s="90"/>
      <c r="AI17" s="90"/>
      <c r="AJ17" s="90"/>
      <c r="AK17" s="90"/>
      <c r="AL17" s="90"/>
      <c r="AM17" s="90"/>
      <c r="AN17" s="90"/>
      <c r="AO17" s="90"/>
      <c r="AP17" s="90"/>
      <c r="AQ17" s="90"/>
      <c r="AR17" s="15"/>
    </row>
    <row r="18" spans="1:48">
      <c r="A18" s="1951"/>
      <c r="B18" s="335" t="s">
        <v>292</v>
      </c>
      <c r="C18" s="1264" t="s">
        <v>4</v>
      </c>
      <c r="D18" s="1439" t="s">
        <v>1684</v>
      </c>
      <c r="E18" s="1439" t="s">
        <v>29</v>
      </c>
      <c r="F18" s="898">
        <v>0.49</v>
      </c>
      <c r="G18" s="1440">
        <f t="shared" si="14"/>
        <v>6.6700000000000017</v>
      </c>
      <c r="H18" s="571" t="s">
        <v>565</v>
      </c>
      <c r="I18" s="571" t="s">
        <v>582</v>
      </c>
      <c r="J18" s="1441">
        <v>15</v>
      </c>
      <c r="K18" s="37">
        <f t="shared" si="0"/>
        <v>1.3611111111111109E-3</v>
      </c>
      <c r="L18" s="37">
        <f t="shared" si="13"/>
        <v>1.0617559523809524E-2</v>
      </c>
      <c r="M18" s="98">
        <f t="shared" si="1"/>
        <v>0.26408978174603176</v>
      </c>
      <c r="N18" s="98">
        <f t="shared" si="2"/>
        <v>0.30575644841269844</v>
      </c>
      <c r="O18" s="98">
        <f t="shared" si="3"/>
        <v>0.34742311507936513</v>
      </c>
      <c r="P18" s="98">
        <f t="shared" si="4"/>
        <v>0.38908978174603182</v>
      </c>
      <c r="Q18" s="98">
        <f t="shared" si="5"/>
        <v>0.43075644841269844</v>
      </c>
      <c r="R18" s="98">
        <f t="shared" si="6"/>
        <v>0.49325644841269844</v>
      </c>
      <c r="S18" s="98">
        <f t="shared" si="7"/>
        <v>0.5383953373015874</v>
      </c>
      <c r="T18" s="98">
        <f t="shared" si="8"/>
        <v>0.62172867063492065</v>
      </c>
      <c r="U18" s="98">
        <f t="shared" si="9"/>
        <v>0.70506200396825414</v>
      </c>
      <c r="V18" s="98">
        <f t="shared" si="10"/>
        <v>0.7883953373015874</v>
      </c>
      <c r="W18" s="98">
        <f t="shared" si="11"/>
        <v>0.87172867063492077</v>
      </c>
      <c r="X18" s="98">
        <f t="shared" si="12"/>
        <v>0.92728422619047624</v>
      </c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15"/>
    </row>
    <row r="19" spans="1:48">
      <c r="A19" s="1951"/>
      <c r="B19" s="1615" t="s">
        <v>293</v>
      </c>
      <c r="C19" s="1264" t="s">
        <v>5</v>
      </c>
      <c r="D19" s="1439" t="s">
        <v>1684</v>
      </c>
      <c r="E19" s="376" t="s">
        <v>30</v>
      </c>
      <c r="F19" s="898">
        <v>0.7</v>
      </c>
      <c r="G19" s="1440">
        <f t="shared" si="14"/>
        <v>7.3700000000000019</v>
      </c>
      <c r="H19" s="571" t="s">
        <v>610</v>
      </c>
      <c r="I19" s="571" t="s">
        <v>611</v>
      </c>
      <c r="J19" s="377">
        <v>20</v>
      </c>
      <c r="K19" s="378">
        <f t="shared" si="0"/>
        <v>1.4583333333333332E-3</v>
      </c>
      <c r="L19" s="455">
        <f t="shared" si="13"/>
        <v>1.2075892857142858E-2</v>
      </c>
      <c r="M19" s="456">
        <f t="shared" si="1"/>
        <v>0.2655481150793651</v>
      </c>
      <c r="N19" s="456">
        <f t="shared" si="2"/>
        <v>0.30721478174603178</v>
      </c>
      <c r="O19" s="456">
        <f t="shared" si="3"/>
        <v>0.34888144841269847</v>
      </c>
      <c r="P19" s="456">
        <f t="shared" si="4"/>
        <v>0.39054811507936515</v>
      </c>
      <c r="Q19" s="456">
        <f t="shared" si="5"/>
        <v>0.43221478174603178</v>
      </c>
      <c r="R19" s="456">
        <f t="shared" si="6"/>
        <v>0.49471478174603178</v>
      </c>
      <c r="S19" s="456">
        <f t="shared" si="7"/>
        <v>0.53985367063492073</v>
      </c>
      <c r="T19" s="456">
        <f t="shared" si="8"/>
        <v>0.62318700396825399</v>
      </c>
      <c r="U19" s="459">
        <f t="shared" si="9"/>
        <v>0.70652033730158748</v>
      </c>
      <c r="V19" s="456">
        <f t="shared" si="10"/>
        <v>0.78985367063492073</v>
      </c>
      <c r="W19" s="456">
        <f t="shared" si="11"/>
        <v>0.87318700396825411</v>
      </c>
      <c r="X19" s="456">
        <f t="shared" si="12"/>
        <v>0.92874255952380957</v>
      </c>
      <c r="Y19" s="466"/>
      <c r="Z19" s="90"/>
      <c r="AA19" s="90"/>
      <c r="AB19" s="90"/>
      <c r="AC19" s="90"/>
      <c r="AD19" s="90"/>
      <c r="AE19" s="90"/>
      <c r="AF19" s="90"/>
      <c r="AG19" s="90"/>
      <c r="AH19" s="90"/>
      <c r="AI19" s="90"/>
      <c r="AJ19" s="90"/>
      <c r="AK19" s="90"/>
      <c r="AL19" s="90"/>
      <c r="AM19" s="90"/>
      <c r="AN19" s="90"/>
      <c r="AO19" s="90"/>
      <c r="AP19" s="90"/>
      <c r="AQ19" s="90"/>
      <c r="AR19" s="15"/>
    </row>
    <row r="20" spans="1:48">
      <c r="A20" s="1951"/>
      <c r="B20" s="335" t="s">
        <v>62</v>
      </c>
      <c r="C20" s="1264" t="s">
        <v>4</v>
      </c>
      <c r="D20" s="1439" t="s">
        <v>1681</v>
      </c>
      <c r="E20" s="1439" t="s">
        <v>31</v>
      </c>
      <c r="F20" s="495">
        <v>0.3</v>
      </c>
      <c r="G20" s="1440">
        <f t="shared" si="14"/>
        <v>7.6700000000000017</v>
      </c>
      <c r="H20" s="571" t="s">
        <v>568</v>
      </c>
      <c r="I20" s="571" t="s">
        <v>569</v>
      </c>
      <c r="J20" s="163">
        <v>20</v>
      </c>
      <c r="K20" s="164">
        <f t="shared" si="0"/>
        <v>6.2500000000000001E-4</v>
      </c>
      <c r="L20" s="164">
        <f t="shared" si="13"/>
        <v>1.2700892857142859E-2</v>
      </c>
      <c r="M20" s="98">
        <f t="shared" si="1"/>
        <v>0.26617311507936509</v>
      </c>
      <c r="N20" s="98">
        <f t="shared" si="2"/>
        <v>0.30783978174603177</v>
      </c>
      <c r="O20" s="98">
        <f t="shared" si="3"/>
        <v>0.34950644841269846</v>
      </c>
      <c r="P20" s="98">
        <f t="shared" si="4"/>
        <v>0.39117311507936514</v>
      </c>
      <c r="Q20" s="98">
        <f t="shared" si="5"/>
        <v>0.43283978174603177</v>
      </c>
      <c r="R20" s="98">
        <f t="shared" si="6"/>
        <v>0.49533978174603177</v>
      </c>
      <c r="S20" s="98">
        <f t="shared" si="7"/>
        <v>0.54047867063492072</v>
      </c>
      <c r="T20" s="98">
        <f t="shared" si="8"/>
        <v>0.62381200396825398</v>
      </c>
      <c r="U20" s="98">
        <f t="shared" si="9"/>
        <v>0.70714533730158746</v>
      </c>
      <c r="V20" s="98">
        <f t="shared" si="10"/>
        <v>0.79047867063492072</v>
      </c>
      <c r="W20" s="98">
        <f t="shared" si="11"/>
        <v>0.87381200396825409</v>
      </c>
      <c r="X20" s="98">
        <f t="shared" si="12"/>
        <v>0.92936755952380956</v>
      </c>
      <c r="Y20" s="90"/>
      <c r="Z20" s="90"/>
      <c r="AA20" s="90"/>
      <c r="AB20" s="90"/>
      <c r="AC20" s="90"/>
      <c r="AD20" s="90"/>
      <c r="AE20" s="90"/>
      <c r="AF20" s="90"/>
      <c r="AG20" s="90"/>
      <c r="AH20" s="90"/>
      <c r="AI20" s="90"/>
      <c r="AJ20" s="90"/>
      <c r="AK20" s="90"/>
      <c r="AL20" s="90"/>
      <c r="AM20" s="90"/>
      <c r="AN20" s="90"/>
      <c r="AO20" s="90"/>
      <c r="AP20" s="90"/>
      <c r="AQ20" s="90"/>
      <c r="AR20" s="15"/>
    </row>
    <row r="21" spans="1:48">
      <c r="A21" s="1951"/>
      <c r="B21" s="335" t="s">
        <v>64</v>
      </c>
      <c r="C21" s="1264" t="s">
        <v>4</v>
      </c>
      <c r="D21" s="1439" t="s">
        <v>1681</v>
      </c>
      <c r="E21" s="1439" t="s">
        <v>32</v>
      </c>
      <c r="F21" s="495">
        <v>0.32</v>
      </c>
      <c r="G21" s="1440">
        <f t="shared" si="14"/>
        <v>7.990000000000002</v>
      </c>
      <c r="H21" s="571" t="s">
        <v>566</v>
      </c>
      <c r="I21" s="571" t="s">
        <v>567</v>
      </c>
      <c r="J21" s="1441">
        <v>20</v>
      </c>
      <c r="K21" s="37">
        <f t="shared" si="0"/>
        <v>6.6666666666666664E-4</v>
      </c>
      <c r="L21" s="37">
        <f>L20+K21</f>
        <v>1.3367559523809525E-2</v>
      </c>
      <c r="M21" s="98">
        <f t="shared" si="1"/>
        <v>0.26683978174603173</v>
      </c>
      <c r="N21" s="98">
        <f t="shared" si="2"/>
        <v>0.30850644841269842</v>
      </c>
      <c r="O21" s="98">
        <f t="shared" si="3"/>
        <v>0.3501731150793651</v>
      </c>
      <c r="P21" s="98">
        <f t="shared" si="4"/>
        <v>0.39183978174603179</v>
      </c>
      <c r="Q21" s="98">
        <f t="shared" si="5"/>
        <v>0.43350644841269842</v>
      </c>
      <c r="R21" s="98">
        <f t="shared" si="6"/>
        <v>0.49600644841269842</v>
      </c>
      <c r="S21" s="98">
        <f t="shared" si="7"/>
        <v>0.54114533730158743</v>
      </c>
      <c r="T21" s="98">
        <f t="shared" si="8"/>
        <v>0.62447867063492069</v>
      </c>
      <c r="U21" s="98">
        <f t="shared" si="9"/>
        <v>0.70781200396825417</v>
      </c>
      <c r="V21" s="98">
        <f t="shared" si="10"/>
        <v>0.79114533730158743</v>
      </c>
      <c r="W21" s="98">
        <f t="shared" si="11"/>
        <v>0.8744786706349208</v>
      </c>
      <c r="X21" s="98">
        <f t="shared" si="12"/>
        <v>0.93003422619047627</v>
      </c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15"/>
    </row>
    <row r="22" spans="1:48">
      <c r="A22" s="1951"/>
      <c r="B22" s="1065" t="s">
        <v>162</v>
      </c>
      <c r="C22" s="1264" t="s">
        <v>4</v>
      </c>
      <c r="D22" s="1439" t="s">
        <v>1681</v>
      </c>
      <c r="E22" s="1439" t="s">
        <v>148</v>
      </c>
      <c r="F22" s="495">
        <v>0.57999999999999996</v>
      </c>
      <c r="G22" s="1440">
        <f t="shared" si="14"/>
        <v>8.5700000000000021</v>
      </c>
      <c r="H22" s="571" t="s">
        <v>601</v>
      </c>
      <c r="I22" s="571" t="s">
        <v>602</v>
      </c>
      <c r="J22" s="1441">
        <v>20</v>
      </c>
      <c r="K22" s="37">
        <f t="shared" si="0"/>
        <v>1.2083333333333332E-3</v>
      </c>
      <c r="L22" s="37">
        <f t="shared" ref="L22" si="15">L21+K22</f>
        <v>1.4575892857142858E-2</v>
      </c>
      <c r="M22" s="98">
        <f t="shared" si="1"/>
        <v>0.26804811507936505</v>
      </c>
      <c r="N22" s="98">
        <f t="shared" si="2"/>
        <v>0.30971478174603173</v>
      </c>
      <c r="O22" s="98">
        <f t="shared" si="3"/>
        <v>0.35138144841269842</v>
      </c>
      <c r="P22" s="98">
        <f t="shared" si="4"/>
        <v>0.3930481150793651</v>
      </c>
      <c r="Q22" s="98">
        <f t="shared" si="5"/>
        <v>0.43471478174603173</v>
      </c>
      <c r="R22" s="98">
        <f t="shared" si="6"/>
        <v>0.49721478174603173</v>
      </c>
      <c r="S22" s="98">
        <f t="shared" si="7"/>
        <v>0.54235367063492079</v>
      </c>
      <c r="T22" s="98">
        <f t="shared" si="8"/>
        <v>0.62568700396825405</v>
      </c>
      <c r="U22" s="98">
        <f t="shared" si="9"/>
        <v>0.70902033730158753</v>
      </c>
      <c r="V22" s="98">
        <f t="shared" si="10"/>
        <v>0.79235367063492079</v>
      </c>
      <c r="W22" s="98">
        <f t="shared" si="11"/>
        <v>0.87568700396825416</v>
      </c>
      <c r="X22" s="98">
        <f t="shared" si="12"/>
        <v>0.93124255952380963</v>
      </c>
      <c r="Y22" s="90"/>
      <c r="Z22" s="90"/>
      <c r="AA22" s="90"/>
      <c r="AB22" s="90"/>
      <c r="AC22" s="90"/>
      <c r="AD22" s="90"/>
      <c r="AE22" s="90"/>
      <c r="AF22" s="90"/>
      <c r="AG22" s="90"/>
      <c r="AH22" s="90"/>
      <c r="AI22" s="90"/>
      <c r="AJ22" s="90"/>
      <c r="AK22" s="90"/>
      <c r="AL22" s="90"/>
      <c r="AM22" s="90"/>
      <c r="AN22" s="90"/>
      <c r="AO22" s="90"/>
      <c r="AP22" s="90"/>
      <c r="AQ22" s="90"/>
      <c r="AR22" s="15"/>
    </row>
    <row r="23" spans="1:48" ht="25.5">
      <c r="A23" s="15"/>
      <c r="C23" s="79"/>
      <c r="D23" s="426"/>
      <c r="E23" s="426"/>
      <c r="F23" s="426" t="s">
        <v>471</v>
      </c>
      <c r="G23" s="426"/>
      <c r="H23" s="426"/>
      <c r="I23" s="426"/>
      <c r="J23" s="361"/>
      <c r="K23" s="424"/>
      <c r="L23" s="424"/>
      <c r="M23" s="424"/>
      <c r="N23" s="424"/>
      <c r="O23" s="424"/>
      <c r="P23" s="424"/>
      <c r="Q23" s="424"/>
      <c r="R23" s="424"/>
      <c r="S23" s="424"/>
      <c r="T23" s="424"/>
      <c r="U23" s="15"/>
      <c r="V23" s="15"/>
      <c r="W23" s="94"/>
      <c r="X23" s="94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</row>
    <row r="24" spans="1:48" ht="31.5" customHeight="1">
      <c r="A24" s="15"/>
      <c r="C24" s="79"/>
      <c r="D24" s="452"/>
      <c r="E24" s="452"/>
      <c r="F24" s="452"/>
      <c r="G24" s="452"/>
      <c r="H24" s="452"/>
      <c r="I24" s="452"/>
      <c r="J24" s="20"/>
      <c r="K24" s="20"/>
      <c r="L24" s="20"/>
      <c r="M24" s="20"/>
      <c r="N24" s="20"/>
      <c r="O24" s="90"/>
      <c r="P24" s="90"/>
      <c r="Q24" s="20"/>
      <c r="R24" s="20"/>
      <c r="S24" s="20"/>
      <c r="T24" s="20"/>
      <c r="U24" s="20"/>
      <c r="V24" s="20"/>
      <c r="W24" s="20"/>
      <c r="X24" s="20"/>
      <c r="Y24" s="15"/>
      <c r="Z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</row>
    <row r="25" spans="1:48" ht="25.5" hidden="1">
      <c r="A25" s="15"/>
      <c r="C25" s="79"/>
      <c r="D25" s="426"/>
      <c r="E25" s="426"/>
      <c r="F25" s="426"/>
      <c r="G25" s="426"/>
      <c r="H25" s="426"/>
      <c r="I25" s="426"/>
      <c r="J25" s="361"/>
      <c r="K25" s="424"/>
      <c r="L25" s="424"/>
      <c r="M25" s="424"/>
      <c r="N25" s="424"/>
      <c r="O25" s="449"/>
      <c r="P25" s="449"/>
      <c r="Q25" s="424"/>
      <c r="R25" s="424"/>
      <c r="S25" s="424"/>
      <c r="T25" s="424"/>
      <c r="U25" s="15"/>
      <c r="V25" s="15"/>
      <c r="W25" s="94"/>
      <c r="X25" s="94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</row>
    <row r="26" spans="1:48" ht="25.5" hidden="1">
      <c r="A26" s="15"/>
      <c r="C26" s="79"/>
      <c r="D26" s="426"/>
      <c r="E26" s="426"/>
      <c r="F26" s="426"/>
      <c r="G26" s="426"/>
      <c r="H26" s="426"/>
      <c r="I26" s="426"/>
      <c r="J26" s="361"/>
      <c r="K26" s="424"/>
      <c r="L26" s="424"/>
      <c r="M26" s="424"/>
      <c r="N26" s="424"/>
      <c r="O26" s="449"/>
      <c r="P26" s="449"/>
      <c r="Q26" s="424"/>
      <c r="R26" s="424"/>
      <c r="S26" s="424"/>
      <c r="T26" s="424"/>
      <c r="U26" s="15"/>
      <c r="V26" s="15"/>
      <c r="W26" s="94"/>
      <c r="X26" s="94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</row>
    <row r="27" spans="1:48" ht="25.5" hidden="1">
      <c r="A27" s="15"/>
      <c r="C27" s="79"/>
      <c r="D27" s="426"/>
      <c r="E27" s="426"/>
      <c r="F27" s="426"/>
      <c r="G27" s="426"/>
      <c r="H27" s="426"/>
      <c r="I27" s="426"/>
      <c r="J27" s="361"/>
      <c r="K27" s="424"/>
      <c r="L27" s="424"/>
      <c r="M27" s="424"/>
      <c r="N27" s="424"/>
      <c r="O27" s="449"/>
      <c r="P27" s="449"/>
      <c r="Q27" s="424"/>
      <c r="R27" s="424"/>
      <c r="S27" s="424"/>
      <c r="T27" s="424"/>
      <c r="U27" s="15"/>
      <c r="V27" s="15"/>
      <c r="W27" s="94"/>
      <c r="X27" s="94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</row>
    <row r="28" spans="1:48" ht="25.5" hidden="1">
      <c r="A28" s="15"/>
      <c r="C28" s="79"/>
      <c r="D28" s="426"/>
      <c r="E28" s="426"/>
      <c r="F28" s="426"/>
      <c r="G28" s="426"/>
      <c r="H28" s="426"/>
      <c r="I28" s="426"/>
      <c r="J28" s="361"/>
      <c r="K28" s="424"/>
      <c r="L28" s="424"/>
      <c r="M28" s="424"/>
      <c r="N28" s="424"/>
      <c r="O28" s="449"/>
      <c r="P28" s="449"/>
      <c r="Q28" s="424"/>
      <c r="R28" s="424"/>
      <c r="S28" s="424"/>
      <c r="T28" s="424"/>
      <c r="U28" s="15"/>
      <c r="V28" s="15"/>
      <c r="W28" s="94"/>
      <c r="X28" s="94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</row>
    <row r="29" spans="1:48" hidden="1">
      <c r="A29" s="15"/>
      <c r="C29" s="1972"/>
      <c r="D29" s="1965"/>
      <c r="E29" s="1965"/>
      <c r="F29" s="1965"/>
      <c r="G29" s="1965"/>
      <c r="H29" s="1965"/>
      <c r="I29" s="1965"/>
      <c r="J29" s="361"/>
      <c r="K29" s="361"/>
      <c r="L29" s="361"/>
      <c r="M29" s="361"/>
      <c r="N29" s="361"/>
      <c r="O29" s="86"/>
      <c r="P29" s="86"/>
      <c r="Q29" s="361"/>
      <c r="R29" s="361"/>
      <c r="S29" s="361"/>
      <c r="T29" s="361"/>
      <c r="U29" s="15"/>
      <c r="V29" s="15"/>
      <c r="W29" s="94"/>
      <c r="X29" s="94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</row>
    <row r="30" spans="1:48" ht="16.5" hidden="1" customHeight="1">
      <c r="A30" s="15"/>
      <c r="C30" s="1972"/>
      <c r="D30" s="427"/>
      <c r="E30" s="82"/>
      <c r="F30" s="82"/>
      <c r="G30" s="82"/>
      <c r="H30" s="82"/>
      <c r="I30" s="82"/>
      <c r="J30" s="361"/>
      <c r="K30" s="82"/>
      <c r="L30" s="361"/>
      <c r="M30" s="82"/>
      <c r="N30" s="361"/>
      <c r="O30" s="465"/>
      <c r="P30" s="86"/>
      <c r="Q30" s="82"/>
      <c r="R30" s="361"/>
      <c r="S30" s="82"/>
      <c r="T30" s="361"/>
      <c r="U30" s="361"/>
      <c r="V30" s="15"/>
      <c r="W30" s="94"/>
      <c r="X30" s="94"/>
      <c r="AF30" s="424"/>
      <c r="AG30" s="448"/>
      <c r="AH30" s="448"/>
      <c r="AI30" s="448"/>
      <c r="AJ30" s="448"/>
      <c r="AK30" s="448"/>
      <c r="AL30" s="424"/>
      <c r="AM30" s="424"/>
      <c r="AN30" s="15"/>
      <c r="AO30" s="15"/>
      <c r="AP30" s="15"/>
      <c r="AQ30" s="15"/>
      <c r="AR30" s="15"/>
      <c r="AS30" s="15"/>
      <c r="AT30" s="15"/>
    </row>
    <row r="31" spans="1:48" ht="18" hidden="1">
      <c r="A31" s="79"/>
      <c r="C31" s="84"/>
      <c r="D31" s="84"/>
      <c r="E31" s="86"/>
      <c r="F31" s="85"/>
      <c r="G31" s="86"/>
      <c r="H31" s="86"/>
      <c r="I31" s="87"/>
      <c r="J31" s="89"/>
      <c r="K31" s="89"/>
      <c r="L31" s="89"/>
      <c r="M31" s="89"/>
      <c r="N31" s="89"/>
      <c r="O31" s="89"/>
      <c r="P31" s="89"/>
      <c r="Q31" s="89"/>
      <c r="R31" s="89"/>
      <c r="S31" s="89"/>
      <c r="T31" s="89"/>
      <c r="U31" s="361"/>
      <c r="V31" s="15"/>
      <c r="W31" s="94"/>
      <c r="X31" s="94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</row>
    <row r="32" spans="1:48" hidden="1">
      <c r="A32" s="1965"/>
      <c r="B32" s="17"/>
      <c r="C32" s="427"/>
      <c r="D32" s="427"/>
      <c r="E32" s="19"/>
      <c r="F32" s="19"/>
      <c r="G32" s="361"/>
      <c r="H32" s="78"/>
      <c r="I32" s="78"/>
      <c r="J32" s="20"/>
      <c r="K32" s="20"/>
      <c r="L32" s="20"/>
      <c r="M32" s="20"/>
      <c r="N32" s="20"/>
      <c r="O32" s="90"/>
      <c r="P32" s="90"/>
      <c r="Q32" s="20"/>
      <c r="R32" s="20"/>
      <c r="S32" s="20"/>
      <c r="T32" s="20"/>
      <c r="U32" s="361"/>
      <c r="V32" s="15"/>
      <c r="W32" s="94"/>
      <c r="X32" s="94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</row>
    <row r="33" spans="1:41" hidden="1">
      <c r="A33" s="1965"/>
      <c r="B33" s="17"/>
      <c r="C33" s="427"/>
      <c r="D33" s="427"/>
      <c r="E33" s="361"/>
      <c r="F33" s="19"/>
      <c r="G33" s="361"/>
      <c r="H33" s="78"/>
      <c r="I33" s="78"/>
      <c r="J33" s="20"/>
      <c r="K33" s="20"/>
      <c r="L33" s="20"/>
      <c r="M33" s="20"/>
      <c r="N33" s="20"/>
      <c r="O33" s="90"/>
      <c r="P33" s="90"/>
      <c r="Q33" s="20"/>
      <c r="R33" s="20"/>
      <c r="S33" s="20"/>
      <c r="T33" s="20"/>
      <c r="U33" s="361"/>
      <c r="V33" s="361"/>
      <c r="W33" s="94"/>
      <c r="X33" s="94"/>
      <c r="AF33" s="15"/>
      <c r="AG33" s="15"/>
      <c r="AH33" s="15"/>
      <c r="AI33" s="15"/>
      <c r="AJ33" s="15"/>
      <c r="AK33" s="15"/>
    </row>
    <row r="34" spans="1:41" hidden="1">
      <c r="A34" s="425"/>
      <c r="B34" s="17"/>
      <c r="C34" s="427"/>
      <c r="D34" s="427"/>
      <c r="E34" s="361"/>
      <c r="F34" s="19"/>
      <c r="G34" s="361"/>
      <c r="H34" s="78"/>
      <c r="I34" s="78"/>
      <c r="J34" s="20"/>
      <c r="K34" s="20"/>
      <c r="L34" s="20"/>
      <c r="M34" s="20"/>
      <c r="N34" s="20"/>
      <c r="O34" s="90"/>
      <c r="P34" s="90"/>
      <c r="Q34" s="20"/>
      <c r="R34" s="20"/>
      <c r="S34" s="20"/>
      <c r="T34" s="20"/>
      <c r="U34" s="361"/>
      <c r="V34" s="361"/>
      <c r="W34" s="94"/>
      <c r="X34" s="94"/>
      <c r="AF34" s="15"/>
      <c r="AG34" s="15"/>
      <c r="AH34" s="15"/>
      <c r="AI34" s="15"/>
      <c r="AJ34" s="15"/>
      <c r="AK34" s="15"/>
    </row>
    <row r="35" spans="1:41" hidden="1">
      <c r="A35" s="425"/>
      <c r="B35" s="17"/>
      <c r="C35" s="427"/>
      <c r="D35" s="427"/>
      <c r="E35" s="361"/>
      <c r="F35" s="19"/>
      <c r="G35" s="361"/>
      <c r="H35" s="78"/>
      <c r="I35" s="78"/>
      <c r="J35" s="20"/>
      <c r="K35" s="20"/>
      <c r="L35" s="20"/>
      <c r="M35" s="20"/>
      <c r="N35" s="20"/>
      <c r="O35" s="90"/>
      <c r="P35" s="90"/>
      <c r="Q35" s="20"/>
      <c r="R35" s="20"/>
      <c r="S35" s="20"/>
      <c r="T35" s="20"/>
      <c r="U35" s="361"/>
      <c r="V35" s="361"/>
      <c r="W35" s="94"/>
      <c r="X35" s="94"/>
      <c r="AF35" s="15"/>
      <c r="AG35" s="15"/>
      <c r="AH35" s="15"/>
      <c r="AI35" s="15"/>
      <c r="AJ35" s="15"/>
      <c r="AK35" s="15"/>
    </row>
    <row r="36" spans="1:41" hidden="1">
      <c r="A36" s="425"/>
      <c r="B36" s="17"/>
      <c r="C36" s="427"/>
      <c r="D36" s="427"/>
      <c r="E36" s="361"/>
      <c r="F36" s="19"/>
      <c r="G36" s="361"/>
      <c r="H36" s="78"/>
      <c r="I36" s="78"/>
      <c r="J36" s="20"/>
      <c r="K36" s="20"/>
      <c r="L36" s="20"/>
      <c r="M36" s="20"/>
      <c r="N36" s="20"/>
      <c r="O36" s="90"/>
      <c r="P36" s="90"/>
      <c r="Q36" s="20"/>
      <c r="R36" s="20"/>
      <c r="S36" s="20"/>
      <c r="T36" s="20"/>
      <c r="U36" s="361"/>
      <c r="V36" s="361"/>
      <c r="W36" s="94"/>
      <c r="X36" s="94"/>
      <c r="AF36" s="15"/>
      <c r="AG36" s="15"/>
      <c r="AH36" s="15"/>
      <c r="AI36" s="15"/>
      <c r="AJ36" s="15"/>
      <c r="AK36" s="15"/>
    </row>
    <row r="37" spans="1:41" hidden="1">
      <c r="A37" s="428"/>
      <c r="B37" s="17"/>
      <c r="C37" s="427"/>
      <c r="D37" s="427"/>
      <c r="E37" s="361"/>
      <c r="F37" s="19"/>
      <c r="G37" s="361"/>
      <c r="H37" s="78"/>
      <c r="I37" s="78"/>
      <c r="J37" s="20"/>
      <c r="K37" s="20"/>
      <c r="L37" s="20"/>
      <c r="M37" s="20"/>
      <c r="N37" s="20"/>
      <c r="O37" s="90"/>
      <c r="P37" s="90"/>
      <c r="Q37" s="20"/>
      <c r="R37" s="20"/>
      <c r="S37" s="20"/>
      <c r="T37" s="20"/>
      <c r="U37" s="361"/>
      <c r="V37" s="361"/>
      <c r="W37" s="94"/>
      <c r="X37" s="94"/>
      <c r="AF37" s="15"/>
      <c r="AG37" s="15"/>
      <c r="AH37" s="15"/>
      <c r="AI37" s="15"/>
      <c r="AJ37" s="15"/>
      <c r="AK37" s="15"/>
    </row>
    <row r="38" spans="1:41" hidden="1">
      <c r="A38" s="429"/>
      <c r="B38" s="17"/>
      <c r="C38" s="427"/>
      <c r="D38" s="427"/>
      <c r="E38" s="361"/>
      <c r="F38" s="19"/>
      <c r="G38" s="361"/>
      <c r="H38" s="78"/>
      <c r="I38" s="78"/>
      <c r="J38" s="20"/>
      <c r="K38" s="20"/>
      <c r="L38" s="20"/>
      <c r="M38" s="20"/>
      <c r="N38" s="20"/>
      <c r="O38" s="90"/>
      <c r="P38" s="90"/>
      <c r="Q38" s="20"/>
      <c r="R38" s="20"/>
      <c r="S38" s="20"/>
      <c r="T38" s="20"/>
      <c r="U38" s="361"/>
      <c r="V38" s="361"/>
      <c r="W38" s="96"/>
      <c r="X38" s="96"/>
      <c r="AF38" s="15"/>
      <c r="AG38" s="15"/>
      <c r="AH38" s="15"/>
      <c r="AI38" s="15"/>
      <c r="AJ38" s="15"/>
      <c r="AK38" s="15"/>
    </row>
    <row r="39" spans="1:41" hidden="1">
      <c r="A39" s="429"/>
      <c r="B39" s="17"/>
      <c r="C39" s="427"/>
      <c r="D39" s="427"/>
      <c r="E39" s="19"/>
      <c r="F39" s="19"/>
      <c r="G39" s="361"/>
      <c r="H39" s="78"/>
      <c r="I39" s="78"/>
      <c r="J39" s="20"/>
      <c r="K39" s="20"/>
      <c r="L39" s="20"/>
      <c r="M39" s="20"/>
      <c r="N39" s="20"/>
      <c r="O39" s="90"/>
      <c r="P39" s="90"/>
      <c r="Q39" s="20"/>
      <c r="R39" s="20"/>
      <c r="S39" s="20"/>
      <c r="T39" s="20"/>
      <c r="U39" s="361"/>
      <c r="V39" s="361"/>
      <c r="W39" s="15"/>
      <c r="X39" s="15"/>
      <c r="Y39" s="15"/>
      <c r="AF39" s="15"/>
      <c r="AG39" s="15"/>
      <c r="AH39" s="15"/>
      <c r="AI39" s="15"/>
      <c r="AJ39" s="15"/>
      <c r="AK39" s="15"/>
    </row>
    <row r="40" spans="1:41" hidden="1">
      <c r="A40" s="15"/>
      <c r="B40" s="17"/>
      <c r="C40" s="427" t="s">
        <v>472</v>
      </c>
      <c r="D40" s="427"/>
      <c r="E40" s="361"/>
      <c r="F40" s="19"/>
      <c r="G40" s="361"/>
      <c r="H40" s="78"/>
      <c r="I40" s="78"/>
      <c r="J40" s="20"/>
      <c r="K40" s="20"/>
      <c r="L40" s="20"/>
      <c r="M40" s="20"/>
      <c r="N40" s="20"/>
      <c r="O40" s="90"/>
      <c r="P40" s="90"/>
      <c r="Q40" s="20"/>
      <c r="R40" s="20"/>
      <c r="S40" s="20"/>
      <c r="T40" s="20"/>
      <c r="U40" s="361"/>
      <c r="V40" s="361"/>
      <c r="W40" s="15"/>
      <c r="X40" s="15"/>
      <c r="Y40" s="15"/>
      <c r="AF40" s="15"/>
      <c r="AG40" s="15"/>
      <c r="AH40" s="15"/>
      <c r="AI40" s="15"/>
      <c r="AJ40" s="15"/>
      <c r="AK40" s="15"/>
    </row>
    <row r="41" spans="1:41" ht="35.25" hidden="1" customHeight="1">
      <c r="A41" s="15"/>
      <c r="B41" s="17"/>
      <c r="C41" s="427" t="s">
        <v>414</v>
      </c>
      <c r="D41" s="427"/>
      <c r="E41" s="361"/>
      <c r="F41" s="19"/>
      <c r="G41" s="361"/>
      <c r="H41" s="78"/>
      <c r="I41" s="78"/>
      <c r="J41" s="20"/>
      <c r="K41" s="20"/>
      <c r="L41" s="20"/>
      <c r="M41" s="20"/>
      <c r="N41" s="20"/>
      <c r="O41" s="90"/>
      <c r="P41" s="90"/>
      <c r="Q41" s="20"/>
      <c r="R41" s="20"/>
      <c r="S41" s="20"/>
      <c r="T41" s="20"/>
      <c r="U41" s="361"/>
      <c r="V41" s="361"/>
      <c r="W41" s="15"/>
      <c r="X41" s="15"/>
      <c r="Y41" s="15"/>
      <c r="AG41" s="15"/>
      <c r="AH41" s="15"/>
      <c r="AI41" s="15"/>
      <c r="AJ41" s="15"/>
      <c r="AK41" s="15"/>
    </row>
    <row r="42" spans="1:41" ht="37.5" customHeight="1">
      <c r="A42" s="15"/>
      <c r="B42" s="1952">
        <v>22</v>
      </c>
      <c r="C42" s="427"/>
      <c r="D42" s="38" t="s">
        <v>269</v>
      </c>
      <c r="E42" s="361"/>
      <c r="F42" s="361"/>
      <c r="G42" s="361"/>
      <c r="H42" s="361"/>
      <c r="I42" s="361"/>
      <c r="J42" s="361"/>
      <c r="K42" s="361"/>
      <c r="L42" s="78"/>
      <c r="M42" s="78"/>
      <c r="N42" s="78"/>
      <c r="O42" s="87"/>
      <c r="P42" s="87"/>
      <c r="Q42" s="457"/>
      <c r="R42" s="457"/>
      <c r="S42" s="457"/>
      <c r="T42" s="457"/>
      <c r="U42" s="457"/>
      <c r="V42" s="82"/>
      <c r="W42" s="82"/>
      <c r="X42" s="448"/>
      <c r="Y42" s="448"/>
      <c r="Z42" s="448"/>
      <c r="AA42" s="448"/>
      <c r="AB42" s="15"/>
      <c r="AC42" s="15"/>
      <c r="AD42" s="15"/>
      <c r="AG42" s="15"/>
      <c r="AH42" s="15"/>
      <c r="AI42" s="15"/>
      <c r="AJ42" s="15"/>
      <c r="AK42" s="15"/>
    </row>
    <row r="43" spans="1:41" ht="36.75" customHeight="1">
      <c r="B43" s="1952"/>
      <c r="C43" s="427"/>
      <c r="D43" s="38" t="s">
        <v>467</v>
      </c>
      <c r="E43" s="361"/>
      <c r="F43" s="361"/>
      <c r="G43" s="361"/>
      <c r="H43" s="361"/>
      <c r="I43" s="361"/>
      <c r="J43" s="361"/>
      <c r="K43" s="464"/>
      <c r="L43" s="464"/>
      <c r="M43" s="464"/>
      <c r="N43" s="441"/>
      <c r="O43" s="441"/>
      <c r="P43" s="441"/>
      <c r="Q43" s="441"/>
      <c r="R43" s="441"/>
      <c r="S43" s="441"/>
      <c r="T43" s="441"/>
      <c r="U43" s="441"/>
      <c r="V43" s="441"/>
      <c r="W43" s="441"/>
      <c r="X43" s="441"/>
      <c r="Y43" s="441"/>
      <c r="Z43" s="435"/>
      <c r="AA43" s="435"/>
      <c r="AB43" s="435"/>
      <c r="AC43" s="436"/>
      <c r="AD43" s="436"/>
      <c r="AG43" s="15"/>
      <c r="AH43" s="15"/>
      <c r="AI43" s="15"/>
      <c r="AJ43" s="15"/>
      <c r="AK43" s="15"/>
    </row>
    <row r="44" spans="1:41" ht="26.25" customHeight="1">
      <c r="A44" s="2034" t="s">
        <v>17</v>
      </c>
      <c r="B44" s="2035"/>
      <c r="C44" s="1950" t="s">
        <v>1319</v>
      </c>
      <c r="D44" s="1951"/>
      <c r="E44" s="1951"/>
      <c r="F44" s="1951"/>
      <c r="G44" s="1951"/>
      <c r="H44" s="1951"/>
      <c r="I44" s="1951"/>
      <c r="J44" s="1951"/>
      <c r="K44" s="1951"/>
      <c r="L44" s="1951"/>
      <c r="M44" s="1951"/>
      <c r="N44" s="1951"/>
      <c r="O44" s="1951"/>
      <c r="P44" s="1951"/>
      <c r="Q44" s="1951"/>
      <c r="R44" s="1951"/>
      <c r="S44" s="1951"/>
      <c r="T44" s="1951"/>
      <c r="U44" s="1951"/>
      <c r="V44" s="1951"/>
      <c r="W44" s="1951"/>
      <c r="X44" s="1951"/>
      <c r="Y44" s="460"/>
      <c r="Z44" s="460"/>
      <c r="AA44" s="460"/>
      <c r="AB44" s="460"/>
      <c r="AC44" s="460"/>
      <c r="AD44" s="460"/>
      <c r="AE44" s="460"/>
      <c r="AF44" s="460"/>
      <c r="AG44" s="460"/>
      <c r="AH44" s="460"/>
      <c r="AI44" s="460"/>
      <c r="AJ44" s="460"/>
      <c r="AK44" s="460"/>
      <c r="AL44" s="460"/>
      <c r="AM44" s="15"/>
      <c r="AN44" s="15"/>
    </row>
    <row r="45" spans="1:41" ht="23.25" customHeight="1">
      <c r="A45" s="1954"/>
      <c r="B45" s="1953" t="s">
        <v>1</v>
      </c>
      <c r="C45" s="1955" t="s">
        <v>2</v>
      </c>
      <c r="D45" s="1955" t="s">
        <v>1686</v>
      </c>
      <c r="E45" s="1954" t="s">
        <v>16</v>
      </c>
      <c r="F45" s="2010"/>
      <c r="G45" s="2010"/>
      <c r="H45" s="2010"/>
      <c r="I45" s="2010"/>
      <c r="J45" s="2010"/>
      <c r="K45" s="2010"/>
      <c r="L45" s="2010"/>
      <c r="M45" s="1441">
        <v>1</v>
      </c>
      <c r="N45" s="1441">
        <v>1</v>
      </c>
      <c r="O45" s="1441">
        <v>1</v>
      </c>
      <c r="P45" s="1441"/>
      <c r="Q45" s="1441">
        <v>1</v>
      </c>
      <c r="R45" s="1441">
        <v>1</v>
      </c>
      <c r="S45" s="1441">
        <v>1</v>
      </c>
      <c r="T45" s="1441">
        <v>1</v>
      </c>
      <c r="U45" s="1441">
        <v>1</v>
      </c>
      <c r="V45" s="1441">
        <v>1</v>
      </c>
      <c r="W45" s="1441">
        <v>1</v>
      </c>
      <c r="X45" s="1441">
        <v>1</v>
      </c>
      <c r="Y45" s="86"/>
      <c r="Z45" s="444"/>
      <c r="AA45" s="444"/>
      <c r="AB45" s="444"/>
      <c r="AC45" s="444"/>
      <c r="AD45" s="444"/>
      <c r="AE45" s="444"/>
      <c r="AF45" s="444"/>
      <c r="AG45" s="444"/>
      <c r="AH45" s="444"/>
      <c r="AI45" s="444"/>
      <c r="AJ45" s="444"/>
      <c r="AK45" s="444"/>
      <c r="AL45" s="444"/>
      <c r="AM45" s="444"/>
      <c r="AN45" s="444"/>
      <c r="AO45" s="86"/>
    </row>
    <row r="46" spans="1:41">
      <c r="A46" s="1956"/>
      <c r="B46" s="1953"/>
      <c r="C46" s="1955"/>
      <c r="D46" s="2008"/>
      <c r="E46" s="1433" t="s">
        <v>0</v>
      </c>
      <c r="F46" s="1435" t="s">
        <v>48</v>
      </c>
      <c r="G46" s="1435"/>
      <c r="H46" s="1957" t="s">
        <v>552</v>
      </c>
      <c r="I46" s="2007"/>
      <c r="J46" s="1435" t="s">
        <v>8</v>
      </c>
      <c r="K46" s="1435" t="s">
        <v>9</v>
      </c>
      <c r="L46" s="1435" t="s">
        <v>10</v>
      </c>
      <c r="M46" s="1441">
        <v>1</v>
      </c>
      <c r="N46" s="1441">
        <v>2</v>
      </c>
      <c r="O46" s="1441">
        <v>3</v>
      </c>
      <c r="P46" s="1441">
        <v>4</v>
      </c>
      <c r="Q46" s="1441">
        <v>5</v>
      </c>
      <c r="R46" s="1441">
        <v>6</v>
      </c>
      <c r="S46" s="1441">
        <v>7</v>
      </c>
      <c r="T46" s="1441">
        <v>8</v>
      </c>
      <c r="U46" s="1441">
        <v>9</v>
      </c>
      <c r="V46" s="1441">
        <v>10</v>
      </c>
      <c r="W46" s="1441">
        <v>11</v>
      </c>
      <c r="X46" s="1441">
        <v>12</v>
      </c>
      <c r="Y46" s="86"/>
      <c r="Z46" s="444"/>
      <c r="AA46" s="444"/>
      <c r="AB46" s="444"/>
      <c r="AC46" s="444"/>
      <c r="AD46" s="444"/>
      <c r="AE46" s="444"/>
      <c r="AF46" s="444"/>
      <c r="AG46" s="444"/>
      <c r="AH46" s="444"/>
      <c r="AI46" s="444"/>
      <c r="AJ46" s="444"/>
      <c r="AK46" s="444"/>
      <c r="AL46" s="444"/>
      <c r="AM46" s="444"/>
      <c r="AN46" s="444"/>
      <c r="AO46" s="361"/>
    </row>
    <row r="47" spans="1:41">
      <c r="A47" s="2133" t="s">
        <v>256</v>
      </c>
      <c r="B47" s="1065" t="s">
        <v>162</v>
      </c>
      <c r="C47" s="1439" t="s">
        <v>4</v>
      </c>
      <c r="D47" s="1439" t="s">
        <v>1681</v>
      </c>
      <c r="E47" s="1439" t="s">
        <v>18</v>
      </c>
      <c r="F47" s="1614">
        <v>0</v>
      </c>
      <c r="G47" s="1441"/>
      <c r="H47" s="571" t="s">
        <v>601</v>
      </c>
      <c r="I47" s="571" t="s">
        <v>602</v>
      </c>
      <c r="J47" s="1441"/>
      <c r="K47" s="1441"/>
      <c r="L47" s="37">
        <v>0</v>
      </c>
      <c r="M47" s="432">
        <v>0.27083333333333331</v>
      </c>
      <c r="N47" s="432">
        <v>0.3125</v>
      </c>
      <c r="O47" s="432">
        <v>0.3576388888888889</v>
      </c>
      <c r="P47" s="432">
        <v>0.39930555555555558</v>
      </c>
      <c r="Q47" s="432">
        <v>0.44097222222222227</v>
      </c>
      <c r="R47" s="432">
        <v>0.51041666666666663</v>
      </c>
      <c r="S47" s="432">
        <v>0.55208333333333337</v>
      </c>
      <c r="T47" s="432">
        <v>0.64583333333333337</v>
      </c>
      <c r="U47" s="432">
        <v>0.72916666666666663</v>
      </c>
      <c r="V47" s="432">
        <v>0.8125</v>
      </c>
      <c r="W47" s="432">
        <v>0.89583333333333337</v>
      </c>
      <c r="X47" s="432">
        <v>0.9375</v>
      </c>
      <c r="Y47" s="443"/>
      <c r="Z47" s="445"/>
      <c r="AA47" s="445"/>
      <c r="AB47" s="445"/>
      <c r="AC47" s="445"/>
      <c r="AD47" s="445"/>
      <c r="AE47" s="445"/>
      <c r="AF47" s="445"/>
      <c r="AG47" s="445"/>
      <c r="AH47" s="445"/>
      <c r="AI47" s="445"/>
      <c r="AJ47" s="445"/>
      <c r="AK47" s="445"/>
      <c r="AL47" s="445"/>
      <c r="AM47" s="445"/>
      <c r="AN47" s="445"/>
      <c r="AO47" s="393"/>
    </row>
    <row r="48" spans="1:41">
      <c r="A48" s="2133"/>
      <c r="B48" s="335" t="s">
        <v>163</v>
      </c>
      <c r="C48" s="1439" t="s">
        <v>4</v>
      </c>
      <c r="D48" s="1439" t="s">
        <v>1681</v>
      </c>
      <c r="E48" s="1439" t="s">
        <v>19</v>
      </c>
      <c r="F48" s="1105">
        <v>0.41</v>
      </c>
      <c r="G48" s="28">
        <f>F48</f>
        <v>0.41</v>
      </c>
      <c r="H48" s="571" t="s">
        <v>603</v>
      </c>
      <c r="I48" s="571" t="s">
        <v>604</v>
      </c>
      <c r="J48" s="1441">
        <v>25</v>
      </c>
      <c r="K48" s="37">
        <f t="shared" ref="K48:K61" si="16">(F48/J48)/24</f>
        <v>6.8333333333333321E-4</v>
      </c>
      <c r="L48" s="37">
        <f>L47+K48</f>
        <v>6.8333333333333321E-4</v>
      </c>
      <c r="M48" s="98">
        <f t="shared" ref="M48:X57" si="17">M47+$K48</f>
        <v>0.27151666666666663</v>
      </c>
      <c r="N48" s="98">
        <f t="shared" ref="N48:N61" si="18">N47+$K48</f>
        <v>0.31318333333333331</v>
      </c>
      <c r="O48" s="98">
        <f t="shared" si="17"/>
        <v>0.35832222222222221</v>
      </c>
      <c r="P48" s="98">
        <f t="shared" ref="P48:P61" si="19">P47+$K48</f>
        <v>0.39998888888888889</v>
      </c>
      <c r="Q48" s="98">
        <f t="shared" si="17"/>
        <v>0.44165555555555558</v>
      </c>
      <c r="R48" s="98">
        <f t="shared" si="17"/>
        <v>0.5111</v>
      </c>
      <c r="S48" s="98">
        <f t="shared" si="17"/>
        <v>0.55276666666666674</v>
      </c>
      <c r="T48" s="98">
        <f t="shared" si="17"/>
        <v>0.64651666666666674</v>
      </c>
      <c r="U48" s="98">
        <f t="shared" si="17"/>
        <v>0.72985</v>
      </c>
      <c r="V48" s="98">
        <f t="shared" si="17"/>
        <v>0.81318333333333337</v>
      </c>
      <c r="W48" s="98">
        <f t="shared" si="17"/>
        <v>0.89651666666666674</v>
      </c>
      <c r="X48" s="98">
        <f t="shared" si="17"/>
        <v>0.93818333333333337</v>
      </c>
      <c r="Y48" s="90"/>
      <c r="Z48" s="446"/>
      <c r="AA48" s="446"/>
      <c r="AB48" s="446"/>
      <c r="AC48" s="446"/>
      <c r="AD48" s="446"/>
      <c r="AE48" s="446"/>
      <c r="AF48" s="446"/>
      <c r="AG48" s="446"/>
      <c r="AH48" s="446"/>
      <c r="AI48" s="446"/>
      <c r="AJ48" s="446"/>
      <c r="AK48" s="446"/>
      <c r="AL48" s="446"/>
      <c r="AM48" s="446"/>
      <c r="AN48" s="446"/>
      <c r="AO48" s="90"/>
    </row>
    <row r="49" spans="1:42">
      <c r="A49" s="2133"/>
      <c r="B49" s="335" t="s">
        <v>164</v>
      </c>
      <c r="C49" s="1264" t="s">
        <v>4</v>
      </c>
      <c r="D49" s="1264" t="s">
        <v>1681</v>
      </c>
      <c r="E49" s="1439" t="s">
        <v>20</v>
      </c>
      <c r="F49" s="1105">
        <v>0.3</v>
      </c>
      <c r="G49" s="28">
        <f>F48+F49</f>
        <v>0.71</v>
      </c>
      <c r="H49" s="571" t="s">
        <v>605</v>
      </c>
      <c r="I49" s="571" t="s">
        <v>606</v>
      </c>
      <c r="J49" s="1441">
        <v>20</v>
      </c>
      <c r="K49" s="37">
        <f t="shared" si="16"/>
        <v>6.2500000000000001E-4</v>
      </c>
      <c r="L49" s="37">
        <f t="shared" ref="L49:L61" si="20">L48+K49</f>
        <v>1.3083333333333332E-3</v>
      </c>
      <c r="M49" s="98">
        <f t="shared" si="17"/>
        <v>0.27214166666666662</v>
      </c>
      <c r="N49" s="98">
        <f t="shared" si="18"/>
        <v>0.3138083333333333</v>
      </c>
      <c r="O49" s="98">
        <f t="shared" si="17"/>
        <v>0.3589472222222222</v>
      </c>
      <c r="P49" s="98">
        <f t="shared" si="19"/>
        <v>0.40061388888888888</v>
      </c>
      <c r="Q49" s="98">
        <f t="shared" si="17"/>
        <v>0.44228055555555557</v>
      </c>
      <c r="R49" s="98">
        <f t="shared" si="17"/>
        <v>0.51172499999999999</v>
      </c>
      <c r="S49" s="98">
        <f t="shared" si="17"/>
        <v>0.55339166666666673</v>
      </c>
      <c r="T49" s="98">
        <f t="shared" si="17"/>
        <v>0.64714166666666673</v>
      </c>
      <c r="U49" s="98">
        <f t="shared" si="17"/>
        <v>0.73047499999999999</v>
      </c>
      <c r="V49" s="98">
        <f t="shared" si="17"/>
        <v>0.81380833333333336</v>
      </c>
      <c r="W49" s="98">
        <f t="shared" si="17"/>
        <v>0.89714166666666673</v>
      </c>
      <c r="X49" s="98">
        <f t="shared" si="17"/>
        <v>0.93880833333333336</v>
      </c>
      <c r="Y49" s="90"/>
      <c r="Z49" s="446"/>
      <c r="AA49" s="446"/>
      <c r="AB49" s="446"/>
      <c r="AC49" s="446"/>
      <c r="AD49" s="446"/>
      <c r="AE49" s="446"/>
      <c r="AF49" s="446"/>
      <c r="AG49" s="446"/>
      <c r="AH49" s="446"/>
      <c r="AI49" s="446"/>
      <c r="AJ49" s="446"/>
      <c r="AK49" s="446"/>
      <c r="AL49" s="446"/>
      <c r="AM49" s="446"/>
      <c r="AN49" s="446"/>
      <c r="AO49" s="90"/>
    </row>
    <row r="50" spans="1:42" ht="22.5" customHeight="1">
      <c r="A50" s="2133"/>
      <c r="B50" s="335" t="s">
        <v>298</v>
      </c>
      <c r="C50" s="1264" t="s">
        <v>4</v>
      </c>
      <c r="D50" s="1439" t="s">
        <v>1684</v>
      </c>
      <c r="E50" s="1439" t="s">
        <v>21</v>
      </c>
      <c r="F50" s="1105">
        <v>0.6</v>
      </c>
      <c r="G50" s="28">
        <f>G49+F50</f>
        <v>1.31</v>
      </c>
      <c r="H50" s="571" t="s">
        <v>607</v>
      </c>
      <c r="I50" s="571" t="s">
        <v>608</v>
      </c>
      <c r="J50" s="1441">
        <v>15</v>
      </c>
      <c r="K50" s="37">
        <f t="shared" si="16"/>
        <v>1.6666666666666668E-3</v>
      </c>
      <c r="L50" s="37">
        <f t="shared" si="20"/>
        <v>2.9750000000000002E-3</v>
      </c>
      <c r="M50" s="98">
        <f t="shared" si="17"/>
        <v>0.27380833333333326</v>
      </c>
      <c r="N50" s="98">
        <f t="shared" si="18"/>
        <v>0.31547499999999995</v>
      </c>
      <c r="O50" s="98">
        <f t="shared" si="17"/>
        <v>0.36061388888888884</v>
      </c>
      <c r="P50" s="98">
        <f t="shared" si="19"/>
        <v>0.40228055555555553</v>
      </c>
      <c r="Q50" s="98">
        <f t="shared" si="17"/>
        <v>0.44394722222222222</v>
      </c>
      <c r="R50" s="98">
        <f t="shared" si="17"/>
        <v>0.51339166666666669</v>
      </c>
      <c r="S50" s="98">
        <f t="shared" si="17"/>
        <v>0.55505833333333343</v>
      </c>
      <c r="T50" s="98">
        <f t="shared" si="17"/>
        <v>0.64880833333333343</v>
      </c>
      <c r="U50" s="98">
        <f t="shared" si="17"/>
        <v>0.73214166666666669</v>
      </c>
      <c r="V50" s="98">
        <f t="shared" si="17"/>
        <v>0.81547500000000006</v>
      </c>
      <c r="W50" s="98">
        <f t="shared" si="17"/>
        <v>0.89880833333333343</v>
      </c>
      <c r="X50" s="98">
        <f t="shared" si="17"/>
        <v>0.94047500000000006</v>
      </c>
      <c r="Y50" s="90"/>
      <c r="Z50" s="446"/>
      <c r="AA50" s="446"/>
      <c r="AB50" s="446"/>
      <c r="AC50" s="446"/>
      <c r="AD50" s="446"/>
      <c r="AE50" s="446"/>
      <c r="AF50" s="446"/>
      <c r="AG50" s="446"/>
      <c r="AH50" s="446"/>
      <c r="AI50" s="446"/>
      <c r="AJ50" s="446"/>
      <c r="AK50" s="446"/>
      <c r="AL50" s="446"/>
      <c r="AM50" s="446"/>
      <c r="AN50" s="446"/>
      <c r="AO50" s="90"/>
    </row>
    <row r="51" spans="1:42">
      <c r="A51" s="2133"/>
      <c r="B51" s="335" t="s">
        <v>292</v>
      </c>
      <c r="C51" s="1264" t="s">
        <v>5</v>
      </c>
      <c r="D51" s="1439" t="s">
        <v>1684</v>
      </c>
      <c r="E51" s="1439" t="s">
        <v>22</v>
      </c>
      <c r="F51" s="1105">
        <v>0.57999999999999996</v>
      </c>
      <c r="G51" s="28">
        <f t="shared" ref="G51:G61" si="21">G50+F51</f>
        <v>1.8900000000000001</v>
      </c>
      <c r="H51" s="571" t="s">
        <v>609</v>
      </c>
      <c r="I51" s="571" t="s">
        <v>575</v>
      </c>
      <c r="J51" s="1441">
        <v>25</v>
      </c>
      <c r="K51" s="37">
        <f t="shared" si="16"/>
        <v>9.6666666666666656E-4</v>
      </c>
      <c r="L51" s="37">
        <f t="shared" si="20"/>
        <v>3.9416666666666671E-3</v>
      </c>
      <c r="M51" s="98">
        <f t="shared" si="17"/>
        <v>0.27477499999999994</v>
      </c>
      <c r="N51" s="98">
        <f t="shared" si="18"/>
        <v>0.31644166666666662</v>
      </c>
      <c r="O51" s="98">
        <f t="shared" si="17"/>
        <v>0.36158055555555552</v>
      </c>
      <c r="P51" s="98">
        <f t="shared" si="19"/>
        <v>0.4032472222222222</v>
      </c>
      <c r="Q51" s="98">
        <f t="shared" si="17"/>
        <v>0.44491388888888889</v>
      </c>
      <c r="R51" s="98">
        <f t="shared" si="17"/>
        <v>0.51435833333333336</v>
      </c>
      <c r="S51" s="98">
        <f t="shared" si="17"/>
        <v>0.5560250000000001</v>
      </c>
      <c r="T51" s="98">
        <f t="shared" si="17"/>
        <v>0.6497750000000001</v>
      </c>
      <c r="U51" s="98">
        <f t="shared" si="17"/>
        <v>0.73310833333333336</v>
      </c>
      <c r="V51" s="98">
        <f t="shared" si="17"/>
        <v>0.81644166666666673</v>
      </c>
      <c r="W51" s="98">
        <f t="shared" si="17"/>
        <v>0.8997750000000001</v>
      </c>
      <c r="X51" s="98">
        <f t="shared" si="17"/>
        <v>0.94144166666666673</v>
      </c>
      <c r="Y51" s="90"/>
      <c r="Z51" s="446"/>
      <c r="AA51" s="446"/>
      <c r="AB51" s="446"/>
      <c r="AC51" s="446"/>
      <c r="AD51" s="446"/>
      <c r="AE51" s="446"/>
      <c r="AF51" s="446"/>
      <c r="AG51" s="446"/>
      <c r="AH51" s="446"/>
      <c r="AI51" s="446"/>
      <c r="AJ51" s="446"/>
      <c r="AK51" s="446"/>
      <c r="AL51" s="446"/>
      <c r="AM51" s="446"/>
      <c r="AN51" s="446"/>
      <c r="AO51" s="90"/>
    </row>
    <row r="52" spans="1:42">
      <c r="A52" s="2133"/>
      <c r="B52" s="335" t="s">
        <v>168</v>
      </c>
      <c r="C52" s="1264" t="s">
        <v>5</v>
      </c>
      <c r="D52" s="1439" t="s">
        <v>1684</v>
      </c>
      <c r="E52" s="1439" t="s">
        <v>23</v>
      </c>
      <c r="F52" s="1105">
        <v>0.46</v>
      </c>
      <c r="G52" s="28">
        <f t="shared" si="21"/>
        <v>2.35</v>
      </c>
      <c r="H52" s="571" t="s">
        <v>583</v>
      </c>
      <c r="I52" s="571" t="s">
        <v>600</v>
      </c>
      <c r="J52" s="1441">
        <v>25</v>
      </c>
      <c r="K52" s="37">
        <f t="shared" si="16"/>
        <v>7.6666666666666669E-4</v>
      </c>
      <c r="L52" s="37">
        <f t="shared" si="20"/>
        <v>4.7083333333333335E-3</v>
      </c>
      <c r="M52" s="98">
        <f t="shared" si="17"/>
        <v>0.27554166666666663</v>
      </c>
      <c r="N52" s="98">
        <f t="shared" si="18"/>
        <v>0.31720833333333331</v>
      </c>
      <c r="O52" s="98">
        <f t="shared" si="17"/>
        <v>0.36234722222222221</v>
      </c>
      <c r="P52" s="98">
        <f t="shared" si="19"/>
        <v>0.40401388888888889</v>
      </c>
      <c r="Q52" s="98">
        <f t="shared" si="17"/>
        <v>0.44568055555555558</v>
      </c>
      <c r="R52" s="98">
        <f t="shared" si="17"/>
        <v>0.51512500000000006</v>
      </c>
      <c r="S52" s="98">
        <f t="shared" si="17"/>
        <v>0.5567916666666668</v>
      </c>
      <c r="T52" s="98">
        <f t="shared" si="17"/>
        <v>0.6505416666666668</v>
      </c>
      <c r="U52" s="98">
        <f t="shared" si="17"/>
        <v>0.73387500000000006</v>
      </c>
      <c r="V52" s="98">
        <f t="shared" si="17"/>
        <v>0.81720833333333343</v>
      </c>
      <c r="W52" s="98">
        <f t="shared" si="17"/>
        <v>0.9005416666666668</v>
      </c>
      <c r="X52" s="98">
        <f t="shared" si="17"/>
        <v>0.94220833333333343</v>
      </c>
      <c r="Y52" s="90"/>
      <c r="Z52" s="446"/>
      <c r="AA52" s="446"/>
      <c r="AB52" s="446"/>
      <c r="AC52" s="446"/>
      <c r="AD52" s="446"/>
      <c r="AE52" s="446"/>
      <c r="AF52" s="446"/>
      <c r="AG52" s="446"/>
      <c r="AH52" s="446"/>
      <c r="AI52" s="446"/>
      <c r="AJ52" s="446"/>
      <c r="AK52" s="446"/>
      <c r="AL52" s="446"/>
      <c r="AM52" s="446"/>
      <c r="AN52" s="446"/>
      <c r="AO52" s="90"/>
    </row>
    <row r="53" spans="1:42">
      <c r="A53" s="2133"/>
      <c r="B53" s="335" t="s">
        <v>169</v>
      </c>
      <c r="C53" s="1264" t="s">
        <v>5</v>
      </c>
      <c r="D53" s="1439" t="s">
        <v>1684</v>
      </c>
      <c r="E53" s="1439" t="s">
        <v>25</v>
      </c>
      <c r="F53" s="1105">
        <v>0.8</v>
      </c>
      <c r="G53" s="28">
        <f t="shared" si="21"/>
        <v>3.1500000000000004</v>
      </c>
      <c r="H53" s="571" t="s">
        <v>584</v>
      </c>
      <c r="I53" s="571" t="s">
        <v>599</v>
      </c>
      <c r="J53" s="1441">
        <v>20</v>
      </c>
      <c r="K53" s="37">
        <f t="shared" si="16"/>
        <v>1.6666666666666668E-3</v>
      </c>
      <c r="L53" s="37">
        <f t="shared" si="20"/>
        <v>6.3750000000000005E-3</v>
      </c>
      <c r="M53" s="98">
        <f t="shared" si="17"/>
        <v>0.27720833333333328</v>
      </c>
      <c r="N53" s="98">
        <f t="shared" si="18"/>
        <v>0.31887499999999996</v>
      </c>
      <c r="O53" s="98">
        <f t="shared" si="17"/>
        <v>0.36401388888888886</v>
      </c>
      <c r="P53" s="98">
        <f t="shared" si="19"/>
        <v>0.40568055555555554</v>
      </c>
      <c r="Q53" s="98">
        <f t="shared" si="17"/>
        <v>0.44734722222222223</v>
      </c>
      <c r="R53" s="98">
        <f t="shared" si="17"/>
        <v>0.51679166666666676</v>
      </c>
      <c r="S53" s="98">
        <f t="shared" si="17"/>
        <v>0.5584583333333335</v>
      </c>
      <c r="T53" s="98">
        <f t="shared" si="17"/>
        <v>0.6522083333333335</v>
      </c>
      <c r="U53" s="98">
        <f t="shared" si="17"/>
        <v>0.73554166666666676</v>
      </c>
      <c r="V53" s="98">
        <f t="shared" si="17"/>
        <v>0.81887500000000013</v>
      </c>
      <c r="W53" s="98">
        <f t="shared" si="17"/>
        <v>0.9022083333333335</v>
      </c>
      <c r="X53" s="98">
        <f t="shared" si="17"/>
        <v>0.94387500000000013</v>
      </c>
      <c r="Y53" s="90"/>
      <c r="Z53" s="446"/>
      <c r="AA53" s="446"/>
      <c r="AB53" s="446"/>
      <c r="AC53" s="446"/>
      <c r="AD53" s="446"/>
      <c r="AE53" s="446"/>
      <c r="AF53" s="446"/>
      <c r="AG53" s="446"/>
      <c r="AH53" s="446"/>
      <c r="AI53" s="446"/>
      <c r="AJ53" s="446"/>
      <c r="AK53" s="446"/>
      <c r="AL53" s="446"/>
      <c r="AM53" s="446"/>
      <c r="AN53" s="446"/>
      <c r="AO53" s="90"/>
    </row>
    <row r="54" spans="1:42">
      <c r="A54" s="2133"/>
      <c r="B54" s="335" t="s">
        <v>170</v>
      </c>
      <c r="C54" s="1264" t="s">
        <v>5</v>
      </c>
      <c r="D54" s="1439" t="s">
        <v>1684</v>
      </c>
      <c r="E54" s="1439" t="s">
        <v>26</v>
      </c>
      <c r="F54" s="1105">
        <v>0.79</v>
      </c>
      <c r="G54" s="28">
        <f t="shared" si="21"/>
        <v>3.9400000000000004</v>
      </c>
      <c r="H54" s="571" t="s">
        <v>585</v>
      </c>
      <c r="I54" s="571" t="s">
        <v>579</v>
      </c>
      <c r="J54" s="1441">
        <v>15</v>
      </c>
      <c r="K54" s="37">
        <f t="shared" si="16"/>
        <v>2.1944444444444446E-3</v>
      </c>
      <c r="L54" s="37">
        <f t="shared" si="20"/>
        <v>8.5694444444444455E-3</v>
      </c>
      <c r="M54" s="98">
        <f t="shared" si="17"/>
        <v>0.27940277777777772</v>
      </c>
      <c r="N54" s="98">
        <f t="shared" si="18"/>
        <v>0.32106944444444441</v>
      </c>
      <c r="O54" s="98">
        <f t="shared" si="17"/>
        <v>0.3662083333333333</v>
      </c>
      <c r="P54" s="98">
        <f t="shared" si="19"/>
        <v>0.40787499999999999</v>
      </c>
      <c r="Q54" s="98">
        <f t="shared" si="17"/>
        <v>0.44954166666666667</v>
      </c>
      <c r="R54" s="98">
        <f t="shared" si="17"/>
        <v>0.51898611111111126</v>
      </c>
      <c r="S54" s="98">
        <f t="shared" si="17"/>
        <v>0.560652777777778</v>
      </c>
      <c r="T54" s="98">
        <f t="shared" si="17"/>
        <v>0.654402777777778</v>
      </c>
      <c r="U54" s="98">
        <f t="shared" si="17"/>
        <v>0.73773611111111126</v>
      </c>
      <c r="V54" s="98">
        <f t="shared" si="17"/>
        <v>0.82106944444444463</v>
      </c>
      <c r="W54" s="98">
        <f t="shared" si="17"/>
        <v>0.904402777777778</v>
      </c>
      <c r="X54" s="98">
        <f t="shared" si="17"/>
        <v>0.94606944444444463</v>
      </c>
      <c r="Y54" s="90"/>
      <c r="Z54" s="446"/>
      <c r="AA54" s="446"/>
      <c r="AB54" s="446"/>
      <c r="AC54" s="446"/>
      <c r="AD54" s="446"/>
      <c r="AE54" s="446"/>
      <c r="AF54" s="446"/>
      <c r="AG54" s="446"/>
      <c r="AH54" s="446"/>
      <c r="AI54" s="446"/>
      <c r="AJ54" s="446"/>
      <c r="AK54" s="446"/>
      <c r="AL54" s="446"/>
      <c r="AM54" s="446"/>
      <c r="AN54" s="446"/>
      <c r="AO54" s="90"/>
      <c r="AP54" s="135"/>
    </row>
    <row r="55" spans="1:42">
      <c r="A55" s="2133"/>
      <c r="B55" s="335" t="s">
        <v>171</v>
      </c>
      <c r="C55" s="1264" t="s">
        <v>5</v>
      </c>
      <c r="D55" s="1439" t="s">
        <v>1684</v>
      </c>
      <c r="E55" s="1439" t="s">
        <v>27</v>
      </c>
      <c r="F55" s="1105">
        <v>0.43</v>
      </c>
      <c r="G55" s="28">
        <f t="shared" si="21"/>
        <v>4.37</v>
      </c>
      <c r="H55" s="571" t="s">
        <v>586</v>
      </c>
      <c r="I55" s="571" t="s">
        <v>598</v>
      </c>
      <c r="J55" s="1441">
        <v>35</v>
      </c>
      <c r="K55" s="37">
        <f t="shared" si="16"/>
        <v>5.1190476190476192E-4</v>
      </c>
      <c r="L55" s="37">
        <f t="shared" si="20"/>
        <v>9.0813492063492075E-3</v>
      </c>
      <c r="M55" s="98">
        <f t="shared" si="17"/>
        <v>0.27991468253968249</v>
      </c>
      <c r="N55" s="98">
        <f t="shared" si="18"/>
        <v>0.32158134920634918</v>
      </c>
      <c r="O55" s="98">
        <f t="shared" si="17"/>
        <v>0.36672023809523807</v>
      </c>
      <c r="P55" s="98">
        <f t="shared" si="19"/>
        <v>0.40838690476190476</v>
      </c>
      <c r="Q55" s="98">
        <f t="shared" si="17"/>
        <v>0.45005357142857144</v>
      </c>
      <c r="R55" s="98">
        <f t="shared" si="17"/>
        <v>0.51949801587301603</v>
      </c>
      <c r="S55" s="98">
        <f t="shared" si="17"/>
        <v>0.56116468253968277</v>
      </c>
      <c r="T55" s="98">
        <f t="shared" si="17"/>
        <v>0.65491468253968277</v>
      </c>
      <c r="U55" s="98">
        <f t="shared" si="17"/>
        <v>0.73824801587301603</v>
      </c>
      <c r="V55" s="98">
        <f t="shared" si="17"/>
        <v>0.8215813492063494</v>
      </c>
      <c r="W55" s="98">
        <f t="shared" si="17"/>
        <v>0.90491468253968277</v>
      </c>
      <c r="X55" s="98">
        <f t="shared" si="17"/>
        <v>0.9465813492063494</v>
      </c>
      <c r="Y55" s="90"/>
      <c r="Z55" s="446"/>
      <c r="AA55" s="446"/>
      <c r="AB55" s="446"/>
      <c r="AC55" s="446"/>
      <c r="AD55" s="446"/>
      <c r="AE55" s="446"/>
      <c r="AF55" s="446"/>
      <c r="AG55" s="446"/>
      <c r="AH55" s="446"/>
      <c r="AI55" s="446"/>
      <c r="AJ55" s="446"/>
      <c r="AK55" s="446"/>
      <c r="AL55" s="446"/>
      <c r="AM55" s="446"/>
      <c r="AN55" s="446"/>
      <c r="AO55" s="90"/>
      <c r="AP55" s="135"/>
    </row>
    <row r="56" spans="1:42">
      <c r="A56" s="2133"/>
      <c r="B56" s="335" t="s">
        <v>172</v>
      </c>
      <c r="C56" s="1264" t="s">
        <v>5</v>
      </c>
      <c r="D56" s="1439" t="s">
        <v>1684</v>
      </c>
      <c r="E56" s="1439" t="s">
        <v>28</v>
      </c>
      <c r="F56" s="1105">
        <v>0.55000000000000004</v>
      </c>
      <c r="G56" s="28">
        <f t="shared" si="21"/>
        <v>4.92</v>
      </c>
      <c r="H56" s="571" t="s">
        <v>587</v>
      </c>
      <c r="I56" s="571" t="s">
        <v>597</v>
      </c>
      <c r="J56" s="1441">
        <v>35</v>
      </c>
      <c r="K56" s="37">
        <f t="shared" si="16"/>
        <v>6.5476190476190484E-4</v>
      </c>
      <c r="L56" s="37">
        <f t="shared" si="20"/>
        <v>9.736111111111112E-3</v>
      </c>
      <c r="M56" s="98">
        <f t="shared" si="17"/>
        <v>0.28056944444444437</v>
      </c>
      <c r="N56" s="98">
        <f t="shared" si="18"/>
        <v>0.32223611111111106</v>
      </c>
      <c r="O56" s="98">
        <f t="shared" si="17"/>
        <v>0.36737499999999995</v>
      </c>
      <c r="P56" s="98">
        <f t="shared" si="19"/>
        <v>0.40904166666666664</v>
      </c>
      <c r="Q56" s="98">
        <f t="shared" si="17"/>
        <v>0.45070833333333332</v>
      </c>
      <c r="R56" s="98">
        <f t="shared" si="17"/>
        <v>0.52015277777777791</v>
      </c>
      <c r="S56" s="98">
        <f t="shared" si="17"/>
        <v>0.56181944444444465</v>
      </c>
      <c r="T56" s="98">
        <f t="shared" si="17"/>
        <v>0.65556944444444465</v>
      </c>
      <c r="U56" s="98">
        <f t="shared" si="17"/>
        <v>0.73890277777777791</v>
      </c>
      <c r="V56" s="98">
        <f t="shared" si="17"/>
        <v>0.82223611111111128</v>
      </c>
      <c r="W56" s="98">
        <f t="shared" si="17"/>
        <v>0.90556944444444465</v>
      </c>
      <c r="X56" s="98">
        <f t="shared" si="17"/>
        <v>0.94723611111111128</v>
      </c>
      <c r="Y56" s="90"/>
      <c r="Z56" s="446"/>
      <c r="AA56" s="446"/>
      <c r="AB56" s="446"/>
      <c r="AC56" s="446"/>
      <c r="AD56" s="446"/>
      <c r="AE56" s="446"/>
      <c r="AF56" s="446"/>
      <c r="AG56" s="446"/>
      <c r="AH56" s="446"/>
      <c r="AI56" s="446"/>
      <c r="AJ56" s="446"/>
      <c r="AK56" s="446"/>
      <c r="AL56" s="446"/>
      <c r="AM56" s="446"/>
      <c r="AN56" s="446"/>
      <c r="AO56" s="90"/>
      <c r="AP56" s="135"/>
    </row>
    <row r="57" spans="1:42">
      <c r="A57" s="2133"/>
      <c r="B57" s="335" t="s">
        <v>173</v>
      </c>
      <c r="C57" s="1264" t="s">
        <v>5</v>
      </c>
      <c r="D57" s="1439" t="s">
        <v>1684</v>
      </c>
      <c r="E57" s="1439" t="s">
        <v>29</v>
      </c>
      <c r="F57" s="1105">
        <v>0.72</v>
      </c>
      <c r="G57" s="28">
        <f t="shared" si="21"/>
        <v>5.64</v>
      </c>
      <c r="H57" s="571" t="s">
        <v>588</v>
      </c>
      <c r="I57" s="571" t="s">
        <v>596</v>
      </c>
      <c r="J57" s="1441">
        <v>30</v>
      </c>
      <c r="K57" s="37">
        <f t="shared" si="16"/>
        <v>1E-3</v>
      </c>
      <c r="L57" s="37">
        <f t="shared" si="20"/>
        <v>1.0736111111111113E-2</v>
      </c>
      <c r="M57" s="98">
        <f t="shared" si="17"/>
        <v>0.28156944444444437</v>
      </c>
      <c r="N57" s="98">
        <f t="shared" si="18"/>
        <v>0.32323611111111106</v>
      </c>
      <c r="O57" s="98">
        <f t="shared" si="17"/>
        <v>0.36837499999999995</v>
      </c>
      <c r="P57" s="98">
        <f t="shared" si="19"/>
        <v>0.41004166666666664</v>
      </c>
      <c r="Q57" s="98">
        <f t="shared" si="17"/>
        <v>0.45170833333333332</v>
      </c>
      <c r="R57" s="98">
        <f t="shared" si="17"/>
        <v>0.52115277777777791</v>
      </c>
      <c r="S57" s="98">
        <f t="shared" si="17"/>
        <v>0.56281944444444465</v>
      </c>
      <c r="T57" s="98">
        <f t="shared" si="17"/>
        <v>0.65656944444444465</v>
      </c>
      <c r="U57" s="98">
        <f t="shared" si="17"/>
        <v>0.73990277777777791</v>
      </c>
      <c r="V57" s="98">
        <f t="shared" si="17"/>
        <v>0.82323611111111128</v>
      </c>
      <c r="W57" s="98">
        <f t="shared" si="17"/>
        <v>0.90656944444444465</v>
      </c>
      <c r="X57" s="98">
        <f t="shared" si="17"/>
        <v>0.94823611111111128</v>
      </c>
      <c r="Y57" s="90"/>
      <c r="Z57" s="446"/>
      <c r="AA57" s="446"/>
      <c r="AB57" s="446"/>
      <c r="AC57" s="446"/>
      <c r="AD57" s="446"/>
      <c r="AE57" s="446"/>
      <c r="AF57" s="446"/>
      <c r="AG57" s="446"/>
      <c r="AH57" s="446"/>
      <c r="AI57" s="446"/>
      <c r="AJ57" s="446"/>
      <c r="AK57" s="446"/>
      <c r="AL57" s="446"/>
      <c r="AM57" s="446"/>
      <c r="AN57" s="446"/>
      <c r="AO57" s="90"/>
      <c r="AP57" s="135"/>
    </row>
    <row r="58" spans="1:42">
      <c r="A58" s="2133"/>
      <c r="B58" s="335" t="s">
        <v>174</v>
      </c>
      <c r="C58" s="1264" t="s">
        <v>5</v>
      </c>
      <c r="D58" s="1439" t="s">
        <v>1684</v>
      </c>
      <c r="E58" s="1439" t="s">
        <v>30</v>
      </c>
      <c r="F58" s="1105">
        <v>0.94</v>
      </c>
      <c r="G58" s="28">
        <f t="shared" si="21"/>
        <v>6.58</v>
      </c>
      <c r="H58" s="571" t="s">
        <v>589</v>
      </c>
      <c r="I58" s="571" t="s">
        <v>595</v>
      </c>
      <c r="J58" s="1441">
        <v>30</v>
      </c>
      <c r="K58" s="37">
        <f t="shared" si="16"/>
        <v>1.3055555555555555E-3</v>
      </c>
      <c r="L58" s="37">
        <f t="shared" si="20"/>
        <v>1.2041666666666669E-2</v>
      </c>
      <c r="M58" s="98">
        <f t="shared" ref="M58:X61" si="22">M57+$K58</f>
        <v>0.28287499999999993</v>
      </c>
      <c r="N58" s="98">
        <f t="shared" si="18"/>
        <v>0.32454166666666662</v>
      </c>
      <c r="O58" s="98">
        <f t="shared" si="22"/>
        <v>0.36968055555555551</v>
      </c>
      <c r="P58" s="98">
        <f t="shared" si="19"/>
        <v>0.4113472222222222</v>
      </c>
      <c r="Q58" s="98">
        <f t="shared" si="22"/>
        <v>0.45301388888888888</v>
      </c>
      <c r="R58" s="98">
        <f t="shared" si="22"/>
        <v>0.52245833333333347</v>
      </c>
      <c r="S58" s="98">
        <f t="shared" si="22"/>
        <v>0.56412500000000021</v>
      </c>
      <c r="T58" s="98">
        <f t="shared" si="22"/>
        <v>0.65787500000000021</v>
      </c>
      <c r="U58" s="98">
        <f t="shared" si="22"/>
        <v>0.74120833333333347</v>
      </c>
      <c r="V58" s="98">
        <f t="shared" si="22"/>
        <v>0.82454166666666684</v>
      </c>
      <c r="W58" s="98">
        <f t="shared" si="22"/>
        <v>0.90787500000000021</v>
      </c>
      <c r="X58" s="98">
        <f t="shared" si="22"/>
        <v>0.94954166666666684</v>
      </c>
      <c r="Y58" s="90"/>
      <c r="Z58" s="446"/>
      <c r="AA58" s="446"/>
      <c r="AB58" s="446"/>
      <c r="AC58" s="446"/>
      <c r="AD58" s="446"/>
      <c r="AE58" s="446"/>
      <c r="AF58" s="446"/>
      <c r="AG58" s="446"/>
      <c r="AH58" s="446"/>
      <c r="AI58" s="446"/>
      <c r="AJ58" s="446"/>
      <c r="AK58" s="446"/>
      <c r="AL58" s="446"/>
      <c r="AM58" s="446"/>
      <c r="AN58" s="446"/>
      <c r="AO58" s="90"/>
      <c r="AP58" s="135"/>
    </row>
    <row r="59" spans="1:42" ht="16.5" customHeight="1">
      <c r="A59" s="2133"/>
      <c r="B59" s="335" t="s">
        <v>175</v>
      </c>
      <c r="C59" s="1264" t="s">
        <v>5</v>
      </c>
      <c r="D59" s="1439" t="s">
        <v>1683</v>
      </c>
      <c r="E59" s="1439" t="s">
        <v>31</v>
      </c>
      <c r="F59" s="1105">
        <v>0.99</v>
      </c>
      <c r="G59" s="28">
        <f t="shared" si="21"/>
        <v>7.57</v>
      </c>
      <c r="H59" s="571" t="s">
        <v>555</v>
      </c>
      <c r="I59" s="571" t="s">
        <v>594</v>
      </c>
      <c r="J59" s="1441">
        <v>40</v>
      </c>
      <c r="K59" s="37">
        <f t="shared" si="16"/>
        <v>1.03125E-3</v>
      </c>
      <c r="L59" s="37">
        <f t="shared" si="20"/>
        <v>1.307291666666667E-2</v>
      </c>
      <c r="M59" s="98">
        <f t="shared" si="22"/>
        <v>0.28390624999999992</v>
      </c>
      <c r="N59" s="98">
        <f t="shared" si="18"/>
        <v>0.3255729166666666</v>
      </c>
      <c r="O59" s="98">
        <f t="shared" si="22"/>
        <v>0.3707118055555555</v>
      </c>
      <c r="P59" s="98">
        <f t="shared" si="19"/>
        <v>0.41237847222222218</v>
      </c>
      <c r="Q59" s="98">
        <f t="shared" si="22"/>
        <v>0.45404513888888887</v>
      </c>
      <c r="R59" s="98">
        <f t="shared" si="22"/>
        <v>0.52348958333333351</v>
      </c>
      <c r="S59" s="98">
        <f t="shared" si="22"/>
        <v>0.56515625000000025</v>
      </c>
      <c r="T59" s="98">
        <f t="shared" si="22"/>
        <v>0.65890625000000025</v>
      </c>
      <c r="U59" s="98">
        <f t="shared" si="22"/>
        <v>0.74223958333333351</v>
      </c>
      <c r="V59" s="98">
        <f t="shared" si="22"/>
        <v>0.82557291666666688</v>
      </c>
      <c r="W59" s="98">
        <f t="shared" si="22"/>
        <v>0.90890625000000025</v>
      </c>
      <c r="X59" s="98">
        <f t="shared" si="22"/>
        <v>0.95057291666666688</v>
      </c>
      <c r="Y59" s="90"/>
      <c r="Z59" s="446"/>
      <c r="AA59" s="446"/>
      <c r="AB59" s="446"/>
      <c r="AC59" s="446"/>
      <c r="AD59" s="446"/>
      <c r="AE59" s="446"/>
      <c r="AF59" s="446"/>
      <c r="AG59" s="446"/>
      <c r="AH59" s="446"/>
      <c r="AI59" s="446"/>
      <c r="AJ59" s="446"/>
      <c r="AK59" s="446"/>
      <c r="AL59" s="446"/>
      <c r="AM59" s="446"/>
      <c r="AN59" s="446"/>
      <c r="AO59" s="90"/>
      <c r="AP59" s="135"/>
    </row>
    <row r="60" spans="1:42">
      <c r="A60" s="2133"/>
      <c r="B60" s="335" t="s">
        <v>176</v>
      </c>
      <c r="C60" s="1264" t="s">
        <v>5</v>
      </c>
      <c r="D60" s="1439" t="s">
        <v>1683</v>
      </c>
      <c r="E60" s="1439" t="s">
        <v>32</v>
      </c>
      <c r="F60" s="1105">
        <v>0.44</v>
      </c>
      <c r="G60" s="28">
        <f t="shared" si="21"/>
        <v>8.01</v>
      </c>
      <c r="H60" s="571" t="s">
        <v>590</v>
      </c>
      <c r="I60" s="571" t="s">
        <v>593</v>
      </c>
      <c r="J60" s="1441">
        <v>30</v>
      </c>
      <c r="K60" s="37">
        <f t="shared" si="16"/>
        <v>6.111111111111111E-4</v>
      </c>
      <c r="L60" s="37">
        <f t="shared" si="20"/>
        <v>1.3684027777777781E-2</v>
      </c>
      <c r="M60" s="98">
        <f t="shared" si="22"/>
        <v>0.28451736111111103</v>
      </c>
      <c r="N60" s="98">
        <f t="shared" si="18"/>
        <v>0.32618402777777772</v>
      </c>
      <c r="O60" s="98">
        <f t="shared" si="22"/>
        <v>0.37132291666666661</v>
      </c>
      <c r="P60" s="98">
        <f t="shared" si="19"/>
        <v>0.4129895833333333</v>
      </c>
      <c r="Q60" s="98">
        <f t="shared" si="22"/>
        <v>0.45465624999999998</v>
      </c>
      <c r="R60" s="98">
        <f t="shared" si="22"/>
        <v>0.52410069444444463</v>
      </c>
      <c r="S60" s="98">
        <f t="shared" si="22"/>
        <v>0.56576736111111137</v>
      </c>
      <c r="T60" s="98">
        <f t="shared" si="22"/>
        <v>0.65951736111111137</v>
      </c>
      <c r="U60" s="98">
        <f t="shared" si="22"/>
        <v>0.74285069444444463</v>
      </c>
      <c r="V60" s="98">
        <f t="shared" si="22"/>
        <v>0.826184027777778</v>
      </c>
      <c r="W60" s="98">
        <f t="shared" si="22"/>
        <v>0.90951736111111137</v>
      </c>
      <c r="X60" s="98">
        <f t="shared" si="22"/>
        <v>0.951184027777778</v>
      </c>
      <c r="Y60" s="90"/>
      <c r="Z60" s="446"/>
      <c r="AA60" s="446"/>
      <c r="AB60" s="446"/>
      <c r="AC60" s="446"/>
      <c r="AD60" s="446"/>
      <c r="AE60" s="446"/>
      <c r="AF60" s="446"/>
      <c r="AG60" s="446"/>
      <c r="AH60" s="446"/>
      <c r="AI60" s="446"/>
      <c r="AJ60" s="446"/>
      <c r="AK60" s="446"/>
      <c r="AL60" s="446"/>
      <c r="AM60" s="446"/>
      <c r="AN60" s="446"/>
      <c r="AO60" s="90"/>
      <c r="AP60" s="135"/>
    </row>
    <row r="61" spans="1:42">
      <c r="A61" s="2133"/>
      <c r="B61" s="335" t="s">
        <v>41</v>
      </c>
      <c r="C61" s="1439" t="s">
        <v>5</v>
      </c>
      <c r="D61" s="1439" t="s">
        <v>1683</v>
      </c>
      <c r="E61" s="1439" t="s">
        <v>148</v>
      </c>
      <c r="F61" s="1105">
        <v>0.55000000000000004</v>
      </c>
      <c r="G61" s="28">
        <f t="shared" si="21"/>
        <v>8.56</v>
      </c>
      <c r="H61" s="571" t="s">
        <v>591</v>
      </c>
      <c r="I61" s="571" t="s">
        <v>592</v>
      </c>
      <c r="J61" s="1441">
        <v>30</v>
      </c>
      <c r="K61" s="37">
        <f t="shared" si="16"/>
        <v>7.6388888888888893E-4</v>
      </c>
      <c r="L61" s="37">
        <f t="shared" si="20"/>
        <v>1.444791666666667E-2</v>
      </c>
      <c r="M61" s="98">
        <f t="shared" si="22"/>
        <v>0.28528124999999993</v>
      </c>
      <c r="N61" s="98">
        <f t="shared" si="18"/>
        <v>0.32694791666666662</v>
      </c>
      <c r="O61" s="98">
        <f t="shared" si="22"/>
        <v>0.37208680555555551</v>
      </c>
      <c r="P61" s="98">
        <f t="shared" si="19"/>
        <v>0.4137534722222222</v>
      </c>
      <c r="Q61" s="98">
        <f t="shared" si="22"/>
        <v>0.45542013888888888</v>
      </c>
      <c r="R61" s="98">
        <f t="shared" si="22"/>
        <v>0.52486458333333352</v>
      </c>
      <c r="S61" s="98">
        <f t="shared" si="22"/>
        <v>0.56653125000000026</v>
      </c>
      <c r="T61" s="98">
        <f t="shared" si="22"/>
        <v>0.66028125000000026</v>
      </c>
      <c r="U61" s="98">
        <f t="shared" si="22"/>
        <v>0.74361458333333352</v>
      </c>
      <c r="V61" s="98">
        <f t="shared" si="22"/>
        <v>0.82694791666666689</v>
      </c>
      <c r="W61" s="98">
        <f t="shared" si="22"/>
        <v>0.91028125000000026</v>
      </c>
      <c r="X61" s="98">
        <f t="shared" si="22"/>
        <v>0.95194791666666689</v>
      </c>
      <c r="Y61" s="90"/>
      <c r="Z61" s="446"/>
      <c r="AA61" s="446"/>
      <c r="AB61" s="446"/>
      <c r="AC61" s="446"/>
      <c r="AD61" s="446"/>
      <c r="AE61" s="446"/>
      <c r="AF61" s="446"/>
      <c r="AG61" s="446"/>
      <c r="AH61" s="446"/>
      <c r="AI61" s="446"/>
      <c r="AJ61" s="446"/>
      <c r="AK61" s="446"/>
      <c r="AL61" s="446"/>
      <c r="AM61" s="446"/>
      <c r="AN61" s="446"/>
      <c r="AO61" s="90"/>
      <c r="AP61" s="135"/>
    </row>
    <row r="62" spans="1:42">
      <c r="A62" s="430"/>
      <c r="B62" s="415"/>
      <c r="C62" s="84"/>
      <c r="D62" s="84"/>
      <c r="E62" s="417"/>
      <c r="F62" s="85"/>
      <c r="G62" s="86"/>
      <c r="H62" s="87"/>
      <c r="I62" s="87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446"/>
      <c r="U62" s="446"/>
      <c r="V62" s="446"/>
      <c r="W62" s="446"/>
      <c r="X62" s="446"/>
      <c r="Y62" s="446"/>
      <c r="Z62" s="446"/>
      <c r="AA62" s="446"/>
      <c r="AB62" s="446"/>
      <c r="AC62" s="446"/>
      <c r="AD62" s="135"/>
      <c r="AE62" s="447"/>
      <c r="AF62" s="447"/>
      <c r="AG62" s="447"/>
      <c r="AH62" s="447"/>
      <c r="AI62" s="447"/>
      <c r="AJ62" s="15"/>
    </row>
    <row r="63" spans="1:42">
      <c r="A63" s="430"/>
      <c r="B63" s="53"/>
      <c r="C63" s="427"/>
      <c r="D63" s="427"/>
      <c r="E63" s="94"/>
      <c r="F63" s="85"/>
      <c r="G63" s="86"/>
      <c r="H63" s="87"/>
      <c r="I63" s="87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  <c r="AD63" s="15"/>
    </row>
    <row r="64" spans="1:42">
      <c r="A64" s="430"/>
      <c r="B64" s="53"/>
      <c r="C64" s="427"/>
      <c r="D64" s="427"/>
      <c r="E64" s="94"/>
      <c r="F64" s="85"/>
      <c r="G64" s="86"/>
      <c r="H64" s="87"/>
      <c r="I64" s="87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  <c r="AD64" s="15"/>
    </row>
    <row r="65" spans="1:30">
      <c r="A65" s="430"/>
      <c r="B65" s="453"/>
      <c r="C65" s="20"/>
      <c r="D65" s="20"/>
      <c r="E65" s="454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15"/>
    </row>
    <row r="66" spans="1:30">
      <c r="A66" s="430"/>
      <c r="B66" s="53"/>
      <c r="C66" s="427"/>
      <c r="D66" s="427"/>
      <c r="E66" s="94"/>
      <c r="F66" s="85"/>
      <c r="G66" s="86"/>
      <c r="H66" s="87"/>
      <c r="I66" s="87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  <c r="AD66" s="15"/>
    </row>
    <row r="67" spans="1:30" ht="21.75" customHeight="1">
      <c r="A67" s="430"/>
      <c r="B67" s="53"/>
      <c r="C67" s="427"/>
      <c r="D67" s="427"/>
      <c r="E67" s="399"/>
      <c r="F67" s="85"/>
      <c r="G67" s="86"/>
      <c r="H67" s="87"/>
      <c r="I67" s="87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  <c r="AD67" s="15"/>
    </row>
    <row r="68" spans="1:30">
      <c r="A68" s="430"/>
      <c r="B68" s="53"/>
      <c r="C68" s="84"/>
      <c r="D68" s="84"/>
      <c r="E68" s="94"/>
      <c r="F68" s="85"/>
      <c r="G68" s="86"/>
      <c r="H68" s="87"/>
      <c r="I68" s="87"/>
      <c r="J68" s="394"/>
      <c r="K68" s="394"/>
      <c r="L68" s="394"/>
      <c r="M68" s="394"/>
      <c r="N68" s="394"/>
      <c r="O68" s="90"/>
      <c r="P68" s="90"/>
      <c r="Q68" s="394"/>
      <c r="R68" s="394"/>
      <c r="S68" s="394"/>
      <c r="T68" s="394"/>
      <c r="U68" s="394"/>
      <c r="V68" s="394"/>
      <c r="W68" s="90"/>
      <c r="X68" s="394"/>
      <c r="Y68" s="394"/>
      <c r="Z68" s="394"/>
      <c r="AA68" s="394"/>
      <c r="AB68" s="90"/>
      <c r="AC68" s="90"/>
      <c r="AD68" s="15"/>
    </row>
    <row r="69" spans="1:30" ht="17.25" customHeight="1">
      <c r="A69" s="430"/>
      <c r="B69" s="53"/>
      <c r="C69" s="427"/>
      <c r="D69" s="427"/>
      <c r="E69" s="94"/>
      <c r="F69" s="85"/>
      <c r="G69" s="86"/>
      <c r="H69" s="87"/>
      <c r="I69" s="87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  <c r="AD69" s="15"/>
    </row>
    <row r="70" spans="1:30" ht="35.25" customHeight="1">
      <c r="A70" s="430"/>
      <c r="B70" s="53"/>
      <c r="C70" s="427"/>
      <c r="D70" s="427"/>
      <c r="E70" s="85"/>
      <c r="F70" s="85"/>
      <c r="G70" s="86"/>
      <c r="H70" s="87"/>
      <c r="I70" s="87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  <c r="AC70" s="90"/>
    </row>
    <row r="71" spans="1:30">
      <c r="A71" s="430"/>
      <c r="B71" s="53"/>
      <c r="C71" s="427"/>
      <c r="D71" s="427"/>
      <c r="E71" s="85"/>
      <c r="F71" s="85"/>
      <c r="G71" s="86"/>
      <c r="H71" s="87"/>
      <c r="I71" s="87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</row>
    <row r="72" spans="1:30" ht="18" customHeight="1">
      <c r="A72" s="430"/>
      <c r="B72" s="53"/>
      <c r="C72" s="427"/>
      <c r="D72" s="427"/>
      <c r="E72" s="85"/>
      <c r="F72" s="85"/>
      <c r="G72" s="86"/>
      <c r="H72" s="87"/>
      <c r="I72" s="87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90"/>
    </row>
    <row r="73" spans="1:30">
      <c r="A73" s="430"/>
      <c r="B73" s="415"/>
      <c r="C73" s="84"/>
      <c r="D73" s="84"/>
      <c r="E73" s="417"/>
      <c r="F73" s="85"/>
      <c r="G73" s="86"/>
      <c r="H73" s="87"/>
      <c r="I73" s="87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</row>
    <row r="74" spans="1:30">
      <c r="A74" s="431"/>
      <c r="B74" s="416"/>
      <c r="C74" s="84"/>
      <c r="D74" s="84"/>
      <c r="E74" s="418"/>
      <c r="F74" s="85"/>
      <c r="G74" s="86"/>
      <c r="H74" s="87"/>
      <c r="I74" s="87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</row>
    <row r="75" spans="1:30">
      <c r="A75" s="431"/>
      <c r="B75" s="415"/>
      <c r="C75" s="84"/>
      <c r="D75" s="84"/>
      <c r="E75" s="417"/>
      <c r="F75" s="85"/>
      <c r="G75" s="86"/>
      <c r="H75" s="87"/>
      <c r="I75" s="87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</row>
    <row r="76" spans="1:30">
      <c r="A76" s="431"/>
      <c r="B76" s="415"/>
      <c r="C76" s="84"/>
      <c r="D76" s="84"/>
      <c r="E76" s="417"/>
      <c r="F76" s="85"/>
      <c r="G76" s="86"/>
      <c r="H76" s="87"/>
      <c r="I76" s="87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</row>
    <row r="77" spans="1:30">
      <c r="A77" s="431"/>
      <c r="B77" s="415"/>
      <c r="C77" s="84"/>
      <c r="D77" s="84"/>
      <c r="E77" s="417"/>
      <c r="F77" s="85"/>
      <c r="G77" s="86"/>
      <c r="H77" s="87"/>
      <c r="I77" s="87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</row>
    <row r="78" spans="1:30" ht="16.5" customHeight="1">
      <c r="A78" s="431"/>
      <c r="B78" s="415"/>
      <c r="C78" s="84"/>
      <c r="D78" s="84"/>
      <c r="E78" s="417"/>
      <c r="F78" s="85"/>
      <c r="G78" s="86"/>
      <c r="H78" s="87"/>
      <c r="I78" s="87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</row>
    <row r="79" spans="1:30" ht="16.5" customHeight="1">
      <c r="A79" s="431"/>
      <c r="B79" s="53"/>
      <c r="C79" s="84"/>
      <c r="D79" s="84"/>
      <c r="E79" s="417"/>
      <c r="F79" s="85"/>
      <c r="G79" s="86"/>
      <c r="H79" s="87"/>
      <c r="I79" s="87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</row>
    <row r="80" spans="1:30">
      <c r="A80" s="431"/>
      <c r="B80" s="415"/>
      <c r="C80" s="84"/>
      <c r="D80" s="84"/>
      <c r="E80" s="417"/>
      <c r="F80" s="85"/>
      <c r="G80" s="86"/>
      <c r="H80" s="87"/>
      <c r="I80" s="87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</row>
    <row r="81" spans="1:29">
      <c r="A81" s="431"/>
      <c r="B81" s="415"/>
      <c r="C81" s="84"/>
      <c r="D81" s="84"/>
      <c r="E81" s="417"/>
      <c r="F81" s="85"/>
      <c r="G81" s="86"/>
      <c r="H81" s="87"/>
      <c r="I81" s="87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</row>
    <row r="82" spans="1:29" ht="16.5" customHeight="1">
      <c r="A82" s="431"/>
      <c r="B82" s="415"/>
      <c r="C82" s="84"/>
      <c r="D82" s="84"/>
      <c r="E82" s="417"/>
      <c r="F82" s="85"/>
      <c r="G82" s="86"/>
      <c r="H82" s="87"/>
      <c r="I82" s="87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</row>
    <row r="83" spans="1:29">
      <c r="A83" s="431"/>
      <c r="B83" s="415"/>
      <c r="C83" s="84"/>
      <c r="D83" s="84"/>
      <c r="E83" s="417"/>
      <c r="F83" s="85"/>
      <c r="G83" s="361"/>
      <c r="H83" s="87"/>
      <c r="I83" s="87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</row>
    <row r="84" spans="1:29">
      <c r="A84" s="431"/>
      <c r="B84" s="415"/>
      <c r="C84" s="84"/>
      <c r="D84" s="84"/>
      <c r="E84" s="417"/>
      <c r="F84" s="85"/>
      <c r="G84" s="361"/>
      <c r="H84" s="87"/>
      <c r="I84" s="87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</row>
    <row r="85" spans="1:29">
      <c r="A85" s="431"/>
      <c r="B85" s="53"/>
      <c r="C85" s="84"/>
      <c r="D85" s="84"/>
      <c r="E85" s="417"/>
      <c r="F85" s="85"/>
      <c r="G85" s="361"/>
      <c r="H85" s="87"/>
      <c r="I85" s="87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</row>
    <row r="86" spans="1:29">
      <c r="A86" s="431"/>
      <c r="B86" s="415"/>
      <c r="C86" s="84"/>
      <c r="D86" s="84"/>
      <c r="E86" s="417"/>
      <c r="F86" s="85"/>
      <c r="G86" s="361"/>
      <c r="H86" s="87"/>
      <c r="I86" s="87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</row>
    <row r="87" spans="1:29">
      <c r="A87" s="431"/>
      <c r="B87" s="416"/>
      <c r="C87" s="84"/>
      <c r="D87" s="84"/>
      <c r="E87" s="418"/>
      <c r="F87" s="85"/>
      <c r="G87" s="361"/>
      <c r="H87" s="87"/>
      <c r="I87" s="87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</row>
    <row r="88" spans="1:29">
      <c r="A88" s="13"/>
      <c r="B88" s="11"/>
      <c r="C88" s="419"/>
      <c r="D88" s="419"/>
      <c r="E88" s="419"/>
      <c r="F88" s="419"/>
      <c r="U88" s="1"/>
      <c r="V88" s="1"/>
    </row>
    <row r="89" spans="1:29">
      <c r="A89" s="13"/>
      <c r="B89" s="11"/>
      <c r="C89" s="419"/>
      <c r="D89" s="419"/>
      <c r="E89" s="419"/>
      <c r="F89" s="419"/>
      <c r="T89" s="1"/>
      <c r="U89" s="1"/>
      <c r="V89" s="1"/>
    </row>
    <row r="90" spans="1:29">
      <c r="A90" s="13"/>
      <c r="B90" s="11"/>
      <c r="C90" s="11"/>
      <c r="D90" s="11"/>
      <c r="T90" s="1"/>
      <c r="U90" s="1"/>
      <c r="V90" s="1"/>
    </row>
    <row r="91" spans="1:29">
      <c r="A91" s="13"/>
      <c r="B91" s="11"/>
      <c r="C91" s="11"/>
      <c r="D91" s="11"/>
      <c r="T91" s="1"/>
      <c r="U91" s="1"/>
      <c r="V91" s="1"/>
    </row>
    <row r="92" spans="1:29">
      <c r="A92" s="13"/>
      <c r="B92" s="11"/>
      <c r="C92" s="11"/>
      <c r="D92" s="11"/>
      <c r="T92" s="1"/>
      <c r="U92" s="1"/>
      <c r="V92" s="1"/>
    </row>
    <row r="93" spans="1:29">
      <c r="A93" s="13"/>
      <c r="B93" s="11"/>
      <c r="C93" s="11"/>
      <c r="D93" s="11"/>
      <c r="T93" s="1"/>
      <c r="U93" s="1"/>
      <c r="V93" s="1"/>
    </row>
    <row r="94" spans="1:29">
      <c r="A94" s="13"/>
      <c r="B94" s="11"/>
      <c r="C94" s="11"/>
      <c r="D94" s="11"/>
      <c r="T94" s="1"/>
      <c r="U94" s="1"/>
      <c r="V94" s="1"/>
    </row>
    <row r="95" spans="1:29">
      <c r="A95" s="13"/>
      <c r="B95" s="11"/>
      <c r="C95" s="11"/>
      <c r="D95" s="11"/>
      <c r="T95" s="1"/>
      <c r="U95" s="1"/>
      <c r="V95" s="1"/>
    </row>
    <row r="96" spans="1:29">
      <c r="A96" s="13"/>
      <c r="B96" s="11"/>
      <c r="C96" s="11"/>
      <c r="D96" s="11"/>
      <c r="T96" s="1"/>
      <c r="U96" s="1"/>
      <c r="V96" s="1"/>
    </row>
    <row r="97" spans="1:22">
      <c r="A97" s="13"/>
      <c r="B97" s="11"/>
      <c r="C97" s="11"/>
      <c r="D97" s="11"/>
      <c r="T97" s="1"/>
      <c r="U97" s="1"/>
      <c r="V97" s="1"/>
    </row>
    <row r="98" spans="1:22">
      <c r="A98" s="13"/>
      <c r="B98" s="11"/>
      <c r="C98" s="11"/>
      <c r="D98" s="11"/>
      <c r="T98" s="1"/>
      <c r="U98" s="1"/>
      <c r="V98" s="1"/>
    </row>
    <row r="99" spans="1:22">
      <c r="A99" s="13"/>
      <c r="B99" s="11"/>
      <c r="C99" s="11"/>
      <c r="D99" s="11"/>
      <c r="T99" s="1"/>
      <c r="U99" s="1"/>
      <c r="V99" s="1"/>
    </row>
    <row r="100" spans="1:22">
      <c r="A100" s="13"/>
      <c r="B100" s="11"/>
      <c r="C100" s="11"/>
      <c r="D100" s="11"/>
      <c r="T100" s="1"/>
      <c r="U100" s="1"/>
      <c r="V100" s="1"/>
    </row>
    <row r="101" spans="1:22">
      <c r="A101" s="13"/>
      <c r="B101" s="11"/>
      <c r="C101" s="11"/>
      <c r="D101" s="11"/>
      <c r="T101" s="1"/>
      <c r="U101" s="1"/>
      <c r="V101" s="1"/>
    </row>
    <row r="102" spans="1:22">
      <c r="A102" s="13"/>
      <c r="B102" s="11"/>
      <c r="C102" s="11"/>
      <c r="D102" s="11"/>
      <c r="T102" s="1"/>
      <c r="U102" s="1"/>
      <c r="V102" s="1"/>
    </row>
    <row r="103" spans="1:22">
      <c r="A103" s="13"/>
      <c r="B103" s="11"/>
      <c r="C103" s="11"/>
      <c r="D103" s="11"/>
      <c r="T103" s="1"/>
      <c r="U103" s="1"/>
      <c r="V103" s="1"/>
    </row>
    <row r="104" spans="1:22">
      <c r="A104" s="13"/>
      <c r="B104" s="11"/>
      <c r="C104" s="11"/>
      <c r="D104" s="11"/>
      <c r="T104" s="1"/>
      <c r="U104" s="1"/>
      <c r="V104" s="1"/>
    </row>
    <row r="105" spans="1:22">
      <c r="A105" s="13"/>
      <c r="B105" s="11"/>
      <c r="C105" s="11"/>
      <c r="D105" s="11"/>
      <c r="T105" s="1"/>
      <c r="U105" s="1"/>
      <c r="V105" s="1"/>
    </row>
    <row r="106" spans="1:22">
      <c r="A106" s="13"/>
      <c r="B106" s="11"/>
      <c r="C106" s="11"/>
      <c r="D106" s="11"/>
      <c r="T106" s="1"/>
      <c r="U106" s="1"/>
      <c r="V106" s="1"/>
    </row>
    <row r="107" spans="1:22">
      <c r="A107" s="15"/>
      <c r="B107" s="11"/>
      <c r="C107" s="11"/>
      <c r="D107" s="11"/>
      <c r="T107" s="1"/>
      <c r="U107" s="1"/>
      <c r="V107" s="1"/>
    </row>
    <row r="108" spans="1:22">
      <c r="A108" s="15"/>
      <c r="B108" s="17"/>
    </row>
    <row r="109" spans="1:22">
      <c r="A109" s="15"/>
      <c r="B109" s="17"/>
    </row>
    <row r="110" spans="1:22">
      <c r="A110" s="15"/>
      <c r="B110" s="17"/>
    </row>
    <row r="111" spans="1:22">
      <c r="A111" s="15"/>
      <c r="B111" s="17"/>
    </row>
    <row r="112" spans="1:22">
      <c r="A112" s="15"/>
      <c r="B112" s="17"/>
    </row>
    <row r="113" spans="1:2">
      <c r="A113" s="15"/>
      <c r="B113" s="17"/>
    </row>
    <row r="114" spans="1:2">
      <c r="A114" s="15"/>
      <c r="B114" s="17"/>
    </row>
    <row r="115" spans="1:2">
      <c r="A115" s="15"/>
      <c r="B115" s="17"/>
    </row>
    <row r="116" spans="1:2">
      <c r="A116" s="15"/>
      <c r="B116" s="17"/>
    </row>
    <row r="117" spans="1:2">
      <c r="A117" s="15"/>
      <c r="B117" s="17"/>
    </row>
    <row r="118" spans="1:2">
      <c r="A118" s="15"/>
      <c r="B118" s="17"/>
    </row>
    <row r="119" spans="1:2">
      <c r="A119" s="15"/>
      <c r="B119" s="17"/>
    </row>
    <row r="120" spans="1:2">
      <c r="A120" s="15"/>
      <c r="B120" s="17"/>
    </row>
    <row r="121" spans="1:2">
      <c r="A121" s="15"/>
      <c r="B121" s="17"/>
    </row>
    <row r="122" spans="1:2">
      <c r="A122" s="15"/>
      <c r="B122" s="17"/>
    </row>
    <row r="123" spans="1:2">
      <c r="A123" s="15"/>
      <c r="B123" s="17"/>
    </row>
    <row r="124" spans="1:2">
      <c r="A124" s="15"/>
      <c r="B124" s="17"/>
    </row>
    <row r="125" spans="1:2">
      <c r="A125" s="15"/>
      <c r="B125" s="17"/>
    </row>
    <row r="126" spans="1:2">
      <c r="A126" s="15"/>
      <c r="B126" s="17"/>
    </row>
    <row r="127" spans="1:2">
      <c r="A127" s="15"/>
      <c r="B127" s="17"/>
    </row>
    <row r="128" spans="1:2">
      <c r="A128" s="15"/>
      <c r="B128" s="17"/>
    </row>
    <row r="129" spans="1:2">
      <c r="A129" s="15"/>
      <c r="B129" s="17"/>
    </row>
    <row r="130" spans="1:2">
      <c r="A130" s="15"/>
      <c r="B130" s="17"/>
    </row>
    <row r="131" spans="1:2">
      <c r="A131" s="15"/>
    </row>
    <row r="132" spans="1:2">
      <c r="A132" s="15"/>
    </row>
    <row r="133" spans="1:2">
      <c r="A133" s="15"/>
    </row>
    <row r="134" spans="1:2">
      <c r="A134" s="15"/>
    </row>
    <row r="135" spans="1:2">
      <c r="A135" s="15"/>
    </row>
  </sheetData>
  <mergeCells count="23">
    <mergeCell ref="E4:L4"/>
    <mergeCell ref="D3:X3"/>
    <mergeCell ref="D4:D5"/>
    <mergeCell ref="H46:I46"/>
    <mergeCell ref="H5:I5"/>
    <mergeCell ref="A47:A61"/>
    <mergeCell ref="A32:A33"/>
    <mergeCell ref="B42:B43"/>
    <mergeCell ref="A45:A46"/>
    <mergeCell ref="B45:B46"/>
    <mergeCell ref="A44:B44"/>
    <mergeCell ref="B1:B2"/>
    <mergeCell ref="A3:C3"/>
    <mergeCell ref="A4:A5"/>
    <mergeCell ref="B4:B5"/>
    <mergeCell ref="C4:C5"/>
    <mergeCell ref="A6:A22"/>
    <mergeCell ref="C29:C30"/>
    <mergeCell ref="D29:I29"/>
    <mergeCell ref="C45:C46"/>
    <mergeCell ref="E45:L45"/>
    <mergeCell ref="C44:X44"/>
    <mergeCell ref="D45:D46"/>
  </mergeCells>
  <pageMargins left="0.43307086614173229" right="0.23622047244094491" top="0.74803149606299213" bottom="0.74803149606299213" header="0.31496062992125984" footer="0.31496062992125984"/>
  <pageSetup paperSize="8" scale="65" orientation="landscape" r:id="rId1"/>
  <rowBreaks count="1" manualBreakCount="1">
    <brk id="66" max="16383" man="1"/>
  </rowBreaks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BN140"/>
  <sheetViews>
    <sheetView topLeftCell="A31" zoomScale="80" zoomScaleNormal="80" zoomScaleSheetLayoutView="100" workbookViewId="0">
      <selection activeCell="B37" sqref="B37"/>
    </sheetView>
  </sheetViews>
  <sheetFormatPr defaultRowHeight="16.5"/>
  <cols>
    <col min="1" max="1" width="6.140625" style="1" customWidth="1"/>
    <col min="2" max="2" width="40" style="12" bestFit="1" customWidth="1"/>
    <col min="3" max="3" width="5.140625" style="13" customWidth="1"/>
    <col min="4" max="4" width="14.42578125" style="13" customWidth="1"/>
    <col min="5" max="5" width="8.85546875" style="11" customWidth="1"/>
    <col min="6" max="6" width="7.85546875" style="11" customWidth="1"/>
    <col min="7" max="7" width="13" style="11" customWidth="1"/>
    <col min="8" max="8" width="12.85546875" style="11" customWidth="1"/>
    <col min="9" max="9" width="16.28515625" style="11" customWidth="1"/>
    <col min="10" max="10" width="8.85546875" style="11" bestFit="1" customWidth="1"/>
    <col min="11" max="11" width="9.140625" style="11" customWidth="1"/>
    <col min="12" max="12" width="7.85546875" style="11" customWidth="1"/>
    <col min="13" max="13" width="10.7109375" style="11" customWidth="1"/>
    <col min="14" max="14" width="16.28515625" style="11" customWidth="1"/>
    <col min="15" max="15" width="10.7109375" style="11" customWidth="1"/>
    <col min="16" max="16" width="8.85546875" style="11" customWidth="1"/>
    <col min="17" max="17" width="8.7109375" style="11" customWidth="1"/>
    <col min="18" max="22" width="7.42578125" style="11" customWidth="1"/>
    <col min="23" max="24" width="7.42578125" style="1" customWidth="1"/>
    <col min="25" max="26" width="9.7109375" style="1" customWidth="1"/>
    <col min="27" max="31" width="7.42578125" style="1" customWidth="1"/>
    <col min="32" max="32" width="9.140625" style="1" customWidth="1"/>
    <col min="33" max="37" width="7.42578125" style="1" customWidth="1"/>
    <col min="38" max="38" width="38.28515625" style="1" customWidth="1"/>
    <col min="39" max="47" width="7.42578125" style="1" customWidth="1"/>
    <col min="48" max="48" width="6.85546875" style="1" customWidth="1"/>
    <col min="49" max="49" width="9.140625" style="1"/>
    <col min="50" max="50" width="99" style="1" customWidth="1"/>
    <col min="51" max="16384" width="9.140625" style="1"/>
  </cols>
  <sheetData>
    <row r="1" spans="1:66" ht="36.75" customHeight="1">
      <c r="A1" s="15"/>
      <c r="B1" s="1952">
        <v>23</v>
      </c>
      <c r="C1" s="450"/>
      <c r="D1" s="38" t="s">
        <v>269</v>
      </c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  <c r="P1" s="361"/>
      <c r="Q1" s="448"/>
      <c r="R1" s="448"/>
      <c r="S1" s="448"/>
      <c r="T1" s="448"/>
      <c r="U1" s="448"/>
      <c r="V1" s="448"/>
      <c r="W1" s="448"/>
      <c r="X1" s="448"/>
      <c r="Y1" s="448"/>
      <c r="Z1" s="448"/>
      <c r="AA1" s="448"/>
      <c r="AB1" s="448"/>
      <c r="AC1" s="448"/>
      <c r="AD1" s="448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</row>
    <row r="2" spans="1:66" ht="36.75" customHeight="1">
      <c r="A2" s="15"/>
      <c r="B2" s="1952"/>
      <c r="C2" s="450"/>
      <c r="D2" s="38" t="s">
        <v>497</v>
      </c>
      <c r="E2" s="361"/>
      <c r="F2" s="361"/>
      <c r="G2" s="361"/>
      <c r="H2" s="361"/>
      <c r="I2" s="361"/>
      <c r="J2" s="361"/>
      <c r="K2" s="361"/>
      <c r="L2" s="86"/>
      <c r="M2" s="361"/>
      <c r="N2" s="361"/>
      <c r="O2" s="361"/>
      <c r="P2" s="361"/>
      <c r="Q2" s="448"/>
      <c r="R2" s="448"/>
      <c r="S2" s="448"/>
      <c r="T2" s="448"/>
      <c r="U2" s="448"/>
      <c r="V2" s="448"/>
      <c r="W2" s="448"/>
      <c r="X2" s="448"/>
      <c r="Y2" s="448"/>
      <c r="Z2" s="448"/>
      <c r="AA2" s="448"/>
      <c r="AB2" s="448"/>
      <c r="AC2" s="448"/>
      <c r="AD2" s="448"/>
      <c r="AE2" s="448"/>
      <c r="AF2" s="448"/>
      <c r="AG2" s="448"/>
      <c r="AH2" s="448"/>
      <c r="AI2" s="448"/>
      <c r="AJ2" s="448"/>
      <c r="AK2" s="448"/>
      <c r="AL2" s="448"/>
      <c r="AM2" s="448"/>
      <c r="AN2" s="448"/>
      <c r="AO2" s="448"/>
      <c r="AP2" s="448"/>
      <c r="AQ2" s="448"/>
      <c r="AR2" s="448"/>
      <c r="AS2" s="448"/>
      <c r="AT2" s="448"/>
      <c r="AU2" s="448"/>
      <c r="AV2" s="15"/>
    </row>
    <row r="3" spans="1:66" ht="26.25" thickBot="1">
      <c r="A3" s="1998" t="s">
        <v>17</v>
      </c>
      <c r="B3" s="1998"/>
      <c r="C3" s="1998"/>
      <c r="D3" s="1383"/>
      <c r="E3" s="1959" t="s">
        <v>1690</v>
      </c>
      <c r="F3" s="1960"/>
      <c r="G3" s="1960"/>
      <c r="H3" s="1960"/>
      <c r="I3" s="1960"/>
      <c r="J3" s="1960"/>
      <c r="K3" s="1960"/>
      <c r="L3" s="1960"/>
      <c r="M3" s="1960"/>
      <c r="N3" s="1960"/>
      <c r="O3" s="1960"/>
      <c r="P3" s="1960"/>
      <c r="Q3" s="1960"/>
      <c r="R3" s="1960"/>
      <c r="S3" s="1960"/>
      <c r="T3" s="1960"/>
      <c r="U3" s="1960"/>
      <c r="V3" s="1960"/>
      <c r="W3" s="1960"/>
      <c r="X3" s="1960"/>
      <c r="Y3" s="1960"/>
      <c r="Z3" s="1960"/>
      <c r="AA3" s="1960"/>
      <c r="AB3" s="1960"/>
      <c r="AC3" s="1960"/>
      <c r="AD3" s="1960"/>
      <c r="AE3" s="1960"/>
      <c r="AF3" s="1960"/>
      <c r="AG3" s="1960"/>
      <c r="AH3" s="1960"/>
      <c r="AI3" s="1961"/>
      <c r="AJ3" s="451"/>
      <c r="AK3" s="451"/>
      <c r="AL3" s="451"/>
      <c r="AM3" s="448"/>
      <c r="AN3" s="448"/>
      <c r="AO3" s="448"/>
      <c r="AP3" s="448"/>
      <c r="AQ3" s="448"/>
      <c r="AR3" s="448"/>
      <c r="AS3" s="448"/>
      <c r="AT3" s="448"/>
      <c r="AU3" s="15"/>
      <c r="AV3" s="15"/>
      <c r="AW3" s="15"/>
      <c r="AX3" s="15"/>
      <c r="AY3" s="15"/>
      <c r="AZ3" s="15"/>
      <c r="BA3" s="15"/>
    </row>
    <row r="4" spans="1:66" ht="18" customHeight="1">
      <c r="A4" s="1954"/>
      <c r="B4" s="1953" t="s">
        <v>1</v>
      </c>
      <c r="C4" s="1955" t="s">
        <v>2</v>
      </c>
      <c r="D4" s="2017" t="s">
        <v>1682</v>
      </c>
      <c r="E4" s="1991" t="s">
        <v>490</v>
      </c>
      <c r="F4" s="1992"/>
      <c r="G4" s="1992"/>
      <c r="H4" s="1992"/>
      <c r="I4" s="1992"/>
      <c r="J4" s="1992"/>
      <c r="K4" s="1992"/>
      <c r="L4" s="1992"/>
      <c r="M4" s="1992"/>
      <c r="N4" s="1992"/>
      <c r="O4" s="1992"/>
      <c r="P4" s="1992"/>
      <c r="Q4" s="1993"/>
      <c r="R4" s="32">
        <v>10</v>
      </c>
      <c r="S4" s="433">
        <v>11</v>
      </c>
      <c r="T4" s="32">
        <v>10</v>
      </c>
      <c r="U4" s="433">
        <v>11</v>
      </c>
      <c r="V4" s="32">
        <v>10</v>
      </c>
      <c r="W4" s="433">
        <v>11</v>
      </c>
      <c r="X4" s="32">
        <v>10</v>
      </c>
      <c r="Y4" s="433">
        <v>11</v>
      </c>
      <c r="Z4" s="32">
        <v>10</v>
      </c>
      <c r="AA4" s="433">
        <v>11</v>
      </c>
      <c r="AB4" s="32">
        <v>10</v>
      </c>
      <c r="AC4" s="433">
        <v>11</v>
      </c>
      <c r="AD4" s="32">
        <v>10</v>
      </c>
      <c r="AE4" s="433">
        <v>11</v>
      </c>
      <c r="AF4" s="32">
        <v>10</v>
      </c>
      <c r="AG4" s="433">
        <v>11</v>
      </c>
      <c r="AH4" s="32">
        <v>10</v>
      </c>
      <c r="AI4" s="32">
        <v>10</v>
      </c>
      <c r="AJ4" s="86"/>
      <c r="AK4" s="86"/>
      <c r="AL4" s="86"/>
      <c r="AM4" s="247" t="s">
        <v>1296</v>
      </c>
      <c r="AN4" s="1062"/>
      <c r="AO4" s="841"/>
      <c r="AP4" s="841"/>
      <c r="AQ4" s="841"/>
      <c r="AR4" s="841"/>
      <c r="AS4" s="86"/>
      <c r="AT4" s="86"/>
      <c r="AU4" s="86"/>
      <c r="AV4" s="86"/>
      <c r="AW4" s="86"/>
      <c r="AX4" s="63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</row>
    <row r="5" spans="1:66" ht="18" customHeight="1">
      <c r="A5" s="1954"/>
      <c r="B5" s="1953"/>
      <c r="C5" s="1955"/>
      <c r="D5" s="2018"/>
      <c r="E5" s="815" t="s">
        <v>0</v>
      </c>
      <c r="F5" s="14" t="s">
        <v>48</v>
      </c>
      <c r="G5" s="14"/>
      <c r="H5" s="1957" t="s">
        <v>552</v>
      </c>
      <c r="I5" s="1958"/>
      <c r="J5" s="14" t="s">
        <v>8</v>
      </c>
      <c r="K5" s="14" t="s">
        <v>9</v>
      </c>
      <c r="L5" s="14" t="s">
        <v>10</v>
      </c>
      <c r="M5" s="14" t="s">
        <v>48</v>
      </c>
      <c r="N5" s="14"/>
      <c r="O5" s="14" t="s">
        <v>493</v>
      </c>
      <c r="P5" s="14" t="s">
        <v>494</v>
      </c>
      <c r="Q5" s="14" t="s">
        <v>495</v>
      </c>
      <c r="R5" s="817">
        <v>1</v>
      </c>
      <c r="S5" s="817">
        <v>2</v>
      </c>
      <c r="T5" s="817">
        <v>3</v>
      </c>
      <c r="U5" s="817">
        <v>4</v>
      </c>
      <c r="V5" s="817">
        <v>5</v>
      </c>
      <c r="W5" s="817">
        <v>6</v>
      </c>
      <c r="X5" s="817">
        <v>7</v>
      </c>
      <c r="Y5" s="817">
        <v>8</v>
      </c>
      <c r="Z5" s="817">
        <v>9</v>
      </c>
      <c r="AA5" s="817">
        <v>10</v>
      </c>
      <c r="AB5" s="817">
        <v>11</v>
      </c>
      <c r="AC5" s="817">
        <v>12</v>
      </c>
      <c r="AD5" s="817">
        <v>13</v>
      </c>
      <c r="AE5" s="817">
        <v>14</v>
      </c>
      <c r="AF5" s="817">
        <v>15</v>
      </c>
      <c r="AG5" s="817">
        <v>16</v>
      </c>
      <c r="AH5" s="817">
        <v>17</v>
      </c>
      <c r="AI5" s="817">
        <v>18</v>
      </c>
      <c r="AJ5" s="444"/>
      <c r="AK5" s="444"/>
      <c r="AL5" s="444"/>
      <c r="AM5" s="250" t="s">
        <v>1297</v>
      </c>
      <c r="AN5" s="970">
        <f>G43+G109</f>
        <v>43.8</v>
      </c>
      <c r="AO5" s="841"/>
      <c r="AP5" s="841"/>
      <c r="AQ5" s="841"/>
      <c r="AR5" s="841"/>
      <c r="AS5" s="86"/>
      <c r="AT5" s="86"/>
      <c r="AU5" s="86"/>
      <c r="AV5" s="86"/>
      <c r="AW5" s="86"/>
      <c r="AX5" s="63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</row>
    <row r="6" spans="1:66" ht="16.5" customHeight="1">
      <c r="A6" s="1973" t="s">
        <v>3</v>
      </c>
      <c r="B6" s="1055" t="s">
        <v>162</v>
      </c>
      <c r="C6" s="35" t="s">
        <v>4</v>
      </c>
      <c r="D6" s="1382" t="s">
        <v>1681</v>
      </c>
      <c r="E6" s="35" t="s">
        <v>18</v>
      </c>
      <c r="F6" s="568">
        <v>0</v>
      </c>
      <c r="G6" s="568">
        <v>0</v>
      </c>
      <c r="H6" s="584" t="s">
        <v>601</v>
      </c>
      <c r="I6" s="584" t="s">
        <v>602</v>
      </c>
      <c r="J6" s="568"/>
      <c r="K6" s="568"/>
      <c r="L6" s="37">
        <v>0</v>
      </c>
      <c r="M6" s="568">
        <v>0</v>
      </c>
      <c r="N6" s="37"/>
      <c r="O6" s="37"/>
      <c r="P6" s="37">
        <v>0</v>
      </c>
      <c r="Q6" s="37"/>
      <c r="R6" s="432">
        <v>0.1875</v>
      </c>
      <c r="S6" s="432">
        <v>0.21527777777777779</v>
      </c>
      <c r="T6" s="432">
        <v>0.25694444444444448</v>
      </c>
      <c r="U6" s="432">
        <v>0.2951388888888889</v>
      </c>
      <c r="V6" s="432">
        <v>0.34375</v>
      </c>
      <c r="W6" s="432">
        <v>0.38541666666666669</v>
      </c>
      <c r="X6" s="432">
        <v>0.43055555555555558</v>
      </c>
      <c r="Y6" s="432">
        <v>0.47222222222222227</v>
      </c>
      <c r="Z6" s="432">
        <v>0.52083333333333337</v>
      </c>
      <c r="AA6" s="432">
        <v>0.5625</v>
      </c>
      <c r="AB6" s="432">
        <v>0.60416666666666663</v>
      </c>
      <c r="AC6" s="432">
        <v>0.63541666666666663</v>
      </c>
      <c r="AD6" s="432">
        <v>0.67708333333333337</v>
      </c>
      <c r="AE6" s="432">
        <v>0.71875</v>
      </c>
      <c r="AF6" s="432">
        <v>0.76041666666666663</v>
      </c>
      <c r="AG6" s="432">
        <v>0.80208333333333337</v>
      </c>
      <c r="AH6" s="432">
        <v>0.84375</v>
      </c>
      <c r="AI6" s="432">
        <v>0.90972222222222221</v>
      </c>
      <c r="AJ6" s="477"/>
      <c r="AK6" s="477"/>
      <c r="AL6" s="477"/>
      <c r="AM6" s="250" t="s">
        <v>1275</v>
      </c>
      <c r="AN6" s="1063">
        <v>5</v>
      </c>
      <c r="AO6" s="864"/>
      <c r="AP6" s="864"/>
      <c r="AQ6" s="864"/>
      <c r="AR6" s="864"/>
      <c r="AS6" s="442"/>
      <c r="AT6" s="84"/>
      <c r="AU6" s="84"/>
      <c r="AV6" s="90"/>
      <c r="AW6" s="90"/>
      <c r="AX6" s="63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</row>
    <row r="7" spans="1:66" ht="17.25" thickBot="1">
      <c r="A7" s="1951"/>
      <c r="B7" s="1056" t="s">
        <v>163</v>
      </c>
      <c r="C7" s="35" t="s">
        <v>4</v>
      </c>
      <c r="D7" s="1382" t="s">
        <v>1681</v>
      </c>
      <c r="E7" s="35" t="s">
        <v>19</v>
      </c>
      <c r="F7" s="179">
        <v>0.41</v>
      </c>
      <c r="G7" s="122">
        <f>F7</f>
        <v>0.41</v>
      </c>
      <c r="H7" s="584" t="s">
        <v>653</v>
      </c>
      <c r="I7" s="584" t="s">
        <v>604</v>
      </c>
      <c r="J7" s="568">
        <v>20</v>
      </c>
      <c r="K7" s="37">
        <f t="shared" ref="K7:K43" si="0">(F7/J7)/24</f>
        <v>8.5416666666666659E-4</v>
      </c>
      <c r="L7" s="37">
        <f>L6+K7</f>
        <v>8.5416666666666659E-4</v>
      </c>
      <c r="M7" s="179">
        <v>0.41</v>
      </c>
      <c r="N7" s="189">
        <f>M7</f>
        <v>0.41</v>
      </c>
      <c r="O7" s="568">
        <v>20</v>
      </c>
      <c r="P7" s="37">
        <f>(M7/O7)/24</f>
        <v>8.5416666666666659E-4</v>
      </c>
      <c r="Q7" s="37">
        <f>P6+P7</f>
        <v>8.5416666666666659E-4</v>
      </c>
      <c r="R7" s="98">
        <f t="shared" ref="R7:R26" si="1">R6+$P7</f>
        <v>0.18835416666666666</v>
      </c>
      <c r="S7" s="98">
        <f t="shared" ref="S7:S26" si="2">S6+$P7</f>
        <v>0.21613194444444445</v>
      </c>
      <c r="T7" s="98">
        <f t="shared" ref="T7:T26" si="3">T6+$P7</f>
        <v>0.25779861111111113</v>
      </c>
      <c r="U7" s="98">
        <f t="shared" ref="U7:U26" si="4">U6+$P7</f>
        <v>0.29599305555555555</v>
      </c>
      <c r="V7" s="98">
        <f t="shared" ref="V7:V26" si="5">V6+$P7</f>
        <v>0.34460416666666666</v>
      </c>
      <c r="W7" s="98">
        <f t="shared" ref="W7:W26" si="6">W6+$P7</f>
        <v>0.38627083333333334</v>
      </c>
      <c r="X7" s="98">
        <f t="shared" ref="X7:X26" si="7">X6+$P7</f>
        <v>0.43140972222222224</v>
      </c>
      <c r="Y7" s="98">
        <f t="shared" ref="Y7:Y26" si="8">Y6+$P7</f>
        <v>0.47307638888888892</v>
      </c>
      <c r="Z7" s="98">
        <f t="shared" ref="Z7:Z43" si="9">Z6+$K7</f>
        <v>0.52168750000000008</v>
      </c>
      <c r="AA7" s="98">
        <f t="shared" ref="AA7:AA26" si="10">AA6+$P7</f>
        <v>0.56335416666666671</v>
      </c>
      <c r="AB7" s="98">
        <f t="shared" ref="AB7:AB43" si="11">AB6+$K7</f>
        <v>0.60502083333333334</v>
      </c>
      <c r="AC7" s="98">
        <f t="shared" ref="AC7:AC43" si="12">AC6+$K7</f>
        <v>0.63627083333333334</v>
      </c>
      <c r="AD7" s="98">
        <f t="shared" ref="AD7:AD43" si="13">AD6+$K7</f>
        <v>0.67793750000000008</v>
      </c>
      <c r="AE7" s="98">
        <f t="shared" ref="AE7:AE26" si="14">AE6+$P7</f>
        <v>0.71960416666666671</v>
      </c>
      <c r="AF7" s="98">
        <f t="shared" ref="AF7:AF26" si="15">AF6+$P7</f>
        <v>0.76127083333333334</v>
      </c>
      <c r="AG7" s="98">
        <f t="shared" ref="AG7:AG26" si="16">AG6+$P7</f>
        <v>0.80293750000000008</v>
      </c>
      <c r="AH7" s="98">
        <f t="shared" ref="AH7:AH26" si="17">AH6+$P7</f>
        <v>0.84460416666666671</v>
      </c>
      <c r="AI7" s="98">
        <f t="shared" ref="AI7:AI26" si="18">AI6+$P7</f>
        <v>0.91057638888888892</v>
      </c>
      <c r="AJ7" s="90"/>
      <c r="AK7" s="90"/>
      <c r="AL7" s="90"/>
      <c r="AM7" s="1064" t="s">
        <v>1157</v>
      </c>
      <c r="AN7" s="972">
        <f>AN6*AN5</f>
        <v>219</v>
      </c>
      <c r="AO7" s="841"/>
      <c r="AP7" s="841"/>
      <c r="AQ7" s="841"/>
      <c r="AR7" s="841"/>
      <c r="AS7" s="90"/>
      <c r="AT7" s="90"/>
      <c r="AU7" s="90"/>
      <c r="AV7" s="90"/>
      <c r="AW7" s="90"/>
      <c r="AX7" s="90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</row>
    <row r="8" spans="1:66">
      <c r="A8" s="1951"/>
      <c r="B8" s="1056" t="s">
        <v>164</v>
      </c>
      <c r="C8" s="1264" t="s">
        <v>4</v>
      </c>
      <c r="D8" s="1264" t="s">
        <v>1681</v>
      </c>
      <c r="E8" s="35" t="s">
        <v>20</v>
      </c>
      <c r="F8" s="179">
        <v>0.3</v>
      </c>
      <c r="G8" s="122">
        <f>G7+F8</f>
        <v>0.71</v>
      </c>
      <c r="H8" s="584" t="s">
        <v>605</v>
      </c>
      <c r="I8" s="584" t="s">
        <v>606</v>
      </c>
      <c r="J8" s="568">
        <v>20</v>
      </c>
      <c r="K8" s="37">
        <f t="shared" si="0"/>
        <v>6.2500000000000001E-4</v>
      </c>
      <c r="L8" s="37">
        <f t="shared" ref="L8:L43" si="19">L7+K8</f>
        <v>1.4791666666666666E-3</v>
      </c>
      <c r="M8" s="179">
        <v>0.3</v>
      </c>
      <c r="N8" s="472">
        <f>N7+M8</f>
        <v>0.71</v>
      </c>
      <c r="O8" s="568">
        <v>20</v>
      </c>
      <c r="P8" s="37">
        <f t="shared" ref="P8:P43" si="20">(M8/O8)/24</f>
        <v>6.2500000000000001E-4</v>
      </c>
      <c r="Q8" s="37">
        <f>Q7+P8</f>
        <v>1.4791666666666666E-3</v>
      </c>
      <c r="R8" s="98">
        <f t="shared" si="1"/>
        <v>0.18897916666666664</v>
      </c>
      <c r="S8" s="98">
        <f t="shared" si="2"/>
        <v>0.21675694444444443</v>
      </c>
      <c r="T8" s="98">
        <f t="shared" si="3"/>
        <v>0.25842361111111112</v>
      </c>
      <c r="U8" s="98">
        <f t="shared" si="4"/>
        <v>0.29661805555555554</v>
      </c>
      <c r="V8" s="98">
        <f t="shared" si="5"/>
        <v>0.34522916666666664</v>
      </c>
      <c r="W8" s="98">
        <f t="shared" si="6"/>
        <v>0.38689583333333333</v>
      </c>
      <c r="X8" s="98">
        <f t="shared" si="7"/>
        <v>0.43203472222222222</v>
      </c>
      <c r="Y8" s="98">
        <f t="shared" si="8"/>
        <v>0.47370138888888891</v>
      </c>
      <c r="Z8" s="98">
        <f t="shared" si="9"/>
        <v>0.52231250000000007</v>
      </c>
      <c r="AA8" s="98">
        <f t="shared" si="10"/>
        <v>0.5639791666666667</v>
      </c>
      <c r="AB8" s="98">
        <f t="shared" si="11"/>
        <v>0.60564583333333333</v>
      </c>
      <c r="AC8" s="98">
        <f t="shared" si="12"/>
        <v>0.63689583333333333</v>
      </c>
      <c r="AD8" s="98">
        <f t="shared" si="13"/>
        <v>0.67856250000000007</v>
      </c>
      <c r="AE8" s="98">
        <f t="shared" si="14"/>
        <v>0.7202291666666667</v>
      </c>
      <c r="AF8" s="98">
        <f t="shared" si="15"/>
        <v>0.76189583333333333</v>
      </c>
      <c r="AG8" s="98">
        <f t="shared" si="16"/>
        <v>0.80356250000000007</v>
      </c>
      <c r="AH8" s="98">
        <f t="shared" si="17"/>
        <v>0.8452291666666667</v>
      </c>
      <c r="AI8" s="98">
        <f t="shared" si="18"/>
        <v>0.91120138888888891</v>
      </c>
      <c r="AJ8" s="90"/>
      <c r="AK8" s="90"/>
      <c r="AL8" s="90"/>
      <c r="AM8" s="90"/>
      <c r="AN8" s="841"/>
      <c r="AO8" s="841"/>
      <c r="AP8" s="841"/>
      <c r="AQ8" s="841"/>
      <c r="AR8" s="841"/>
      <c r="AS8" s="90"/>
      <c r="AT8" s="90"/>
      <c r="AU8" s="90"/>
      <c r="AV8" s="90"/>
      <c r="AW8" s="90"/>
      <c r="AX8" s="63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</row>
    <row r="9" spans="1:66" ht="17.25" thickBot="1">
      <c r="A9" s="1951"/>
      <c r="B9" s="1056" t="s">
        <v>165</v>
      </c>
      <c r="C9" s="1264" t="s">
        <v>5</v>
      </c>
      <c r="D9" s="1264" t="s">
        <v>1683</v>
      </c>
      <c r="E9" s="1382" t="s">
        <v>21</v>
      </c>
      <c r="F9" s="179">
        <v>0.45</v>
      </c>
      <c r="G9" s="122">
        <f t="shared" ref="G9:G43" si="21">G8+F9</f>
        <v>1.1599999999999999</v>
      </c>
      <c r="H9" s="581" t="s">
        <v>698</v>
      </c>
      <c r="I9" s="581" t="s">
        <v>699</v>
      </c>
      <c r="J9" s="568">
        <v>10</v>
      </c>
      <c r="K9" s="37">
        <f t="shared" si="0"/>
        <v>1.8749999999999999E-3</v>
      </c>
      <c r="L9" s="37">
        <f t="shared" si="19"/>
        <v>3.3541666666666668E-3</v>
      </c>
      <c r="M9" s="179">
        <v>0.45</v>
      </c>
      <c r="N9" s="472">
        <f t="shared" ref="N9:N26" si="22">N8+M9</f>
        <v>1.1599999999999999</v>
      </c>
      <c r="O9" s="568">
        <v>10</v>
      </c>
      <c r="P9" s="37">
        <f t="shared" si="20"/>
        <v>1.8749999999999999E-3</v>
      </c>
      <c r="Q9" s="37">
        <f t="shared" ref="Q9:Q25" si="23">Q8+P9</f>
        <v>3.3541666666666668E-3</v>
      </c>
      <c r="R9" s="98">
        <f t="shared" si="1"/>
        <v>0.19085416666666663</v>
      </c>
      <c r="S9" s="98">
        <f t="shared" si="2"/>
        <v>0.21863194444444442</v>
      </c>
      <c r="T9" s="98">
        <f t="shared" si="3"/>
        <v>0.26029861111111113</v>
      </c>
      <c r="U9" s="98">
        <f t="shared" si="4"/>
        <v>0.29849305555555555</v>
      </c>
      <c r="V9" s="98">
        <f t="shared" si="5"/>
        <v>0.34710416666666666</v>
      </c>
      <c r="W9" s="98">
        <f t="shared" si="6"/>
        <v>0.38877083333333334</v>
      </c>
      <c r="X9" s="98">
        <f t="shared" si="7"/>
        <v>0.43390972222222224</v>
      </c>
      <c r="Y9" s="98">
        <f t="shared" si="8"/>
        <v>0.47557638888888892</v>
      </c>
      <c r="Z9" s="98">
        <f t="shared" si="9"/>
        <v>0.52418750000000003</v>
      </c>
      <c r="AA9" s="98">
        <f t="shared" si="10"/>
        <v>0.56585416666666666</v>
      </c>
      <c r="AB9" s="98">
        <f t="shared" si="11"/>
        <v>0.60752083333333329</v>
      </c>
      <c r="AC9" s="98">
        <f t="shared" si="12"/>
        <v>0.63877083333333329</v>
      </c>
      <c r="AD9" s="98">
        <f t="shared" si="13"/>
        <v>0.68043750000000003</v>
      </c>
      <c r="AE9" s="98">
        <f t="shared" si="14"/>
        <v>0.72210416666666666</v>
      </c>
      <c r="AF9" s="98">
        <f t="shared" si="15"/>
        <v>0.76377083333333329</v>
      </c>
      <c r="AG9" s="98">
        <f t="shared" si="16"/>
        <v>0.80543750000000003</v>
      </c>
      <c r="AH9" s="98">
        <f t="shared" si="17"/>
        <v>0.84710416666666666</v>
      </c>
      <c r="AI9" s="98">
        <f t="shared" si="18"/>
        <v>0.91307638888888887</v>
      </c>
      <c r="AJ9" s="90"/>
      <c r="AK9" s="90"/>
      <c r="AL9" s="90"/>
      <c r="AM9" s="90"/>
      <c r="AN9" s="841"/>
      <c r="AO9" s="841"/>
      <c r="AP9" s="841"/>
      <c r="AQ9" s="841"/>
      <c r="AR9" s="841"/>
      <c r="AS9" s="90"/>
      <c r="AT9" s="90"/>
      <c r="AU9" s="90"/>
      <c r="AV9" s="90"/>
      <c r="AW9" s="90"/>
      <c r="AX9" s="63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</row>
    <row r="10" spans="1:66">
      <c r="A10" s="1951"/>
      <c r="B10" s="1056" t="s">
        <v>473</v>
      </c>
      <c r="C10" s="1264" t="s">
        <v>5</v>
      </c>
      <c r="D10" s="1264" t="s">
        <v>1681</v>
      </c>
      <c r="E10" s="1382" t="s">
        <v>22</v>
      </c>
      <c r="F10" s="179">
        <v>0.68</v>
      </c>
      <c r="G10" s="122">
        <f t="shared" si="21"/>
        <v>1.8399999999999999</v>
      </c>
      <c r="H10" s="831" t="s">
        <v>856</v>
      </c>
      <c r="I10" s="831" t="s">
        <v>857</v>
      </c>
      <c r="J10" s="568">
        <v>25</v>
      </c>
      <c r="K10" s="37">
        <f t="shared" si="0"/>
        <v>1.1333333333333334E-3</v>
      </c>
      <c r="L10" s="37">
        <f t="shared" si="19"/>
        <v>4.4875000000000002E-3</v>
      </c>
      <c r="M10" s="179">
        <v>0.68</v>
      </c>
      <c r="N10" s="472">
        <f t="shared" si="22"/>
        <v>1.8399999999999999</v>
      </c>
      <c r="O10" s="568">
        <v>25</v>
      </c>
      <c r="P10" s="37">
        <f t="shared" si="20"/>
        <v>1.1333333333333334E-3</v>
      </c>
      <c r="Q10" s="37">
        <f t="shared" si="23"/>
        <v>4.4875000000000002E-3</v>
      </c>
      <c r="R10" s="98">
        <f t="shared" si="1"/>
        <v>0.19198749999999998</v>
      </c>
      <c r="S10" s="98">
        <f t="shared" si="2"/>
        <v>0.21976527777777777</v>
      </c>
      <c r="T10" s="98">
        <f t="shared" si="3"/>
        <v>0.26143194444444445</v>
      </c>
      <c r="U10" s="98">
        <f t="shared" si="4"/>
        <v>0.29962638888888887</v>
      </c>
      <c r="V10" s="98">
        <f t="shared" si="5"/>
        <v>0.34823749999999998</v>
      </c>
      <c r="W10" s="98">
        <f t="shared" si="6"/>
        <v>0.38990416666666666</v>
      </c>
      <c r="X10" s="98">
        <f t="shared" si="7"/>
        <v>0.43504305555555556</v>
      </c>
      <c r="Y10" s="98">
        <f t="shared" si="8"/>
        <v>0.47670972222222224</v>
      </c>
      <c r="Z10" s="98">
        <f t="shared" si="9"/>
        <v>0.52532083333333335</v>
      </c>
      <c r="AA10" s="98">
        <f t="shared" si="10"/>
        <v>0.56698749999999998</v>
      </c>
      <c r="AB10" s="98">
        <f t="shared" si="11"/>
        <v>0.60865416666666661</v>
      </c>
      <c r="AC10" s="98">
        <f t="shared" si="12"/>
        <v>0.63990416666666661</v>
      </c>
      <c r="AD10" s="98">
        <f t="shared" si="13"/>
        <v>0.68157083333333335</v>
      </c>
      <c r="AE10" s="98">
        <f t="shared" si="14"/>
        <v>0.72323749999999998</v>
      </c>
      <c r="AF10" s="98">
        <f t="shared" si="15"/>
        <v>0.76490416666666661</v>
      </c>
      <c r="AG10" s="98">
        <f t="shared" si="16"/>
        <v>0.80657083333333335</v>
      </c>
      <c r="AH10" s="98">
        <f t="shared" si="17"/>
        <v>0.84823749999999998</v>
      </c>
      <c r="AI10" s="98">
        <f t="shared" si="18"/>
        <v>0.91420972222222219</v>
      </c>
      <c r="AJ10" s="90"/>
      <c r="AK10" s="90"/>
      <c r="AL10" s="90"/>
      <c r="AM10" s="247" t="s">
        <v>1298</v>
      </c>
      <c r="AN10" s="248"/>
      <c r="AO10" s="841"/>
      <c r="AP10" s="841"/>
      <c r="AQ10" s="841"/>
      <c r="AR10" s="841"/>
      <c r="AS10" s="90"/>
      <c r="AT10" s="90"/>
      <c r="AU10" s="90"/>
      <c r="AV10" s="90"/>
      <c r="AW10" s="90"/>
      <c r="AX10" s="63"/>
    </row>
    <row r="11" spans="1:66">
      <c r="A11" s="1951"/>
      <c r="B11" s="1056" t="s">
        <v>167</v>
      </c>
      <c r="C11" s="1009" t="s">
        <v>5</v>
      </c>
      <c r="D11" s="1009" t="s">
        <v>1681</v>
      </c>
      <c r="E11" s="1382" t="s">
        <v>23</v>
      </c>
      <c r="F11" s="124">
        <v>0.6</v>
      </c>
      <c r="G11" s="122">
        <f t="shared" si="21"/>
        <v>2.44</v>
      </c>
      <c r="H11" s="831" t="s">
        <v>858</v>
      </c>
      <c r="I11" s="831" t="s">
        <v>859</v>
      </c>
      <c r="J11" s="568">
        <v>25</v>
      </c>
      <c r="K11" s="37">
        <f t="shared" si="0"/>
        <v>1E-3</v>
      </c>
      <c r="L11" s="37">
        <f t="shared" si="19"/>
        <v>5.4875000000000002E-3</v>
      </c>
      <c r="M11" s="124">
        <v>0.6</v>
      </c>
      <c r="N11" s="472">
        <f t="shared" si="22"/>
        <v>2.44</v>
      </c>
      <c r="O11" s="568">
        <v>25</v>
      </c>
      <c r="P11" s="37">
        <f t="shared" si="20"/>
        <v>1E-3</v>
      </c>
      <c r="Q11" s="37">
        <f t="shared" si="23"/>
        <v>5.4875000000000002E-3</v>
      </c>
      <c r="R11" s="98">
        <f t="shared" si="1"/>
        <v>0.19298749999999998</v>
      </c>
      <c r="S11" s="98">
        <f t="shared" si="2"/>
        <v>0.22076527777777777</v>
      </c>
      <c r="T11" s="98">
        <f t="shared" si="3"/>
        <v>0.26243194444444445</v>
      </c>
      <c r="U11" s="98">
        <f t="shared" si="4"/>
        <v>0.30062638888888887</v>
      </c>
      <c r="V11" s="98">
        <f t="shared" si="5"/>
        <v>0.34923749999999998</v>
      </c>
      <c r="W11" s="98">
        <f t="shared" si="6"/>
        <v>0.39090416666666666</v>
      </c>
      <c r="X11" s="98">
        <f t="shared" si="7"/>
        <v>0.43604305555555556</v>
      </c>
      <c r="Y11" s="98">
        <f t="shared" si="8"/>
        <v>0.47770972222222224</v>
      </c>
      <c r="Z11" s="98">
        <f t="shared" si="9"/>
        <v>0.52632083333333335</v>
      </c>
      <c r="AA11" s="98">
        <f t="shared" si="10"/>
        <v>0.56798749999999998</v>
      </c>
      <c r="AB11" s="98">
        <f t="shared" si="11"/>
        <v>0.60965416666666661</v>
      </c>
      <c r="AC11" s="98">
        <f t="shared" si="12"/>
        <v>0.64090416666666661</v>
      </c>
      <c r="AD11" s="98">
        <f t="shared" si="13"/>
        <v>0.68257083333333335</v>
      </c>
      <c r="AE11" s="98">
        <f t="shared" si="14"/>
        <v>0.72423749999999998</v>
      </c>
      <c r="AF11" s="98">
        <f t="shared" si="15"/>
        <v>0.76590416666666661</v>
      </c>
      <c r="AG11" s="98">
        <f t="shared" si="16"/>
        <v>0.80757083333333335</v>
      </c>
      <c r="AH11" s="98">
        <f t="shared" si="17"/>
        <v>0.84923749999999998</v>
      </c>
      <c r="AI11" s="98">
        <f t="shared" si="18"/>
        <v>0.91520972222222219</v>
      </c>
      <c r="AJ11" s="90"/>
      <c r="AK11" s="90"/>
      <c r="AL11" s="90"/>
      <c r="AM11" s="250" t="s">
        <v>1297</v>
      </c>
      <c r="AN11" s="970">
        <f>N43+N109</f>
        <v>33.879999999999995</v>
      </c>
      <c r="AO11" s="841"/>
      <c r="AP11" s="841"/>
      <c r="AQ11" s="841"/>
      <c r="AR11" s="841"/>
      <c r="AS11" s="90"/>
      <c r="AT11" s="90"/>
      <c r="AU11" s="90"/>
      <c r="AV11" s="90"/>
      <c r="AW11" s="90"/>
      <c r="AX11" s="63"/>
    </row>
    <row r="12" spans="1:66">
      <c r="A12" s="1951"/>
      <c r="B12" s="1056" t="s">
        <v>337</v>
      </c>
      <c r="C12" s="1264" t="s">
        <v>4</v>
      </c>
      <c r="D12" s="1264" t="s">
        <v>1681</v>
      </c>
      <c r="E12" s="1382" t="s">
        <v>24</v>
      </c>
      <c r="F12" s="124">
        <v>0.42</v>
      </c>
      <c r="G12" s="122">
        <f t="shared" si="21"/>
        <v>2.86</v>
      </c>
      <c r="H12" s="584" t="s">
        <v>678</v>
      </c>
      <c r="I12" s="584" t="s">
        <v>679</v>
      </c>
      <c r="J12" s="568">
        <v>25</v>
      </c>
      <c r="K12" s="37">
        <f t="shared" si="0"/>
        <v>6.9999999999999999E-4</v>
      </c>
      <c r="L12" s="37">
        <f t="shared" si="19"/>
        <v>6.1875000000000003E-3</v>
      </c>
      <c r="M12" s="124">
        <v>0.42</v>
      </c>
      <c r="N12" s="472">
        <f t="shared" si="22"/>
        <v>2.86</v>
      </c>
      <c r="O12" s="568">
        <v>25</v>
      </c>
      <c r="P12" s="37">
        <f t="shared" si="20"/>
        <v>6.9999999999999999E-4</v>
      </c>
      <c r="Q12" s="37">
        <f t="shared" si="23"/>
        <v>6.1875000000000003E-3</v>
      </c>
      <c r="R12" s="98">
        <f t="shared" si="1"/>
        <v>0.19368749999999998</v>
      </c>
      <c r="S12" s="98">
        <f t="shared" si="2"/>
        <v>0.22146527777777777</v>
      </c>
      <c r="T12" s="98">
        <f t="shared" si="3"/>
        <v>0.26313194444444443</v>
      </c>
      <c r="U12" s="98">
        <f t="shared" si="4"/>
        <v>0.30132638888888885</v>
      </c>
      <c r="V12" s="98">
        <f t="shared" si="5"/>
        <v>0.34993749999999996</v>
      </c>
      <c r="W12" s="98">
        <f t="shared" si="6"/>
        <v>0.39160416666666664</v>
      </c>
      <c r="X12" s="98">
        <f t="shared" si="7"/>
        <v>0.43674305555555554</v>
      </c>
      <c r="Y12" s="98">
        <f t="shared" si="8"/>
        <v>0.47840972222222222</v>
      </c>
      <c r="Z12" s="98">
        <f t="shared" si="9"/>
        <v>0.52702083333333338</v>
      </c>
      <c r="AA12" s="98">
        <f t="shared" si="10"/>
        <v>0.56868750000000001</v>
      </c>
      <c r="AB12" s="98">
        <f t="shared" si="11"/>
        <v>0.61035416666666664</v>
      </c>
      <c r="AC12" s="98">
        <f t="shared" si="12"/>
        <v>0.64160416666666664</v>
      </c>
      <c r="AD12" s="98">
        <f t="shared" si="13"/>
        <v>0.68327083333333338</v>
      </c>
      <c r="AE12" s="98">
        <f t="shared" si="14"/>
        <v>0.72493750000000001</v>
      </c>
      <c r="AF12" s="98">
        <f t="shared" si="15"/>
        <v>0.76660416666666664</v>
      </c>
      <c r="AG12" s="98">
        <f t="shared" si="16"/>
        <v>0.80827083333333338</v>
      </c>
      <c r="AH12" s="98">
        <f t="shared" si="17"/>
        <v>0.84993750000000001</v>
      </c>
      <c r="AI12" s="98">
        <f t="shared" si="18"/>
        <v>0.91590972222222222</v>
      </c>
      <c r="AJ12" s="90"/>
      <c r="AK12" s="90"/>
      <c r="AL12" s="90"/>
      <c r="AM12" s="250" t="s">
        <v>1275</v>
      </c>
      <c r="AN12" s="970">
        <v>13</v>
      </c>
      <c r="AO12" s="841"/>
      <c r="AP12" s="841"/>
      <c r="AQ12" s="841"/>
      <c r="AR12" s="841"/>
      <c r="AS12" s="90"/>
      <c r="AT12" s="90"/>
      <c r="AU12" s="90"/>
      <c r="AV12" s="90"/>
      <c r="AW12" s="90"/>
      <c r="AX12" s="63"/>
    </row>
    <row r="13" spans="1:66" ht="17.25" thickBot="1">
      <c r="A13" s="1951"/>
      <c r="B13" s="1056" t="s">
        <v>474</v>
      </c>
      <c r="C13" s="1264" t="s">
        <v>5</v>
      </c>
      <c r="D13" s="1264" t="s">
        <v>1683</v>
      </c>
      <c r="E13" s="1382" t="s">
        <v>25</v>
      </c>
      <c r="F13" s="179">
        <v>0.05</v>
      </c>
      <c r="G13" s="122">
        <f t="shared" si="21"/>
        <v>2.9099999999999997</v>
      </c>
      <c r="H13" s="831" t="s">
        <v>860</v>
      </c>
      <c r="I13" s="831" t="s">
        <v>861</v>
      </c>
      <c r="J13" s="568">
        <v>20</v>
      </c>
      <c r="K13" s="37">
        <f t="shared" si="0"/>
        <v>1.0416666666666667E-4</v>
      </c>
      <c r="L13" s="37">
        <f t="shared" si="19"/>
        <v>6.2916666666666668E-3</v>
      </c>
      <c r="M13" s="179">
        <v>0.05</v>
      </c>
      <c r="N13" s="472">
        <f t="shared" si="22"/>
        <v>2.9099999999999997</v>
      </c>
      <c r="O13" s="568">
        <v>20</v>
      </c>
      <c r="P13" s="37">
        <f t="shared" si="20"/>
        <v>1.0416666666666667E-4</v>
      </c>
      <c r="Q13" s="37">
        <f t="shared" si="23"/>
        <v>6.2916666666666668E-3</v>
      </c>
      <c r="R13" s="98">
        <f t="shared" si="1"/>
        <v>0.19379166666666664</v>
      </c>
      <c r="S13" s="98">
        <f t="shared" si="2"/>
        <v>0.22156944444444443</v>
      </c>
      <c r="T13" s="98">
        <f t="shared" si="3"/>
        <v>0.26323611111111112</v>
      </c>
      <c r="U13" s="98">
        <f t="shared" si="4"/>
        <v>0.30143055555555553</v>
      </c>
      <c r="V13" s="98">
        <f t="shared" si="5"/>
        <v>0.35004166666666664</v>
      </c>
      <c r="W13" s="98">
        <f t="shared" si="6"/>
        <v>0.39170833333333333</v>
      </c>
      <c r="X13" s="98">
        <f t="shared" si="7"/>
        <v>0.43684722222222222</v>
      </c>
      <c r="Y13" s="98">
        <f t="shared" si="8"/>
        <v>0.47851388888888891</v>
      </c>
      <c r="Z13" s="98">
        <f t="shared" si="9"/>
        <v>0.52712500000000007</v>
      </c>
      <c r="AA13" s="98">
        <f t="shared" si="10"/>
        <v>0.5687916666666667</v>
      </c>
      <c r="AB13" s="98">
        <f t="shared" si="11"/>
        <v>0.61045833333333333</v>
      </c>
      <c r="AC13" s="98">
        <f t="shared" si="12"/>
        <v>0.64170833333333333</v>
      </c>
      <c r="AD13" s="98">
        <f t="shared" si="13"/>
        <v>0.68337500000000007</v>
      </c>
      <c r="AE13" s="98">
        <f t="shared" si="14"/>
        <v>0.7250416666666667</v>
      </c>
      <c r="AF13" s="98">
        <f t="shared" si="15"/>
        <v>0.76670833333333333</v>
      </c>
      <c r="AG13" s="98">
        <f t="shared" si="16"/>
        <v>0.80837500000000007</v>
      </c>
      <c r="AH13" s="98">
        <f t="shared" si="17"/>
        <v>0.8500416666666667</v>
      </c>
      <c r="AI13" s="98">
        <f t="shared" si="18"/>
        <v>0.91601388888888891</v>
      </c>
      <c r="AJ13" s="90"/>
      <c r="AK13" s="90"/>
      <c r="AL13" s="90"/>
      <c r="AM13" s="1064" t="s">
        <v>1157</v>
      </c>
      <c r="AN13" s="972">
        <f>AN12*AN11</f>
        <v>440.43999999999994</v>
      </c>
      <c r="AO13" s="841"/>
      <c r="AP13" s="841"/>
      <c r="AQ13" s="841"/>
      <c r="AR13" s="841"/>
      <c r="AS13" s="90"/>
      <c r="AT13" s="90"/>
      <c r="AU13" s="90"/>
      <c r="AV13" s="90"/>
      <c r="AW13" s="90"/>
      <c r="AX13" s="15"/>
    </row>
    <row r="14" spans="1:66">
      <c r="A14" s="1951"/>
      <c r="B14" s="1056" t="s">
        <v>475</v>
      </c>
      <c r="C14" s="1264" t="s">
        <v>5</v>
      </c>
      <c r="D14" s="1264" t="s">
        <v>1683</v>
      </c>
      <c r="E14" s="1382" t="s">
        <v>26</v>
      </c>
      <c r="F14" s="179">
        <v>0.64</v>
      </c>
      <c r="G14" s="122">
        <f t="shared" si="21"/>
        <v>3.55</v>
      </c>
      <c r="H14" s="831" t="s">
        <v>862</v>
      </c>
      <c r="I14" s="831" t="s">
        <v>863</v>
      </c>
      <c r="J14" s="568">
        <v>20</v>
      </c>
      <c r="K14" s="37">
        <f t="shared" si="0"/>
        <v>1.3333333333333333E-3</v>
      </c>
      <c r="L14" s="37">
        <f t="shared" si="19"/>
        <v>7.6249999999999998E-3</v>
      </c>
      <c r="M14" s="179">
        <v>0.64</v>
      </c>
      <c r="N14" s="472">
        <f t="shared" si="22"/>
        <v>3.55</v>
      </c>
      <c r="O14" s="568">
        <v>20</v>
      </c>
      <c r="P14" s="37">
        <f t="shared" si="20"/>
        <v>1.3333333333333333E-3</v>
      </c>
      <c r="Q14" s="37">
        <f t="shared" si="23"/>
        <v>7.6249999999999998E-3</v>
      </c>
      <c r="R14" s="98">
        <f t="shared" si="1"/>
        <v>0.19512499999999997</v>
      </c>
      <c r="S14" s="98">
        <f t="shared" si="2"/>
        <v>0.22290277777777776</v>
      </c>
      <c r="T14" s="98">
        <f t="shared" si="3"/>
        <v>0.26456944444444447</v>
      </c>
      <c r="U14" s="98">
        <f t="shared" si="4"/>
        <v>0.30276388888888889</v>
      </c>
      <c r="V14" s="98">
        <f t="shared" si="5"/>
        <v>0.35137499999999999</v>
      </c>
      <c r="W14" s="98">
        <f t="shared" si="6"/>
        <v>0.39304166666666668</v>
      </c>
      <c r="X14" s="98">
        <f t="shared" si="7"/>
        <v>0.43818055555555557</v>
      </c>
      <c r="Y14" s="98">
        <f t="shared" si="8"/>
        <v>0.47984722222222226</v>
      </c>
      <c r="Z14" s="98">
        <f t="shared" si="9"/>
        <v>0.52845833333333336</v>
      </c>
      <c r="AA14" s="98">
        <f t="shared" si="10"/>
        <v>0.57012499999999999</v>
      </c>
      <c r="AB14" s="98">
        <f t="shared" si="11"/>
        <v>0.61179166666666662</v>
      </c>
      <c r="AC14" s="98">
        <f t="shared" si="12"/>
        <v>0.64304166666666662</v>
      </c>
      <c r="AD14" s="98">
        <f t="shared" si="13"/>
        <v>0.68470833333333336</v>
      </c>
      <c r="AE14" s="98">
        <f t="shared" si="14"/>
        <v>0.72637499999999999</v>
      </c>
      <c r="AF14" s="98">
        <f t="shared" si="15"/>
        <v>0.76804166666666662</v>
      </c>
      <c r="AG14" s="98">
        <f t="shared" si="16"/>
        <v>0.80970833333333336</v>
      </c>
      <c r="AH14" s="98">
        <f t="shared" si="17"/>
        <v>0.85137499999999999</v>
      </c>
      <c r="AI14" s="98">
        <f t="shared" si="18"/>
        <v>0.9173472222222222</v>
      </c>
      <c r="AJ14" s="90"/>
      <c r="AK14" s="90"/>
      <c r="AL14" s="90"/>
      <c r="AM14" s="90"/>
      <c r="AN14" s="841"/>
      <c r="AO14" s="841"/>
      <c r="AP14" s="841"/>
      <c r="AQ14" s="841"/>
      <c r="AR14" s="841"/>
      <c r="AS14" s="90"/>
      <c r="AT14" s="90"/>
      <c r="AU14" s="90"/>
      <c r="AV14" s="90"/>
      <c r="AW14" s="90"/>
      <c r="AX14" s="15"/>
    </row>
    <row r="15" spans="1:66">
      <c r="A15" s="1951"/>
      <c r="B15" s="1056" t="s">
        <v>476</v>
      </c>
      <c r="C15" s="1264" t="s">
        <v>5</v>
      </c>
      <c r="D15" s="1264" t="s">
        <v>1683</v>
      </c>
      <c r="E15" s="1382" t="s">
        <v>27</v>
      </c>
      <c r="F15" s="179">
        <v>0.4</v>
      </c>
      <c r="G15" s="122">
        <f t="shared" si="21"/>
        <v>3.9499999999999997</v>
      </c>
      <c r="H15" s="831" t="s">
        <v>864</v>
      </c>
      <c r="I15" s="831" t="s">
        <v>865</v>
      </c>
      <c r="J15" s="568">
        <v>20</v>
      </c>
      <c r="K15" s="37">
        <f t="shared" si="0"/>
        <v>8.3333333333333339E-4</v>
      </c>
      <c r="L15" s="37">
        <f t="shared" si="19"/>
        <v>8.4583333333333333E-3</v>
      </c>
      <c r="M15" s="179">
        <v>0.4</v>
      </c>
      <c r="N15" s="472">
        <f t="shared" si="22"/>
        <v>3.9499999999999997</v>
      </c>
      <c r="O15" s="568">
        <v>20</v>
      </c>
      <c r="P15" s="37">
        <f t="shared" si="20"/>
        <v>8.3333333333333339E-4</v>
      </c>
      <c r="Q15" s="37">
        <f t="shared" si="23"/>
        <v>8.4583333333333333E-3</v>
      </c>
      <c r="R15" s="98">
        <f t="shared" si="1"/>
        <v>0.19595833333333329</v>
      </c>
      <c r="S15" s="98">
        <f t="shared" si="2"/>
        <v>0.22373611111111108</v>
      </c>
      <c r="T15" s="98">
        <f t="shared" si="3"/>
        <v>0.26540277777777782</v>
      </c>
      <c r="U15" s="98">
        <f t="shared" si="4"/>
        <v>0.30359722222222224</v>
      </c>
      <c r="V15" s="98">
        <f t="shared" si="5"/>
        <v>0.35220833333333335</v>
      </c>
      <c r="W15" s="98">
        <f t="shared" si="6"/>
        <v>0.39387500000000003</v>
      </c>
      <c r="X15" s="98">
        <f t="shared" si="7"/>
        <v>0.43901388888888893</v>
      </c>
      <c r="Y15" s="98">
        <f t="shared" si="8"/>
        <v>0.48068055555555561</v>
      </c>
      <c r="Z15" s="98">
        <f t="shared" si="9"/>
        <v>0.52929166666666672</v>
      </c>
      <c r="AA15" s="98">
        <f t="shared" si="10"/>
        <v>0.57095833333333335</v>
      </c>
      <c r="AB15" s="98">
        <f t="shared" si="11"/>
        <v>0.61262499999999998</v>
      </c>
      <c r="AC15" s="98">
        <f t="shared" si="12"/>
        <v>0.64387499999999998</v>
      </c>
      <c r="AD15" s="98">
        <f t="shared" si="13"/>
        <v>0.68554166666666672</v>
      </c>
      <c r="AE15" s="98">
        <f t="shared" si="14"/>
        <v>0.72720833333333335</v>
      </c>
      <c r="AF15" s="98">
        <f t="shared" si="15"/>
        <v>0.76887499999999998</v>
      </c>
      <c r="AG15" s="98">
        <f t="shared" si="16"/>
        <v>0.81054166666666672</v>
      </c>
      <c r="AH15" s="98">
        <f t="shared" si="17"/>
        <v>0.85220833333333335</v>
      </c>
      <c r="AI15" s="98">
        <f t="shared" si="18"/>
        <v>0.91818055555555556</v>
      </c>
      <c r="AJ15" s="90"/>
      <c r="AK15" s="90"/>
      <c r="AL15" s="90"/>
      <c r="AM15" s="90"/>
      <c r="AN15" s="841"/>
      <c r="AO15" s="841"/>
      <c r="AP15" s="841"/>
      <c r="AQ15" s="841"/>
      <c r="AR15" s="841"/>
      <c r="AS15" s="90"/>
      <c r="AT15" s="90"/>
      <c r="AU15" s="90"/>
      <c r="AV15" s="90"/>
      <c r="AW15" s="90"/>
      <c r="AX15" s="15"/>
    </row>
    <row r="16" spans="1:66" ht="17.25" thickBot="1">
      <c r="A16" s="1951"/>
      <c r="B16" s="1056" t="s">
        <v>477</v>
      </c>
      <c r="C16" s="1264" t="s">
        <v>5</v>
      </c>
      <c r="D16" s="1264" t="s">
        <v>1683</v>
      </c>
      <c r="E16" s="1382" t="s">
        <v>28</v>
      </c>
      <c r="F16" s="179">
        <v>0.59</v>
      </c>
      <c r="G16" s="122">
        <f t="shared" si="21"/>
        <v>4.54</v>
      </c>
      <c r="H16" s="831" t="s">
        <v>866</v>
      </c>
      <c r="I16" s="831" t="s">
        <v>867</v>
      </c>
      <c r="J16" s="568">
        <v>25</v>
      </c>
      <c r="K16" s="37">
        <f t="shared" si="0"/>
        <v>9.8333333333333324E-4</v>
      </c>
      <c r="L16" s="37">
        <f t="shared" si="19"/>
        <v>9.4416666666666659E-3</v>
      </c>
      <c r="M16" s="179">
        <v>0.59</v>
      </c>
      <c r="N16" s="472">
        <f t="shared" si="22"/>
        <v>4.54</v>
      </c>
      <c r="O16" s="568">
        <v>25</v>
      </c>
      <c r="P16" s="37">
        <f t="shared" si="20"/>
        <v>9.8333333333333324E-4</v>
      </c>
      <c r="Q16" s="37">
        <f t="shared" si="23"/>
        <v>9.4416666666666659E-3</v>
      </c>
      <c r="R16" s="98">
        <f t="shared" si="1"/>
        <v>0.19694166666666663</v>
      </c>
      <c r="S16" s="98">
        <f t="shared" si="2"/>
        <v>0.22471944444444442</v>
      </c>
      <c r="T16" s="98">
        <f t="shared" si="3"/>
        <v>0.26638611111111116</v>
      </c>
      <c r="U16" s="98">
        <f t="shared" si="4"/>
        <v>0.30458055555555558</v>
      </c>
      <c r="V16" s="98">
        <f t="shared" si="5"/>
        <v>0.35319166666666668</v>
      </c>
      <c r="W16" s="98">
        <f t="shared" si="6"/>
        <v>0.39485833333333337</v>
      </c>
      <c r="X16" s="98">
        <f t="shared" si="7"/>
        <v>0.43999722222222226</v>
      </c>
      <c r="Y16" s="98">
        <f t="shared" si="8"/>
        <v>0.48166388888888895</v>
      </c>
      <c r="Z16" s="98">
        <f t="shared" si="9"/>
        <v>0.53027500000000005</v>
      </c>
      <c r="AA16" s="98">
        <f t="shared" si="10"/>
        <v>0.57194166666666668</v>
      </c>
      <c r="AB16" s="98">
        <f t="shared" si="11"/>
        <v>0.61360833333333331</v>
      </c>
      <c r="AC16" s="98">
        <f t="shared" si="12"/>
        <v>0.64485833333333331</v>
      </c>
      <c r="AD16" s="98">
        <f t="shared" si="13"/>
        <v>0.68652500000000005</v>
      </c>
      <c r="AE16" s="98">
        <f t="shared" si="14"/>
        <v>0.72819166666666668</v>
      </c>
      <c r="AF16" s="98">
        <f t="shared" si="15"/>
        <v>0.76985833333333331</v>
      </c>
      <c r="AG16" s="98">
        <f t="shared" si="16"/>
        <v>0.81152500000000005</v>
      </c>
      <c r="AH16" s="98">
        <f t="shared" si="17"/>
        <v>0.85319166666666668</v>
      </c>
      <c r="AI16" s="98">
        <f t="shared" si="18"/>
        <v>0.91916388888888889</v>
      </c>
      <c r="AJ16" s="90"/>
      <c r="AK16" s="90"/>
      <c r="AL16" s="90"/>
      <c r="AM16" s="90"/>
      <c r="AN16" s="841"/>
      <c r="AO16" s="841"/>
      <c r="AP16" s="841"/>
      <c r="AQ16" s="841"/>
      <c r="AR16" s="841"/>
      <c r="AS16" s="90"/>
      <c r="AT16" s="90"/>
      <c r="AU16" s="90"/>
      <c r="AV16" s="90"/>
      <c r="AW16" s="90"/>
      <c r="AX16" s="15"/>
    </row>
    <row r="17" spans="1:57" ht="17.25" thickBot="1">
      <c r="A17" s="1951"/>
      <c r="B17" s="1056" t="s">
        <v>478</v>
      </c>
      <c r="C17" s="1264" t="s">
        <v>5</v>
      </c>
      <c r="D17" s="1264" t="s">
        <v>1683</v>
      </c>
      <c r="E17" s="1382" t="s">
        <v>29</v>
      </c>
      <c r="F17" s="124">
        <v>0.36</v>
      </c>
      <c r="G17" s="122">
        <f t="shared" si="21"/>
        <v>4.9000000000000004</v>
      </c>
      <c r="H17" s="831" t="s">
        <v>868</v>
      </c>
      <c r="I17" s="831" t="s">
        <v>869</v>
      </c>
      <c r="J17" s="568">
        <v>25</v>
      </c>
      <c r="K17" s="37">
        <f t="shared" si="0"/>
        <v>5.9999999999999995E-4</v>
      </c>
      <c r="L17" s="37">
        <f t="shared" si="19"/>
        <v>1.0041666666666666E-2</v>
      </c>
      <c r="M17" s="124">
        <v>0.36</v>
      </c>
      <c r="N17" s="472">
        <f t="shared" si="22"/>
        <v>4.9000000000000004</v>
      </c>
      <c r="O17" s="568">
        <v>25</v>
      </c>
      <c r="P17" s="37">
        <f t="shared" si="20"/>
        <v>5.9999999999999995E-4</v>
      </c>
      <c r="Q17" s="37">
        <f t="shared" si="23"/>
        <v>1.0041666666666666E-2</v>
      </c>
      <c r="R17" s="98">
        <f t="shared" si="1"/>
        <v>0.19754166666666662</v>
      </c>
      <c r="S17" s="98">
        <f t="shared" si="2"/>
        <v>0.22531944444444441</v>
      </c>
      <c r="T17" s="98">
        <f t="shared" si="3"/>
        <v>0.26698611111111115</v>
      </c>
      <c r="U17" s="98">
        <f t="shared" si="4"/>
        <v>0.30518055555555557</v>
      </c>
      <c r="V17" s="98">
        <f t="shared" si="5"/>
        <v>0.35379166666666667</v>
      </c>
      <c r="W17" s="98">
        <f t="shared" si="6"/>
        <v>0.39545833333333336</v>
      </c>
      <c r="X17" s="98">
        <f t="shared" si="7"/>
        <v>0.44059722222222225</v>
      </c>
      <c r="Y17" s="98">
        <f t="shared" si="8"/>
        <v>0.48226388888888894</v>
      </c>
      <c r="Z17" s="98">
        <f t="shared" si="9"/>
        <v>0.5308750000000001</v>
      </c>
      <c r="AA17" s="98">
        <f t="shared" si="10"/>
        <v>0.57254166666666673</v>
      </c>
      <c r="AB17" s="98">
        <f t="shared" si="11"/>
        <v>0.61420833333333336</v>
      </c>
      <c r="AC17" s="98">
        <f t="shared" si="12"/>
        <v>0.64545833333333336</v>
      </c>
      <c r="AD17" s="98">
        <f t="shared" si="13"/>
        <v>0.6871250000000001</v>
      </c>
      <c r="AE17" s="98">
        <f t="shared" si="14"/>
        <v>0.72879166666666673</v>
      </c>
      <c r="AF17" s="98">
        <f t="shared" si="15"/>
        <v>0.77045833333333336</v>
      </c>
      <c r="AG17" s="98">
        <f t="shared" si="16"/>
        <v>0.8121250000000001</v>
      </c>
      <c r="AH17" s="98">
        <f t="shared" si="17"/>
        <v>0.85379166666666673</v>
      </c>
      <c r="AI17" s="98">
        <f t="shared" si="18"/>
        <v>0.91976388888888894</v>
      </c>
      <c r="AJ17" s="90"/>
      <c r="AK17" s="90"/>
      <c r="AL17" s="90"/>
      <c r="AM17" s="1405" t="s">
        <v>1157</v>
      </c>
      <c r="AN17" s="1406">
        <f>AN7+AN13</f>
        <v>659.43999999999994</v>
      </c>
      <c r="AO17" s="841"/>
      <c r="AP17" s="841"/>
      <c r="AQ17" s="841"/>
      <c r="AR17" s="841"/>
      <c r="AS17" s="90"/>
      <c r="AT17" s="90"/>
      <c r="AU17" s="90"/>
      <c r="AV17" s="90"/>
      <c r="AW17" s="90"/>
      <c r="AX17" s="15"/>
    </row>
    <row r="18" spans="1:57">
      <c r="A18" s="1951"/>
      <c r="B18" s="1057" t="s">
        <v>34</v>
      </c>
      <c r="C18" s="31" t="s">
        <v>5</v>
      </c>
      <c r="D18" s="31" t="s">
        <v>1683</v>
      </c>
      <c r="E18" s="1382" t="s">
        <v>30</v>
      </c>
      <c r="F18" s="898">
        <v>0.3</v>
      </c>
      <c r="G18" s="396">
        <f t="shared" si="21"/>
        <v>5.2</v>
      </c>
      <c r="H18" s="831" t="s">
        <v>870</v>
      </c>
      <c r="I18" s="831" t="s">
        <v>871</v>
      </c>
      <c r="J18" s="32">
        <v>30</v>
      </c>
      <c r="K18" s="33">
        <f t="shared" si="0"/>
        <v>4.1666666666666669E-4</v>
      </c>
      <c r="L18" s="33">
        <f t="shared" si="19"/>
        <v>1.0458333333333332E-2</v>
      </c>
      <c r="M18" s="898">
        <v>0.3</v>
      </c>
      <c r="N18" s="495">
        <f t="shared" si="22"/>
        <v>5.2</v>
      </c>
      <c r="O18" s="32">
        <v>30</v>
      </c>
      <c r="P18" s="33">
        <f t="shared" si="20"/>
        <v>4.1666666666666669E-4</v>
      </c>
      <c r="Q18" s="33">
        <f t="shared" si="23"/>
        <v>1.0458333333333332E-2</v>
      </c>
      <c r="R18" s="34">
        <f t="shared" si="1"/>
        <v>0.19795833333333329</v>
      </c>
      <c r="S18" s="34">
        <f t="shared" si="2"/>
        <v>0.22573611111111108</v>
      </c>
      <c r="T18" s="34">
        <f t="shared" si="3"/>
        <v>0.26740277777777782</v>
      </c>
      <c r="U18" s="34">
        <f t="shared" si="4"/>
        <v>0.30559722222222224</v>
      </c>
      <c r="V18" s="34">
        <f t="shared" si="5"/>
        <v>0.35420833333333335</v>
      </c>
      <c r="W18" s="34">
        <f t="shared" si="6"/>
        <v>0.39587500000000003</v>
      </c>
      <c r="X18" s="34">
        <f t="shared" si="7"/>
        <v>0.44101388888888893</v>
      </c>
      <c r="Y18" s="34">
        <f t="shared" si="8"/>
        <v>0.48268055555555561</v>
      </c>
      <c r="Z18" s="98">
        <f t="shared" si="9"/>
        <v>0.53129166666666672</v>
      </c>
      <c r="AA18" s="34">
        <f t="shared" si="10"/>
        <v>0.57295833333333335</v>
      </c>
      <c r="AB18" s="34">
        <f t="shared" si="11"/>
        <v>0.61462499999999998</v>
      </c>
      <c r="AC18" s="34">
        <f t="shared" si="12"/>
        <v>0.64587499999999998</v>
      </c>
      <c r="AD18" s="34">
        <f t="shared" si="13"/>
        <v>0.68754166666666672</v>
      </c>
      <c r="AE18" s="34">
        <f t="shared" si="14"/>
        <v>0.72920833333333335</v>
      </c>
      <c r="AF18" s="34">
        <f t="shared" si="15"/>
        <v>0.77087499999999998</v>
      </c>
      <c r="AG18" s="34">
        <f t="shared" si="16"/>
        <v>0.81254166666666672</v>
      </c>
      <c r="AH18" s="34">
        <f t="shared" si="17"/>
        <v>0.85420833333333335</v>
      </c>
      <c r="AI18" s="34">
        <f t="shared" si="18"/>
        <v>0.92018055555555556</v>
      </c>
      <c r="AJ18" s="90"/>
      <c r="AK18" s="90"/>
      <c r="AL18" s="90"/>
      <c r="AM18" s="90"/>
      <c r="AN18" s="841"/>
      <c r="AO18" s="841"/>
      <c r="AP18" s="841"/>
      <c r="AQ18" s="841"/>
      <c r="AR18" s="841"/>
      <c r="AS18" s="90"/>
      <c r="AT18" s="90"/>
      <c r="AU18" s="90"/>
      <c r="AV18" s="90"/>
      <c r="AW18" s="90"/>
      <c r="AX18" s="15"/>
    </row>
    <row r="19" spans="1:57">
      <c r="A19" s="1951"/>
      <c r="B19" s="1056" t="s">
        <v>45</v>
      </c>
      <c r="C19" s="35" t="s">
        <v>5</v>
      </c>
      <c r="D19" s="1382" t="s">
        <v>1683</v>
      </c>
      <c r="E19" s="1382" t="s">
        <v>31</v>
      </c>
      <c r="F19" s="179">
        <v>0.5</v>
      </c>
      <c r="G19" s="122">
        <f t="shared" si="21"/>
        <v>5.7</v>
      </c>
      <c r="H19" s="831" t="s">
        <v>872</v>
      </c>
      <c r="I19" s="831" t="s">
        <v>873</v>
      </c>
      <c r="J19" s="568">
        <v>30</v>
      </c>
      <c r="K19" s="37">
        <f t="shared" si="0"/>
        <v>6.9444444444444447E-4</v>
      </c>
      <c r="L19" s="37">
        <f t="shared" si="19"/>
        <v>1.1152777777777775E-2</v>
      </c>
      <c r="M19" s="179">
        <v>0.5</v>
      </c>
      <c r="N19" s="472">
        <f t="shared" si="22"/>
        <v>5.7</v>
      </c>
      <c r="O19" s="568">
        <v>30</v>
      </c>
      <c r="P19" s="37">
        <f t="shared" si="20"/>
        <v>6.9444444444444447E-4</v>
      </c>
      <c r="Q19" s="37">
        <f t="shared" si="23"/>
        <v>1.1152777777777775E-2</v>
      </c>
      <c r="R19" s="98">
        <f t="shared" si="1"/>
        <v>0.19865277777777773</v>
      </c>
      <c r="S19" s="98">
        <f t="shared" si="2"/>
        <v>0.22643055555555552</v>
      </c>
      <c r="T19" s="98">
        <f t="shared" si="3"/>
        <v>0.26809722222222226</v>
      </c>
      <c r="U19" s="98">
        <f t="shared" si="4"/>
        <v>0.30629166666666668</v>
      </c>
      <c r="V19" s="98">
        <f t="shared" si="5"/>
        <v>0.35490277777777779</v>
      </c>
      <c r="W19" s="98">
        <f t="shared" si="6"/>
        <v>0.39656944444444447</v>
      </c>
      <c r="X19" s="98">
        <f t="shared" si="7"/>
        <v>0.44170833333333337</v>
      </c>
      <c r="Y19" s="98">
        <f t="shared" si="8"/>
        <v>0.48337500000000005</v>
      </c>
      <c r="Z19" s="98">
        <f t="shared" si="9"/>
        <v>0.53198611111111116</v>
      </c>
      <c r="AA19" s="98">
        <f t="shared" si="10"/>
        <v>0.57365277777777779</v>
      </c>
      <c r="AB19" s="98">
        <f t="shared" si="11"/>
        <v>0.61531944444444442</v>
      </c>
      <c r="AC19" s="98">
        <f t="shared" si="12"/>
        <v>0.64656944444444442</v>
      </c>
      <c r="AD19" s="98">
        <f t="shared" si="13"/>
        <v>0.68823611111111116</v>
      </c>
      <c r="AE19" s="98">
        <f t="shared" si="14"/>
        <v>0.72990277777777779</v>
      </c>
      <c r="AF19" s="98">
        <f t="shared" si="15"/>
        <v>0.77156944444444442</v>
      </c>
      <c r="AG19" s="98">
        <f t="shared" si="16"/>
        <v>0.81323611111111116</v>
      </c>
      <c r="AH19" s="98">
        <f t="shared" si="17"/>
        <v>0.85490277777777779</v>
      </c>
      <c r="AI19" s="98">
        <f t="shared" si="18"/>
        <v>0.920875</v>
      </c>
      <c r="AJ19" s="90"/>
      <c r="AK19" s="90"/>
      <c r="AL19" s="90"/>
      <c r="AM19" s="90"/>
      <c r="AN19" s="841"/>
      <c r="AO19" s="841"/>
      <c r="AP19" s="841"/>
      <c r="AQ19" s="841"/>
      <c r="AR19" s="841"/>
      <c r="AS19" s="90"/>
      <c r="AT19" s="90"/>
      <c r="AU19" s="90"/>
      <c r="AV19" s="90"/>
      <c r="AW19" s="90"/>
      <c r="AX19" s="15"/>
    </row>
    <row r="20" spans="1:57">
      <c r="A20" s="1951"/>
      <c r="B20" s="1056" t="s">
        <v>44</v>
      </c>
      <c r="C20" s="35" t="s">
        <v>5</v>
      </c>
      <c r="D20" s="1382" t="s">
        <v>1683</v>
      </c>
      <c r="E20" s="1382" t="s">
        <v>32</v>
      </c>
      <c r="F20" s="472">
        <v>0.3</v>
      </c>
      <c r="G20" s="122">
        <f t="shared" si="21"/>
        <v>6</v>
      </c>
      <c r="H20" s="831" t="s">
        <v>874</v>
      </c>
      <c r="I20" s="831" t="s">
        <v>875</v>
      </c>
      <c r="J20" s="568">
        <v>30</v>
      </c>
      <c r="K20" s="37">
        <f t="shared" si="0"/>
        <v>4.1666666666666669E-4</v>
      </c>
      <c r="L20" s="37">
        <f t="shared" si="19"/>
        <v>1.1569444444444441E-2</v>
      </c>
      <c r="M20" s="472">
        <v>0.3</v>
      </c>
      <c r="N20" s="472">
        <f t="shared" si="22"/>
        <v>6</v>
      </c>
      <c r="O20" s="568">
        <v>30</v>
      </c>
      <c r="P20" s="37">
        <f t="shared" si="20"/>
        <v>4.1666666666666669E-4</v>
      </c>
      <c r="Q20" s="37">
        <f t="shared" si="23"/>
        <v>1.1569444444444441E-2</v>
      </c>
      <c r="R20" s="98">
        <f t="shared" si="1"/>
        <v>0.19906944444444441</v>
      </c>
      <c r="S20" s="98">
        <f t="shared" si="2"/>
        <v>0.2268472222222222</v>
      </c>
      <c r="T20" s="98">
        <f t="shared" si="3"/>
        <v>0.26851388888888894</v>
      </c>
      <c r="U20" s="98">
        <f t="shared" si="4"/>
        <v>0.30670833333333336</v>
      </c>
      <c r="V20" s="98">
        <f t="shared" si="5"/>
        <v>0.35531944444444447</v>
      </c>
      <c r="W20" s="98">
        <f t="shared" si="6"/>
        <v>0.39698611111111115</v>
      </c>
      <c r="X20" s="98">
        <f t="shared" si="7"/>
        <v>0.44212500000000005</v>
      </c>
      <c r="Y20" s="98">
        <f t="shared" si="8"/>
        <v>0.48379166666666673</v>
      </c>
      <c r="Z20" s="98">
        <f t="shared" si="9"/>
        <v>0.53240277777777778</v>
      </c>
      <c r="AA20" s="98">
        <f t="shared" si="10"/>
        <v>0.57406944444444441</v>
      </c>
      <c r="AB20" s="98">
        <f t="shared" si="11"/>
        <v>0.61573611111111104</v>
      </c>
      <c r="AC20" s="98">
        <f t="shared" si="12"/>
        <v>0.64698611111111104</v>
      </c>
      <c r="AD20" s="98">
        <f t="shared" si="13"/>
        <v>0.68865277777777778</v>
      </c>
      <c r="AE20" s="98">
        <f t="shared" si="14"/>
        <v>0.73031944444444441</v>
      </c>
      <c r="AF20" s="98">
        <f t="shared" si="15"/>
        <v>0.77198611111111104</v>
      </c>
      <c r="AG20" s="98">
        <f t="shared" si="16"/>
        <v>0.81365277777777778</v>
      </c>
      <c r="AH20" s="98">
        <f t="shared" si="17"/>
        <v>0.85531944444444441</v>
      </c>
      <c r="AI20" s="98">
        <f t="shared" si="18"/>
        <v>0.92129166666666662</v>
      </c>
      <c r="AJ20" s="90"/>
      <c r="AK20" s="90"/>
      <c r="AL20" s="90"/>
      <c r="AM20" s="90"/>
      <c r="AN20" s="841"/>
      <c r="AO20" s="841"/>
      <c r="AP20" s="841"/>
      <c r="AQ20" s="841"/>
      <c r="AR20" s="841"/>
      <c r="AS20" s="90"/>
      <c r="AT20" s="90"/>
      <c r="AU20" s="90"/>
      <c r="AV20" s="90"/>
      <c r="AW20" s="90"/>
      <c r="AX20" s="15"/>
    </row>
    <row r="21" spans="1:57">
      <c r="A21" s="1951"/>
      <c r="B21" s="1055" t="s">
        <v>42</v>
      </c>
      <c r="C21" s="35" t="s">
        <v>5</v>
      </c>
      <c r="D21" s="1382" t="s">
        <v>1683</v>
      </c>
      <c r="E21" s="1382" t="s">
        <v>148</v>
      </c>
      <c r="F21" s="472">
        <v>0.43</v>
      </c>
      <c r="G21" s="122">
        <f t="shared" si="21"/>
        <v>6.43</v>
      </c>
      <c r="H21" s="831" t="s">
        <v>876</v>
      </c>
      <c r="I21" s="831" t="s">
        <v>877</v>
      </c>
      <c r="J21" s="568">
        <v>30</v>
      </c>
      <c r="K21" s="37">
        <f t="shared" si="0"/>
        <v>5.9722222222222219E-4</v>
      </c>
      <c r="L21" s="37">
        <f t="shared" si="19"/>
        <v>1.2166666666666664E-2</v>
      </c>
      <c r="M21" s="472">
        <v>0.43</v>
      </c>
      <c r="N21" s="472">
        <f t="shared" si="22"/>
        <v>6.43</v>
      </c>
      <c r="O21" s="568">
        <v>30</v>
      </c>
      <c r="P21" s="37">
        <f t="shared" si="20"/>
        <v>5.9722222222222219E-4</v>
      </c>
      <c r="Q21" s="37">
        <f t="shared" si="23"/>
        <v>1.2166666666666664E-2</v>
      </c>
      <c r="R21" s="98">
        <f t="shared" si="1"/>
        <v>0.19966666666666663</v>
      </c>
      <c r="S21" s="98">
        <f t="shared" si="2"/>
        <v>0.22744444444444442</v>
      </c>
      <c r="T21" s="98">
        <f t="shared" si="3"/>
        <v>0.26911111111111119</v>
      </c>
      <c r="U21" s="98">
        <f t="shared" si="4"/>
        <v>0.30730555555555561</v>
      </c>
      <c r="V21" s="98">
        <f t="shared" si="5"/>
        <v>0.35591666666666671</v>
      </c>
      <c r="W21" s="98">
        <f t="shared" si="6"/>
        <v>0.3975833333333334</v>
      </c>
      <c r="X21" s="98">
        <f t="shared" si="7"/>
        <v>0.44272222222222229</v>
      </c>
      <c r="Y21" s="98">
        <f t="shared" si="8"/>
        <v>0.48438888888888898</v>
      </c>
      <c r="Z21" s="98">
        <f t="shared" si="9"/>
        <v>0.53300000000000003</v>
      </c>
      <c r="AA21" s="98">
        <f t="shared" si="10"/>
        <v>0.57466666666666666</v>
      </c>
      <c r="AB21" s="98">
        <f t="shared" si="11"/>
        <v>0.61633333333333329</v>
      </c>
      <c r="AC21" s="98">
        <f t="shared" si="12"/>
        <v>0.64758333333333329</v>
      </c>
      <c r="AD21" s="98">
        <f t="shared" si="13"/>
        <v>0.68925000000000003</v>
      </c>
      <c r="AE21" s="98">
        <f t="shared" si="14"/>
        <v>0.73091666666666666</v>
      </c>
      <c r="AF21" s="98">
        <f t="shared" si="15"/>
        <v>0.77258333333333329</v>
      </c>
      <c r="AG21" s="98">
        <f t="shared" si="16"/>
        <v>0.81425000000000003</v>
      </c>
      <c r="AH21" s="98">
        <f t="shared" si="17"/>
        <v>0.85591666666666666</v>
      </c>
      <c r="AI21" s="98">
        <f t="shared" si="18"/>
        <v>0.92188888888888887</v>
      </c>
      <c r="AJ21" s="90"/>
      <c r="AK21" s="90"/>
      <c r="AL21" s="90"/>
      <c r="AM21" s="90"/>
      <c r="AN21" s="841"/>
      <c r="AO21" s="841"/>
      <c r="AP21" s="841"/>
      <c r="AQ21" s="841"/>
      <c r="AR21" s="841"/>
      <c r="AS21" s="90"/>
      <c r="AT21" s="90"/>
      <c r="AU21" s="90"/>
      <c r="AV21" s="90"/>
      <c r="AW21" s="90"/>
      <c r="AX21" s="15"/>
    </row>
    <row r="22" spans="1:57">
      <c r="A22" s="1951"/>
      <c r="B22" s="1056" t="s">
        <v>479</v>
      </c>
      <c r="C22" s="35" t="s">
        <v>5</v>
      </c>
      <c r="D22" s="1382" t="s">
        <v>1683</v>
      </c>
      <c r="E22" s="1382" t="s">
        <v>149</v>
      </c>
      <c r="F22" s="472">
        <v>0.41</v>
      </c>
      <c r="G22" s="122">
        <f t="shared" si="21"/>
        <v>6.84</v>
      </c>
      <c r="H22" s="831" t="s">
        <v>878</v>
      </c>
      <c r="I22" s="831" t="s">
        <v>879</v>
      </c>
      <c r="J22" s="568">
        <v>30</v>
      </c>
      <c r="K22" s="37">
        <f t="shared" si="0"/>
        <v>5.6944444444444436E-4</v>
      </c>
      <c r="L22" s="37">
        <f t="shared" si="19"/>
        <v>1.2736111111111108E-2</v>
      </c>
      <c r="M22" s="472">
        <v>0.41</v>
      </c>
      <c r="N22" s="472">
        <f t="shared" si="22"/>
        <v>6.84</v>
      </c>
      <c r="O22" s="568">
        <v>30</v>
      </c>
      <c r="P22" s="37">
        <f t="shared" si="20"/>
        <v>5.6944444444444436E-4</v>
      </c>
      <c r="Q22" s="37">
        <f t="shared" si="23"/>
        <v>1.2736111111111108E-2</v>
      </c>
      <c r="R22" s="98">
        <f t="shared" si="1"/>
        <v>0.20023611111111109</v>
      </c>
      <c r="S22" s="98">
        <f t="shared" si="2"/>
        <v>0.22801388888888888</v>
      </c>
      <c r="T22" s="98">
        <f t="shared" si="3"/>
        <v>0.26968055555555565</v>
      </c>
      <c r="U22" s="98">
        <f t="shared" si="4"/>
        <v>0.30787500000000007</v>
      </c>
      <c r="V22" s="98">
        <f t="shared" si="5"/>
        <v>0.35648611111111117</v>
      </c>
      <c r="W22" s="98">
        <f t="shared" si="6"/>
        <v>0.39815277777777786</v>
      </c>
      <c r="X22" s="98">
        <f t="shared" si="7"/>
        <v>0.44329166666666675</v>
      </c>
      <c r="Y22" s="98">
        <f t="shared" si="8"/>
        <v>0.48495833333333344</v>
      </c>
      <c r="Z22" s="98">
        <f t="shared" si="9"/>
        <v>0.53356944444444443</v>
      </c>
      <c r="AA22" s="98">
        <f t="shared" si="10"/>
        <v>0.57523611111111106</v>
      </c>
      <c r="AB22" s="98">
        <f t="shared" si="11"/>
        <v>0.61690277777777769</v>
      </c>
      <c r="AC22" s="98">
        <f t="shared" si="12"/>
        <v>0.64815277777777769</v>
      </c>
      <c r="AD22" s="98">
        <f t="shared" si="13"/>
        <v>0.68981944444444443</v>
      </c>
      <c r="AE22" s="98">
        <f t="shared" si="14"/>
        <v>0.73148611111111106</v>
      </c>
      <c r="AF22" s="98">
        <f t="shared" si="15"/>
        <v>0.77315277777777769</v>
      </c>
      <c r="AG22" s="98">
        <f t="shared" si="16"/>
        <v>0.81481944444444443</v>
      </c>
      <c r="AH22" s="98">
        <f t="shared" si="17"/>
        <v>0.85648611111111106</v>
      </c>
      <c r="AI22" s="98">
        <f t="shared" si="18"/>
        <v>0.92245833333333327</v>
      </c>
      <c r="AJ22" s="90"/>
      <c r="AK22" s="90"/>
      <c r="AL22" s="90"/>
      <c r="AM22" s="90"/>
      <c r="AN22" s="841"/>
      <c r="AO22" s="841"/>
      <c r="AP22" s="841"/>
      <c r="AQ22" s="841"/>
      <c r="AR22" s="841"/>
      <c r="AS22" s="90"/>
      <c r="AT22" s="90"/>
      <c r="AU22" s="90"/>
      <c r="AV22" s="90"/>
      <c r="AW22" s="90"/>
      <c r="AX22" s="15"/>
    </row>
    <row r="23" spans="1:57" ht="15" customHeight="1">
      <c r="A23" s="1951"/>
      <c r="B23" s="1056" t="s">
        <v>480</v>
      </c>
      <c r="C23" s="35" t="s">
        <v>5</v>
      </c>
      <c r="D23" s="1382" t="s">
        <v>1683</v>
      </c>
      <c r="E23" s="1382" t="s">
        <v>150</v>
      </c>
      <c r="F23" s="568">
        <v>0.56999999999999995</v>
      </c>
      <c r="G23" s="122">
        <f t="shared" si="21"/>
        <v>7.41</v>
      </c>
      <c r="H23" s="831" t="s">
        <v>880</v>
      </c>
      <c r="I23" s="831" t="s">
        <v>881</v>
      </c>
      <c r="J23" s="568">
        <v>30</v>
      </c>
      <c r="K23" s="37">
        <f t="shared" si="0"/>
        <v>7.9166666666666665E-4</v>
      </c>
      <c r="L23" s="37">
        <f t="shared" si="19"/>
        <v>1.3527777777777774E-2</v>
      </c>
      <c r="M23" s="568">
        <v>0.56999999999999995</v>
      </c>
      <c r="N23" s="472">
        <f t="shared" si="22"/>
        <v>7.41</v>
      </c>
      <c r="O23" s="568">
        <v>30</v>
      </c>
      <c r="P23" s="37">
        <f t="shared" si="20"/>
        <v>7.9166666666666665E-4</v>
      </c>
      <c r="Q23" s="37">
        <f t="shared" si="23"/>
        <v>1.3527777777777774E-2</v>
      </c>
      <c r="R23" s="98">
        <f t="shared" si="1"/>
        <v>0.20102777777777775</v>
      </c>
      <c r="S23" s="98">
        <f t="shared" si="2"/>
        <v>0.22880555555555554</v>
      </c>
      <c r="T23" s="98">
        <f t="shared" si="3"/>
        <v>0.27047222222222234</v>
      </c>
      <c r="U23" s="98">
        <f t="shared" si="4"/>
        <v>0.30866666666666676</v>
      </c>
      <c r="V23" s="98">
        <f t="shared" si="5"/>
        <v>0.35727777777777786</v>
      </c>
      <c r="W23" s="98">
        <f t="shared" si="6"/>
        <v>0.39894444444444455</v>
      </c>
      <c r="X23" s="98">
        <f t="shared" si="7"/>
        <v>0.44408333333333344</v>
      </c>
      <c r="Y23" s="98">
        <f t="shared" si="8"/>
        <v>0.48575000000000013</v>
      </c>
      <c r="Z23" s="98">
        <f t="shared" si="9"/>
        <v>0.53436111111111106</v>
      </c>
      <c r="AA23" s="98">
        <f t="shared" si="10"/>
        <v>0.57602777777777769</v>
      </c>
      <c r="AB23" s="98">
        <f t="shared" si="11"/>
        <v>0.61769444444444432</v>
      </c>
      <c r="AC23" s="98">
        <f t="shared" si="12"/>
        <v>0.64894444444444432</v>
      </c>
      <c r="AD23" s="98">
        <f t="shared" si="13"/>
        <v>0.69061111111111106</v>
      </c>
      <c r="AE23" s="98">
        <f t="shared" si="14"/>
        <v>0.73227777777777769</v>
      </c>
      <c r="AF23" s="98">
        <f t="shared" si="15"/>
        <v>0.77394444444444432</v>
      </c>
      <c r="AG23" s="98">
        <f t="shared" si="16"/>
        <v>0.81561111111111106</v>
      </c>
      <c r="AH23" s="98">
        <f t="shared" si="17"/>
        <v>0.85727777777777769</v>
      </c>
      <c r="AI23" s="98">
        <f t="shared" si="18"/>
        <v>0.9232499999999999</v>
      </c>
      <c r="AJ23" s="63"/>
      <c r="AK23" s="63"/>
      <c r="AL23" s="63"/>
      <c r="AM23" s="63"/>
      <c r="AN23" s="854"/>
      <c r="AO23" s="854"/>
      <c r="AP23" s="854"/>
      <c r="AQ23" s="854"/>
      <c r="AR23" s="854"/>
      <c r="AS23" s="15"/>
      <c r="AT23" s="15"/>
      <c r="AU23" s="15"/>
      <c r="AV23" s="15"/>
      <c r="AW23" s="15"/>
      <c r="AX23" s="15"/>
      <c r="AY23" s="15"/>
      <c r="AZ23" s="15"/>
      <c r="BA23" s="15"/>
      <c r="BB23" s="15"/>
    </row>
    <row r="24" spans="1:57">
      <c r="A24" s="1951"/>
      <c r="B24" s="1056" t="s">
        <v>481</v>
      </c>
      <c r="C24" s="35" t="s">
        <v>5</v>
      </c>
      <c r="D24" s="1382" t="s">
        <v>1683</v>
      </c>
      <c r="E24" s="1382" t="s">
        <v>151</v>
      </c>
      <c r="F24" s="568">
        <v>0.41</v>
      </c>
      <c r="G24" s="122">
        <f t="shared" si="21"/>
        <v>7.82</v>
      </c>
      <c r="H24" s="831" t="s">
        <v>882</v>
      </c>
      <c r="I24" s="831" t="s">
        <v>883</v>
      </c>
      <c r="J24" s="568">
        <v>30</v>
      </c>
      <c r="K24" s="37">
        <f t="shared" si="0"/>
        <v>5.6944444444444436E-4</v>
      </c>
      <c r="L24" s="37">
        <f t="shared" si="19"/>
        <v>1.4097222222222218E-2</v>
      </c>
      <c r="M24" s="568">
        <v>0.41</v>
      </c>
      <c r="N24" s="472">
        <f t="shared" si="22"/>
        <v>7.82</v>
      </c>
      <c r="O24" s="568">
        <v>30</v>
      </c>
      <c r="P24" s="37">
        <f t="shared" si="20"/>
        <v>5.6944444444444436E-4</v>
      </c>
      <c r="Q24" s="37">
        <f t="shared" si="23"/>
        <v>1.4097222222222218E-2</v>
      </c>
      <c r="R24" s="98">
        <f t="shared" si="1"/>
        <v>0.20159722222222221</v>
      </c>
      <c r="S24" s="98">
        <f t="shared" si="2"/>
        <v>0.229375</v>
      </c>
      <c r="T24" s="98">
        <f t="shared" si="3"/>
        <v>0.27104166666666679</v>
      </c>
      <c r="U24" s="98">
        <f t="shared" si="4"/>
        <v>0.30923611111111121</v>
      </c>
      <c r="V24" s="98">
        <f t="shared" si="5"/>
        <v>0.35784722222222232</v>
      </c>
      <c r="W24" s="98">
        <f t="shared" si="6"/>
        <v>0.399513888888889</v>
      </c>
      <c r="X24" s="98">
        <f t="shared" si="7"/>
        <v>0.4446527777777779</v>
      </c>
      <c r="Y24" s="98">
        <f t="shared" si="8"/>
        <v>0.48631944444444458</v>
      </c>
      <c r="Z24" s="98">
        <f t="shared" si="9"/>
        <v>0.53493055555555546</v>
      </c>
      <c r="AA24" s="98">
        <f t="shared" si="10"/>
        <v>0.57659722222222209</v>
      </c>
      <c r="AB24" s="98">
        <f t="shared" si="11"/>
        <v>0.61826388888888872</v>
      </c>
      <c r="AC24" s="98">
        <f t="shared" si="12"/>
        <v>0.64951388888888872</v>
      </c>
      <c r="AD24" s="98">
        <f t="shared" si="13"/>
        <v>0.69118055555555546</v>
      </c>
      <c r="AE24" s="98">
        <f t="shared" si="14"/>
        <v>0.73284722222222209</v>
      </c>
      <c r="AF24" s="98">
        <f t="shared" si="15"/>
        <v>0.77451388888888872</v>
      </c>
      <c r="AG24" s="98">
        <f t="shared" si="16"/>
        <v>0.81618055555555546</v>
      </c>
      <c r="AH24" s="98">
        <f t="shared" si="17"/>
        <v>0.85784722222222209</v>
      </c>
      <c r="AI24" s="98">
        <f t="shared" si="18"/>
        <v>0.9238194444444443</v>
      </c>
      <c r="AJ24" s="192"/>
      <c r="AK24" s="192"/>
      <c r="AL24" s="192"/>
      <c r="AM24" s="192"/>
      <c r="AN24" s="865"/>
      <c r="AO24" s="854"/>
      <c r="AP24" s="854"/>
      <c r="AQ24" s="854"/>
      <c r="AR24" s="854"/>
      <c r="AS24" s="15"/>
      <c r="AT24" s="15"/>
      <c r="AU24" s="15"/>
      <c r="AV24" s="15"/>
      <c r="AW24" s="15"/>
      <c r="AX24" s="15"/>
      <c r="AY24" s="15"/>
      <c r="AZ24" s="15"/>
      <c r="BA24" s="15"/>
      <c r="BB24" s="15"/>
    </row>
    <row r="25" spans="1:57">
      <c r="A25" s="1951"/>
      <c r="B25" s="1056" t="s">
        <v>482</v>
      </c>
      <c r="C25" s="711" t="s">
        <v>4</v>
      </c>
      <c r="D25" s="711" t="s">
        <v>1683</v>
      </c>
      <c r="E25" s="1382" t="s">
        <v>152</v>
      </c>
      <c r="F25" s="817">
        <v>0.64</v>
      </c>
      <c r="G25" s="122">
        <f t="shared" si="21"/>
        <v>8.4600000000000009</v>
      </c>
      <c r="H25" s="831" t="s">
        <v>884</v>
      </c>
      <c r="I25" s="831" t="s">
        <v>885</v>
      </c>
      <c r="J25" s="817">
        <v>30</v>
      </c>
      <c r="K25" s="37">
        <f t="shared" si="0"/>
        <v>8.8888888888888882E-4</v>
      </c>
      <c r="L25" s="37">
        <f t="shared" si="19"/>
        <v>1.4986111111111106E-2</v>
      </c>
      <c r="M25" s="817">
        <v>0.64</v>
      </c>
      <c r="N25" s="472">
        <f t="shared" si="22"/>
        <v>8.4600000000000009</v>
      </c>
      <c r="O25" s="817">
        <v>30</v>
      </c>
      <c r="P25" s="37">
        <f t="shared" si="20"/>
        <v>8.8888888888888882E-4</v>
      </c>
      <c r="Q25" s="37">
        <f t="shared" si="23"/>
        <v>1.4986111111111106E-2</v>
      </c>
      <c r="R25" s="98">
        <f t="shared" si="1"/>
        <v>0.20248611111111109</v>
      </c>
      <c r="S25" s="98">
        <f t="shared" si="2"/>
        <v>0.23026388888888888</v>
      </c>
      <c r="T25" s="98">
        <f t="shared" si="3"/>
        <v>0.27193055555555568</v>
      </c>
      <c r="U25" s="98">
        <f t="shared" si="4"/>
        <v>0.3101250000000001</v>
      </c>
      <c r="V25" s="98">
        <f t="shared" si="5"/>
        <v>0.3587361111111112</v>
      </c>
      <c r="W25" s="98">
        <f t="shared" si="6"/>
        <v>0.40040277777777789</v>
      </c>
      <c r="X25" s="98">
        <f t="shared" si="7"/>
        <v>0.44554166666666678</v>
      </c>
      <c r="Y25" s="98">
        <f t="shared" si="8"/>
        <v>0.48720833333333347</v>
      </c>
      <c r="Z25" s="98">
        <f t="shared" si="9"/>
        <v>0.5358194444444444</v>
      </c>
      <c r="AA25" s="98">
        <f t="shared" si="10"/>
        <v>0.57748611111111103</v>
      </c>
      <c r="AB25" s="98">
        <f t="shared" si="11"/>
        <v>0.61915277777777766</v>
      </c>
      <c r="AC25" s="98">
        <f t="shared" si="12"/>
        <v>0.65040277777777766</v>
      </c>
      <c r="AD25" s="98">
        <f t="shared" si="13"/>
        <v>0.6920694444444444</v>
      </c>
      <c r="AE25" s="98">
        <f t="shared" si="14"/>
        <v>0.73373611111111103</v>
      </c>
      <c r="AF25" s="98">
        <f t="shared" si="15"/>
        <v>0.77540277777777766</v>
      </c>
      <c r="AG25" s="98">
        <f t="shared" si="16"/>
        <v>0.8170694444444444</v>
      </c>
      <c r="AH25" s="98">
        <f t="shared" si="17"/>
        <v>0.85873611111111103</v>
      </c>
      <c r="AI25" s="98">
        <f t="shared" si="18"/>
        <v>0.92470833333333324</v>
      </c>
      <c r="AJ25" s="192"/>
      <c r="AK25" s="192"/>
      <c r="AL25" s="192"/>
      <c r="AM25" s="192"/>
      <c r="AN25" s="865"/>
      <c r="AO25" s="854"/>
      <c r="AP25" s="854"/>
      <c r="AQ25" s="854"/>
      <c r="AR25" s="854"/>
      <c r="AS25" s="15"/>
      <c r="AT25" s="15"/>
      <c r="AU25" s="15"/>
      <c r="AV25" s="15"/>
      <c r="AW25" s="15"/>
      <c r="AX25" s="15"/>
      <c r="AY25" s="15"/>
      <c r="AZ25" s="15"/>
      <c r="BA25" s="15"/>
      <c r="BB25" s="15"/>
    </row>
    <row r="26" spans="1:57">
      <c r="A26" s="1951"/>
      <c r="B26" s="1057" t="s">
        <v>420</v>
      </c>
      <c r="C26" s="1424" t="s">
        <v>4</v>
      </c>
      <c r="D26" s="1424" t="s">
        <v>1681</v>
      </c>
      <c r="E26" s="1382" t="s">
        <v>153</v>
      </c>
      <c r="F26" s="32">
        <v>0.93</v>
      </c>
      <c r="G26" s="396">
        <f t="shared" si="21"/>
        <v>9.39</v>
      </c>
      <c r="H26" s="1058" t="s">
        <v>918</v>
      </c>
      <c r="I26" s="1058" t="s">
        <v>919</v>
      </c>
      <c r="J26" s="32">
        <v>25</v>
      </c>
      <c r="K26" s="33">
        <f t="shared" si="0"/>
        <v>1.5500000000000002E-3</v>
      </c>
      <c r="L26" s="33">
        <f t="shared" si="19"/>
        <v>1.6536111111111106E-2</v>
      </c>
      <c r="M26" s="32">
        <v>0.93</v>
      </c>
      <c r="N26" s="495">
        <f t="shared" si="22"/>
        <v>9.39</v>
      </c>
      <c r="O26" s="32">
        <v>25</v>
      </c>
      <c r="P26" s="33">
        <f t="shared" si="20"/>
        <v>1.5500000000000002E-3</v>
      </c>
      <c r="Q26" s="33">
        <f>Q25+P26</f>
        <v>1.6536111111111106E-2</v>
      </c>
      <c r="R26" s="34">
        <f t="shared" si="1"/>
        <v>0.20403611111111108</v>
      </c>
      <c r="S26" s="34">
        <f t="shared" si="2"/>
        <v>0.23181388888888887</v>
      </c>
      <c r="T26" s="34">
        <f t="shared" si="3"/>
        <v>0.27348055555555567</v>
      </c>
      <c r="U26" s="34">
        <f t="shared" si="4"/>
        <v>0.31167500000000009</v>
      </c>
      <c r="V26" s="34">
        <f t="shared" si="5"/>
        <v>0.3602861111111112</v>
      </c>
      <c r="W26" s="34">
        <f t="shared" si="6"/>
        <v>0.40195277777777788</v>
      </c>
      <c r="X26" s="34">
        <f t="shared" si="7"/>
        <v>0.44709166666666678</v>
      </c>
      <c r="Y26" s="34">
        <f t="shared" si="8"/>
        <v>0.48875833333333346</v>
      </c>
      <c r="Z26" s="34">
        <f t="shared" si="9"/>
        <v>0.53736944444444446</v>
      </c>
      <c r="AA26" s="34">
        <f t="shared" si="10"/>
        <v>0.57903611111111108</v>
      </c>
      <c r="AB26" s="34">
        <f t="shared" si="11"/>
        <v>0.62070277777777771</v>
      </c>
      <c r="AC26" s="34">
        <f t="shared" si="12"/>
        <v>0.65195277777777771</v>
      </c>
      <c r="AD26" s="34">
        <f t="shared" si="13"/>
        <v>0.69361944444444446</v>
      </c>
      <c r="AE26" s="34">
        <f t="shared" si="14"/>
        <v>0.73528611111111108</v>
      </c>
      <c r="AF26" s="34">
        <f t="shared" si="15"/>
        <v>0.77695277777777771</v>
      </c>
      <c r="AG26" s="34">
        <f t="shared" si="16"/>
        <v>0.81861944444444446</v>
      </c>
      <c r="AH26" s="34">
        <f t="shared" si="17"/>
        <v>0.86028611111111108</v>
      </c>
      <c r="AI26" s="34">
        <f t="shared" si="18"/>
        <v>0.92625833333333329</v>
      </c>
      <c r="AJ26" s="192"/>
      <c r="AK26" s="192"/>
      <c r="AL26" s="192"/>
      <c r="AM26" s="192"/>
      <c r="AN26" s="192"/>
      <c r="AO26" s="63"/>
      <c r="AP26" s="63"/>
      <c r="AQ26" s="63"/>
      <c r="AR26" s="63"/>
      <c r="AS26" s="15"/>
      <c r="AT26" s="15"/>
      <c r="AU26" s="15"/>
      <c r="AV26" s="15"/>
      <c r="AW26" s="15"/>
      <c r="AX26" s="15"/>
      <c r="AY26" s="15"/>
      <c r="AZ26" s="15"/>
      <c r="BA26" s="15"/>
      <c r="BB26" s="15"/>
    </row>
    <row r="27" spans="1:57">
      <c r="A27" s="1951"/>
      <c r="B27" s="1056" t="s">
        <v>421</v>
      </c>
      <c r="C27" s="35" t="s">
        <v>4</v>
      </c>
      <c r="D27" s="1382" t="s">
        <v>1681</v>
      </c>
      <c r="E27" s="1382" t="s">
        <v>154</v>
      </c>
      <c r="F27" s="817">
        <v>0.78</v>
      </c>
      <c r="G27" s="122">
        <f t="shared" si="21"/>
        <v>10.17</v>
      </c>
      <c r="H27" s="831" t="s">
        <v>886</v>
      </c>
      <c r="I27" s="831" t="s">
        <v>887</v>
      </c>
      <c r="J27" s="817">
        <v>30</v>
      </c>
      <c r="K27" s="37">
        <f t="shared" si="0"/>
        <v>1.0833333333333335E-3</v>
      </c>
      <c r="L27" s="37">
        <f t="shared" si="19"/>
        <v>1.7619444444444438E-2</v>
      </c>
      <c r="M27" s="37" t="s">
        <v>492</v>
      </c>
      <c r="N27" s="37" t="s">
        <v>492</v>
      </c>
      <c r="O27" s="37" t="s">
        <v>492</v>
      </c>
      <c r="P27" s="37" t="s">
        <v>492</v>
      </c>
      <c r="Q27" s="37" t="s">
        <v>492</v>
      </c>
      <c r="R27" s="37" t="s">
        <v>492</v>
      </c>
      <c r="S27" s="37" t="s">
        <v>492</v>
      </c>
      <c r="T27" s="37" t="s">
        <v>492</v>
      </c>
      <c r="U27" s="37" t="s">
        <v>492</v>
      </c>
      <c r="V27" s="37" t="s">
        <v>492</v>
      </c>
      <c r="W27" s="37" t="s">
        <v>492</v>
      </c>
      <c r="X27" s="37" t="s">
        <v>492</v>
      </c>
      <c r="Y27" s="37" t="s">
        <v>492</v>
      </c>
      <c r="Z27" s="98">
        <f t="shared" si="9"/>
        <v>0.53845277777777778</v>
      </c>
      <c r="AA27" s="98">
        <f t="shared" ref="AA27:AA43" si="24">AA26+$K27</f>
        <v>0.58011944444444441</v>
      </c>
      <c r="AB27" s="98">
        <f t="shared" si="11"/>
        <v>0.62178611111111104</v>
      </c>
      <c r="AC27" s="98">
        <f t="shared" si="12"/>
        <v>0.65303611111111104</v>
      </c>
      <c r="AD27" s="98">
        <f t="shared" si="13"/>
        <v>0.69470277777777778</v>
      </c>
      <c r="AE27" s="98" t="s">
        <v>492</v>
      </c>
      <c r="AF27" s="122" t="s">
        <v>492</v>
      </c>
      <c r="AG27" s="122" t="s">
        <v>492</v>
      </c>
      <c r="AH27" s="122" t="s">
        <v>492</v>
      </c>
      <c r="AI27" s="122" t="s">
        <v>492</v>
      </c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</row>
    <row r="28" spans="1:57">
      <c r="A28" s="1951"/>
      <c r="B28" s="1056" t="s">
        <v>483</v>
      </c>
      <c r="C28" s="35" t="s">
        <v>4</v>
      </c>
      <c r="D28" s="1382" t="s">
        <v>1681</v>
      </c>
      <c r="E28" s="1382" t="s">
        <v>155</v>
      </c>
      <c r="F28" s="817">
        <v>0.56000000000000005</v>
      </c>
      <c r="G28" s="122">
        <f t="shared" si="21"/>
        <v>10.73</v>
      </c>
      <c r="H28" s="831" t="s">
        <v>888</v>
      </c>
      <c r="I28" s="831" t="s">
        <v>889</v>
      </c>
      <c r="J28" s="817">
        <v>30</v>
      </c>
      <c r="K28" s="37">
        <f t="shared" si="0"/>
        <v>7.7777777777777784E-4</v>
      </c>
      <c r="L28" s="37">
        <f t="shared" si="19"/>
        <v>1.8397222222222214E-2</v>
      </c>
      <c r="M28" s="37" t="s">
        <v>492</v>
      </c>
      <c r="N28" s="37" t="s">
        <v>492</v>
      </c>
      <c r="O28" s="37" t="s">
        <v>492</v>
      </c>
      <c r="P28" s="37" t="s">
        <v>492</v>
      </c>
      <c r="Q28" s="37" t="s">
        <v>492</v>
      </c>
      <c r="R28" s="37" t="s">
        <v>492</v>
      </c>
      <c r="S28" s="37" t="s">
        <v>492</v>
      </c>
      <c r="T28" s="37" t="s">
        <v>492</v>
      </c>
      <c r="U28" s="37" t="s">
        <v>492</v>
      </c>
      <c r="V28" s="37" t="s">
        <v>492</v>
      </c>
      <c r="W28" s="37" t="s">
        <v>492</v>
      </c>
      <c r="X28" s="37" t="s">
        <v>492</v>
      </c>
      <c r="Y28" s="37" t="s">
        <v>492</v>
      </c>
      <c r="Z28" s="98">
        <f t="shared" si="9"/>
        <v>0.53923055555555555</v>
      </c>
      <c r="AA28" s="98">
        <f t="shared" si="24"/>
        <v>0.58089722222222218</v>
      </c>
      <c r="AB28" s="98">
        <f t="shared" si="11"/>
        <v>0.62256388888888881</v>
      </c>
      <c r="AC28" s="98">
        <f t="shared" si="12"/>
        <v>0.65381388888888881</v>
      </c>
      <c r="AD28" s="98">
        <f t="shared" si="13"/>
        <v>0.69548055555555555</v>
      </c>
      <c r="AE28" s="98" t="s">
        <v>492</v>
      </c>
      <c r="AF28" s="122" t="s">
        <v>492</v>
      </c>
      <c r="AG28" s="122" t="s">
        <v>492</v>
      </c>
      <c r="AH28" s="122" t="s">
        <v>492</v>
      </c>
      <c r="AI28" s="122" t="s">
        <v>492</v>
      </c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</row>
    <row r="29" spans="1:57">
      <c r="A29" s="1951"/>
      <c r="B29" s="1056" t="s">
        <v>422</v>
      </c>
      <c r="C29" s="35" t="s">
        <v>4</v>
      </c>
      <c r="D29" s="1382" t="s">
        <v>1681</v>
      </c>
      <c r="E29" s="1382" t="s">
        <v>156</v>
      </c>
      <c r="F29" s="817">
        <v>0.52</v>
      </c>
      <c r="G29" s="122">
        <f t="shared" si="21"/>
        <v>11.25</v>
      </c>
      <c r="H29" s="831" t="s">
        <v>890</v>
      </c>
      <c r="I29" s="831" t="s">
        <v>891</v>
      </c>
      <c r="J29" s="817">
        <v>30</v>
      </c>
      <c r="K29" s="37">
        <f t="shared" si="0"/>
        <v>7.2222222222222219E-4</v>
      </c>
      <c r="L29" s="37">
        <f t="shared" si="19"/>
        <v>1.9119444444444435E-2</v>
      </c>
      <c r="M29" s="37" t="s">
        <v>492</v>
      </c>
      <c r="N29" s="37" t="s">
        <v>492</v>
      </c>
      <c r="O29" s="37" t="s">
        <v>492</v>
      </c>
      <c r="P29" s="37" t="s">
        <v>492</v>
      </c>
      <c r="Q29" s="37" t="s">
        <v>492</v>
      </c>
      <c r="R29" s="37" t="s">
        <v>492</v>
      </c>
      <c r="S29" s="37" t="s">
        <v>492</v>
      </c>
      <c r="T29" s="37" t="s">
        <v>492</v>
      </c>
      <c r="U29" s="37" t="s">
        <v>492</v>
      </c>
      <c r="V29" s="37" t="s">
        <v>492</v>
      </c>
      <c r="W29" s="37" t="s">
        <v>492</v>
      </c>
      <c r="X29" s="37" t="s">
        <v>492</v>
      </c>
      <c r="Y29" s="37" t="s">
        <v>492</v>
      </c>
      <c r="Z29" s="98">
        <f t="shared" si="9"/>
        <v>0.53995277777777773</v>
      </c>
      <c r="AA29" s="98">
        <f t="shared" si="24"/>
        <v>0.58161944444444436</v>
      </c>
      <c r="AB29" s="98">
        <f t="shared" si="11"/>
        <v>0.62328611111111099</v>
      </c>
      <c r="AC29" s="98">
        <f t="shared" si="12"/>
        <v>0.65453611111111099</v>
      </c>
      <c r="AD29" s="98">
        <f t="shared" si="13"/>
        <v>0.69620277777777773</v>
      </c>
      <c r="AE29" s="98" t="s">
        <v>492</v>
      </c>
      <c r="AF29" s="122" t="s">
        <v>492</v>
      </c>
      <c r="AG29" s="122" t="s">
        <v>492</v>
      </c>
      <c r="AH29" s="122" t="s">
        <v>492</v>
      </c>
      <c r="AI29" s="122" t="s">
        <v>492</v>
      </c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</row>
    <row r="30" spans="1:57">
      <c r="A30" s="1951"/>
      <c r="B30" s="1059" t="s">
        <v>448</v>
      </c>
      <c r="C30" s="497" t="s">
        <v>5</v>
      </c>
      <c r="D30" s="497" t="s">
        <v>1681</v>
      </c>
      <c r="E30" s="1382" t="s">
        <v>157</v>
      </c>
      <c r="F30" s="855">
        <v>0.5</v>
      </c>
      <c r="G30" s="1060">
        <f t="shared" si="21"/>
        <v>11.75</v>
      </c>
      <c r="H30" s="831" t="s">
        <v>892</v>
      </c>
      <c r="I30" s="831" t="s">
        <v>893</v>
      </c>
      <c r="J30" s="377">
        <v>30</v>
      </c>
      <c r="K30" s="378">
        <f t="shared" si="0"/>
        <v>6.9444444444444447E-4</v>
      </c>
      <c r="L30" s="378">
        <f t="shared" si="19"/>
        <v>1.9813888888888881E-2</v>
      </c>
      <c r="M30" s="378" t="s">
        <v>492</v>
      </c>
      <c r="N30" s="378" t="s">
        <v>492</v>
      </c>
      <c r="O30" s="378" t="s">
        <v>492</v>
      </c>
      <c r="P30" s="378" t="s">
        <v>492</v>
      </c>
      <c r="Q30" s="378" t="s">
        <v>492</v>
      </c>
      <c r="R30" s="378" t="s">
        <v>492</v>
      </c>
      <c r="S30" s="378" t="s">
        <v>492</v>
      </c>
      <c r="T30" s="378" t="s">
        <v>492</v>
      </c>
      <c r="U30" s="378" t="s">
        <v>492</v>
      </c>
      <c r="V30" s="378" t="s">
        <v>492</v>
      </c>
      <c r="W30" s="378" t="s">
        <v>492</v>
      </c>
      <c r="X30" s="378" t="s">
        <v>492</v>
      </c>
      <c r="Y30" s="378" t="s">
        <v>492</v>
      </c>
      <c r="Z30" s="379">
        <f t="shared" si="9"/>
        <v>0.54064722222222217</v>
      </c>
      <c r="AA30" s="379">
        <f t="shared" si="24"/>
        <v>0.5823138888888888</v>
      </c>
      <c r="AB30" s="379">
        <f t="shared" si="11"/>
        <v>0.62398055555555543</v>
      </c>
      <c r="AC30" s="379">
        <f t="shared" si="12"/>
        <v>0.65523055555555543</v>
      </c>
      <c r="AD30" s="379">
        <f t="shared" si="13"/>
        <v>0.69689722222222217</v>
      </c>
      <c r="AE30" s="379" t="s">
        <v>492</v>
      </c>
      <c r="AF30" s="867" t="s">
        <v>492</v>
      </c>
      <c r="AG30" s="867" t="s">
        <v>492</v>
      </c>
      <c r="AH30" s="867" t="s">
        <v>492</v>
      </c>
      <c r="AI30" s="867" t="s">
        <v>492</v>
      </c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</row>
    <row r="31" spans="1:57">
      <c r="A31" s="1951"/>
      <c r="B31" s="1056" t="s">
        <v>422</v>
      </c>
      <c r="C31" s="35" t="s">
        <v>5</v>
      </c>
      <c r="D31" s="1382" t="s">
        <v>1681</v>
      </c>
      <c r="E31" s="1382" t="s">
        <v>102</v>
      </c>
      <c r="F31" s="698">
        <v>0.46</v>
      </c>
      <c r="G31" s="122">
        <f t="shared" si="21"/>
        <v>12.21</v>
      </c>
      <c r="H31" s="831" t="s">
        <v>1292</v>
      </c>
      <c r="I31" s="831" t="s">
        <v>1293</v>
      </c>
      <c r="J31" s="817">
        <v>30</v>
      </c>
      <c r="K31" s="37">
        <f t="shared" si="0"/>
        <v>6.3888888888888893E-4</v>
      </c>
      <c r="L31" s="37">
        <f t="shared" si="19"/>
        <v>2.0452777777777771E-2</v>
      </c>
      <c r="M31" s="37" t="s">
        <v>492</v>
      </c>
      <c r="N31" s="37" t="s">
        <v>492</v>
      </c>
      <c r="O31" s="37" t="s">
        <v>492</v>
      </c>
      <c r="P31" s="37" t="s">
        <v>492</v>
      </c>
      <c r="Q31" s="37" t="s">
        <v>492</v>
      </c>
      <c r="R31" s="37" t="s">
        <v>492</v>
      </c>
      <c r="S31" s="37" t="s">
        <v>492</v>
      </c>
      <c r="T31" s="37" t="s">
        <v>492</v>
      </c>
      <c r="U31" s="37" t="s">
        <v>492</v>
      </c>
      <c r="V31" s="37" t="s">
        <v>492</v>
      </c>
      <c r="W31" s="37" t="s">
        <v>492</v>
      </c>
      <c r="X31" s="37" t="s">
        <v>492</v>
      </c>
      <c r="Y31" s="37" t="s">
        <v>492</v>
      </c>
      <c r="Z31" s="98">
        <f t="shared" si="9"/>
        <v>0.54128611111111102</v>
      </c>
      <c r="AA31" s="98">
        <f t="shared" si="24"/>
        <v>0.58295277777777765</v>
      </c>
      <c r="AB31" s="98">
        <f t="shared" si="11"/>
        <v>0.62461944444444428</v>
      </c>
      <c r="AC31" s="98">
        <f t="shared" si="12"/>
        <v>0.65586944444444428</v>
      </c>
      <c r="AD31" s="98">
        <f t="shared" si="13"/>
        <v>0.69753611111111102</v>
      </c>
      <c r="AE31" s="98" t="s">
        <v>492</v>
      </c>
      <c r="AF31" s="122" t="s">
        <v>492</v>
      </c>
      <c r="AG31" s="122" t="s">
        <v>492</v>
      </c>
      <c r="AH31" s="122" t="s">
        <v>492</v>
      </c>
      <c r="AI31" s="122" t="s">
        <v>492</v>
      </c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</row>
    <row r="32" spans="1:57">
      <c r="A32" s="1951"/>
      <c r="B32" s="1056" t="s">
        <v>483</v>
      </c>
      <c r="C32" s="35" t="s">
        <v>5</v>
      </c>
      <c r="D32" s="1382" t="s">
        <v>1681</v>
      </c>
      <c r="E32" s="1382" t="s">
        <v>158</v>
      </c>
      <c r="F32" s="856">
        <v>0.51</v>
      </c>
      <c r="G32" s="122">
        <f t="shared" si="21"/>
        <v>12.72</v>
      </c>
      <c r="H32" s="831" t="s">
        <v>914</v>
      </c>
      <c r="I32" s="831" t="s">
        <v>915</v>
      </c>
      <c r="J32" s="817">
        <v>30</v>
      </c>
      <c r="K32" s="37">
        <f t="shared" si="0"/>
        <v>7.0833333333333338E-4</v>
      </c>
      <c r="L32" s="37">
        <f t="shared" si="19"/>
        <v>2.1161111111111103E-2</v>
      </c>
      <c r="M32" s="37" t="s">
        <v>492</v>
      </c>
      <c r="N32" s="37" t="s">
        <v>492</v>
      </c>
      <c r="O32" s="37" t="s">
        <v>492</v>
      </c>
      <c r="P32" s="37" t="s">
        <v>492</v>
      </c>
      <c r="Q32" s="37" t="s">
        <v>492</v>
      </c>
      <c r="R32" s="37" t="s">
        <v>492</v>
      </c>
      <c r="S32" s="37" t="s">
        <v>492</v>
      </c>
      <c r="T32" s="37" t="s">
        <v>492</v>
      </c>
      <c r="U32" s="37" t="s">
        <v>492</v>
      </c>
      <c r="V32" s="37" t="s">
        <v>492</v>
      </c>
      <c r="W32" s="37" t="s">
        <v>492</v>
      </c>
      <c r="X32" s="37" t="s">
        <v>492</v>
      </c>
      <c r="Y32" s="37" t="s">
        <v>492</v>
      </c>
      <c r="Z32" s="98">
        <f t="shared" si="9"/>
        <v>0.54199444444444433</v>
      </c>
      <c r="AA32" s="98">
        <f t="shared" si="24"/>
        <v>0.58366111111111096</v>
      </c>
      <c r="AB32" s="98">
        <f t="shared" si="11"/>
        <v>0.62532777777777759</v>
      </c>
      <c r="AC32" s="98">
        <f t="shared" si="12"/>
        <v>0.65657777777777759</v>
      </c>
      <c r="AD32" s="98">
        <f t="shared" si="13"/>
        <v>0.69824444444444433</v>
      </c>
      <c r="AE32" s="98" t="s">
        <v>492</v>
      </c>
      <c r="AF32" s="122" t="s">
        <v>492</v>
      </c>
      <c r="AG32" s="122" t="s">
        <v>492</v>
      </c>
      <c r="AH32" s="122" t="s">
        <v>492</v>
      </c>
      <c r="AI32" s="122" t="s">
        <v>492</v>
      </c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</row>
    <row r="33" spans="1:48">
      <c r="A33" s="1951"/>
      <c r="B33" s="1056" t="s">
        <v>421</v>
      </c>
      <c r="C33" s="35" t="s">
        <v>5</v>
      </c>
      <c r="D33" s="1382" t="s">
        <v>1681</v>
      </c>
      <c r="E33" s="1382" t="s">
        <v>159</v>
      </c>
      <c r="F33" s="857">
        <v>0.54</v>
      </c>
      <c r="G33" s="122">
        <f t="shared" si="21"/>
        <v>13.260000000000002</v>
      </c>
      <c r="H33" s="831" t="s">
        <v>916</v>
      </c>
      <c r="I33" s="831" t="s">
        <v>917</v>
      </c>
      <c r="J33" s="568">
        <v>30</v>
      </c>
      <c r="K33" s="37">
        <f t="shared" si="0"/>
        <v>7.5000000000000012E-4</v>
      </c>
      <c r="L33" s="37">
        <f t="shared" si="19"/>
        <v>2.1911111111111103E-2</v>
      </c>
      <c r="M33" s="37" t="s">
        <v>492</v>
      </c>
      <c r="N33" s="37" t="s">
        <v>492</v>
      </c>
      <c r="O33" s="37" t="s">
        <v>492</v>
      </c>
      <c r="P33" s="37" t="s">
        <v>492</v>
      </c>
      <c r="Q33" s="37" t="s">
        <v>492</v>
      </c>
      <c r="R33" s="37" t="s">
        <v>492</v>
      </c>
      <c r="S33" s="37" t="s">
        <v>492</v>
      </c>
      <c r="T33" s="37" t="s">
        <v>492</v>
      </c>
      <c r="U33" s="37" t="s">
        <v>492</v>
      </c>
      <c r="V33" s="37" t="s">
        <v>492</v>
      </c>
      <c r="W33" s="37" t="s">
        <v>492</v>
      </c>
      <c r="X33" s="37" t="s">
        <v>492</v>
      </c>
      <c r="Y33" s="37" t="s">
        <v>492</v>
      </c>
      <c r="Z33" s="98">
        <f t="shared" si="9"/>
        <v>0.54274444444444436</v>
      </c>
      <c r="AA33" s="98">
        <f t="shared" si="24"/>
        <v>0.58441111111111099</v>
      </c>
      <c r="AB33" s="98">
        <f t="shared" si="11"/>
        <v>0.62607777777777762</v>
      </c>
      <c r="AC33" s="98">
        <f t="shared" si="12"/>
        <v>0.65732777777777762</v>
      </c>
      <c r="AD33" s="98">
        <f t="shared" si="13"/>
        <v>0.69899444444444436</v>
      </c>
      <c r="AE33" s="98" t="s">
        <v>492</v>
      </c>
      <c r="AF33" s="122" t="s">
        <v>492</v>
      </c>
      <c r="AG33" s="122" t="s">
        <v>492</v>
      </c>
      <c r="AH33" s="122" t="s">
        <v>492</v>
      </c>
      <c r="AI33" s="122" t="s">
        <v>492</v>
      </c>
      <c r="AO33" s="15"/>
      <c r="AP33" s="15"/>
      <c r="AQ33" s="15"/>
      <c r="AR33" s="15"/>
      <c r="AS33" s="15"/>
      <c r="AT33" s="15"/>
      <c r="AU33" s="15"/>
      <c r="AV33" s="15"/>
    </row>
    <row r="34" spans="1:48">
      <c r="A34" s="1951"/>
      <c r="B34" s="1056" t="s">
        <v>420</v>
      </c>
      <c r="C34" s="35" t="s">
        <v>4</v>
      </c>
      <c r="D34" s="1382" t="s">
        <v>1681</v>
      </c>
      <c r="E34" s="1382" t="s">
        <v>160</v>
      </c>
      <c r="F34" s="857">
        <v>1.0900000000000001</v>
      </c>
      <c r="G34" s="122">
        <f t="shared" si="21"/>
        <v>14.350000000000001</v>
      </c>
      <c r="H34" s="1058" t="s">
        <v>918</v>
      </c>
      <c r="I34" s="1058" t="s">
        <v>919</v>
      </c>
      <c r="J34" s="568">
        <v>30</v>
      </c>
      <c r="K34" s="37">
        <f t="shared" si="0"/>
        <v>1.5138888888888891E-3</v>
      </c>
      <c r="L34" s="37">
        <f t="shared" si="19"/>
        <v>2.3424999999999991E-2</v>
      </c>
      <c r="M34" s="37" t="s">
        <v>492</v>
      </c>
      <c r="N34" s="37" t="s">
        <v>492</v>
      </c>
      <c r="O34" s="37" t="s">
        <v>492</v>
      </c>
      <c r="P34" s="37" t="s">
        <v>492</v>
      </c>
      <c r="Q34" s="37" t="s">
        <v>492</v>
      </c>
      <c r="R34" s="37" t="s">
        <v>492</v>
      </c>
      <c r="S34" s="37" t="s">
        <v>492</v>
      </c>
      <c r="T34" s="37" t="s">
        <v>492</v>
      </c>
      <c r="U34" s="37" t="s">
        <v>492</v>
      </c>
      <c r="V34" s="37" t="s">
        <v>492</v>
      </c>
      <c r="W34" s="37" t="s">
        <v>492</v>
      </c>
      <c r="X34" s="37" t="s">
        <v>492</v>
      </c>
      <c r="Y34" s="37" t="s">
        <v>492</v>
      </c>
      <c r="Z34" s="98">
        <f t="shared" si="9"/>
        <v>0.54425833333333329</v>
      </c>
      <c r="AA34" s="98">
        <f t="shared" si="24"/>
        <v>0.58592499999999992</v>
      </c>
      <c r="AB34" s="98">
        <f t="shared" si="11"/>
        <v>0.62759166666666655</v>
      </c>
      <c r="AC34" s="98">
        <f t="shared" si="12"/>
        <v>0.65884166666666655</v>
      </c>
      <c r="AD34" s="98">
        <f t="shared" si="13"/>
        <v>0.70050833333333329</v>
      </c>
      <c r="AE34" s="98" t="s">
        <v>492</v>
      </c>
      <c r="AF34" s="98" t="s">
        <v>492</v>
      </c>
      <c r="AG34" s="98" t="s">
        <v>492</v>
      </c>
      <c r="AH34" s="98" t="s">
        <v>492</v>
      </c>
      <c r="AI34" s="98" t="s">
        <v>492</v>
      </c>
      <c r="AO34" s="15"/>
      <c r="AP34" s="15"/>
      <c r="AQ34" s="15"/>
      <c r="AR34" s="15"/>
      <c r="AS34" s="15"/>
      <c r="AT34" s="15"/>
      <c r="AU34" s="15"/>
      <c r="AV34" s="15"/>
    </row>
    <row r="35" spans="1:48">
      <c r="A35" s="1951"/>
      <c r="B35" s="872" t="s">
        <v>488</v>
      </c>
      <c r="C35" s="1382"/>
      <c r="D35" s="1382" t="s">
        <v>1681</v>
      </c>
      <c r="E35" s="1382" t="s">
        <v>161</v>
      </c>
      <c r="F35" s="817">
        <v>0.98</v>
      </c>
      <c r="G35" s="122">
        <f t="shared" si="21"/>
        <v>15.330000000000002</v>
      </c>
      <c r="H35" s="831" t="s">
        <v>533</v>
      </c>
      <c r="I35" s="831" t="s">
        <v>91</v>
      </c>
      <c r="J35" s="568">
        <v>30</v>
      </c>
      <c r="K35" s="37">
        <f t="shared" si="0"/>
        <v>1.3611111111111109E-3</v>
      </c>
      <c r="L35" s="37">
        <f t="shared" si="19"/>
        <v>2.4786111111111103E-2</v>
      </c>
      <c r="M35" s="189">
        <v>0.98</v>
      </c>
      <c r="N35" s="472">
        <f>N26+M35</f>
        <v>10.370000000000001</v>
      </c>
      <c r="O35" s="568">
        <v>30</v>
      </c>
      <c r="P35" s="37">
        <f t="shared" si="20"/>
        <v>1.3611111111111109E-3</v>
      </c>
      <c r="Q35" s="164">
        <f>Q26+P35</f>
        <v>1.7897222222222217E-2</v>
      </c>
      <c r="R35" s="98">
        <f t="shared" ref="R35:Y35" si="25">R26+$P35</f>
        <v>0.2053972222222222</v>
      </c>
      <c r="S35" s="98">
        <f t="shared" si="25"/>
        <v>0.23317499999999999</v>
      </c>
      <c r="T35" s="98">
        <f t="shared" si="25"/>
        <v>0.27484166666666676</v>
      </c>
      <c r="U35" s="98">
        <f t="shared" si="25"/>
        <v>0.31303611111111118</v>
      </c>
      <c r="V35" s="98">
        <f t="shared" si="25"/>
        <v>0.36164722222222229</v>
      </c>
      <c r="W35" s="98">
        <f t="shared" si="25"/>
        <v>0.40331388888888897</v>
      </c>
      <c r="X35" s="98">
        <f t="shared" si="25"/>
        <v>0.44845277777777787</v>
      </c>
      <c r="Y35" s="98">
        <f t="shared" si="25"/>
        <v>0.49011944444444455</v>
      </c>
      <c r="Z35" s="98">
        <f t="shared" si="9"/>
        <v>0.54561944444444443</v>
      </c>
      <c r="AA35" s="98">
        <f t="shared" si="24"/>
        <v>0.58728611111111106</v>
      </c>
      <c r="AB35" s="98">
        <f t="shared" si="11"/>
        <v>0.62895277777777769</v>
      </c>
      <c r="AC35" s="98">
        <f t="shared" si="12"/>
        <v>0.66020277777777769</v>
      </c>
      <c r="AD35" s="98">
        <f t="shared" si="13"/>
        <v>0.70186944444444443</v>
      </c>
      <c r="AE35" s="98">
        <f>AE26+P35</f>
        <v>0.73664722222222223</v>
      </c>
      <c r="AF35" s="98">
        <f>AF26+P35</f>
        <v>0.77831388888888886</v>
      </c>
      <c r="AG35" s="98">
        <f>AG26+P35</f>
        <v>0.8199805555555556</v>
      </c>
      <c r="AH35" s="98">
        <f>AH26+P35</f>
        <v>0.86164722222222223</v>
      </c>
      <c r="AI35" s="98">
        <f>AI26+P35</f>
        <v>0.92761944444444444</v>
      </c>
      <c r="AO35" s="15"/>
      <c r="AP35" s="15"/>
      <c r="AQ35" s="15"/>
      <c r="AR35" s="15"/>
      <c r="AS35" s="15"/>
      <c r="AT35" s="15"/>
      <c r="AU35" s="15"/>
      <c r="AV35" s="15"/>
    </row>
    <row r="36" spans="1:48">
      <c r="A36" s="1951"/>
      <c r="B36" s="872" t="s">
        <v>489</v>
      </c>
      <c r="C36" s="1382"/>
      <c r="D36" s="1382" t="s">
        <v>1681</v>
      </c>
      <c r="E36" s="1382" t="s">
        <v>183</v>
      </c>
      <c r="F36" s="817">
        <v>0.47</v>
      </c>
      <c r="G36" s="122">
        <f t="shared" si="21"/>
        <v>15.800000000000002</v>
      </c>
      <c r="H36" s="831" t="s">
        <v>533</v>
      </c>
      <c r="I36" s="831" t="s">
        <v>91</v>
      </c>
      <c r="J36" s="568">
        <v>30</v>
      </c>
      <c r="K36" s="37">
        <f t="shared" si="0"/>
        <v>6.5277777777777773E-4</v>
      </c>
      <c r="L36" s="37">
        <f t="shared" si="19"/>
        <v>2.5438888888888879E-2</v>
      </c>
      <c r="M36" s="189">
        <v>0.47</v>
      </c>
      <c r="N36" s="472">
        <f>N35+M36</f>
        <v>10.840000000000002</v>
      </c>
      <c r="O36" s="568">
        <v>30</v>
      </c>
      <c r="P36" s="37">
        <f t="shared" si="20"/>
        <v>6.5277777777777773E-4</v>
      </c>
      <c r="Q36" s="164">
        <f t="shared" ref="Q36:Q43" si="26">Q35+P36</f>
        <v>1.8549999999999994E-2</v>
      </c>
      <c r="R36" s="10">
        <f t="shared" ref="R36:Y43" si="27">R35+$P36</f>
        <v>0.20604999999999998</v>
      </c>
      <c r="S36" s="10">
        <f t="shared" si="27"/>
        <v>0.23382777777777777</v>
      </c>
      <c r="T36" s="10">
        <f t="shared" si="27"/>
        <v>0.27549444444444454</v>
      </c>
      <c r="U36" s="10">
        <f t="shared" si="27"/>
        <v>0.31368888888888896</v>
      </c>
      <c r="V36" s="10">
        <f t="shared" si="27"/>
        <v>0.36230000000000007</v>
      </c>
      <c r="W36" s="10">
        <f t="shared" si="27"/>
        <v>0.40396666666666675</v>
      </c>
      <c r="X36" s="10">
        <f t="shared" si="27"/>
        <v>0.44910555555555565</v>
      </c>
      <c r="Y36" s="10">
        <f t="shared" si="27"/>
        <v>0.49077222222222233</v>
      </c>
      <c r="Z36" s="98">
        <f t="shared" si="9"/>
        <v>0.54627222222222216</v>
      </c>
      <c r="AA36" s="98">
        <f t="shared" si="24"/>
        <v>0.58793888888888879</v>
      </c>
      <c r="AB36" s="98">
        <f t="shared" si="11"/>
        <v>0.62960555555555542</v>
      </c>
      <c r="AC36" s="98">
        <f t="shared" si="12"/>
        <v>0.66085555555555542</v>
      </c>
      <c r="AD36" s="98">
        <f t="shared" si="13"/>
        <v>0.70252222222222216</v>
      </c>
      <c r="AE36" s="98">
        <f t="shared" ref="AE36:AI43" si="28">AE35+$P36</f>
        <v>0.73729999999999996</v>
      </c>
      <c r="AF36" s="98">
        <f t="shared" si="28"/>
        <v>0.77896666666666659</v>
      </c>
      <c r="AG36" s="98">
        <f t="shared" si="28"/>
        <v>0.82063333333333333</v>
      </c>
      <c r="AH36" s="98">
        <f t="shared" si="28"/>
        <v>0.86229999999999996</v>
      </c>
      <c r="AI36" s="98">
        <f t="shared" si="28"/>
        <v>0.92827222222222217</v>
      </c>
      <c r="AO36" s="15"/>
      <c r="AP36" s="15"/>
      <c r="AQ36" s="15"/>
      <c r="AR36" s="15"/>
      <c r="AS36" s="15"/>
      <c r="AT36" s="15"/>
      <c r="AU36" s="448"/>
      <c r="AV36" s="448"/>
    </row>
    <row r="37" spans="1:48">
      <c r="A37" s="1951"/>
      <c r="B37" s="335" t="s">
        <v>484</v>
      </c>
      <c r="C37" s="1382" t="s">
        <v>4</v>
      </c>
      <c r="D37" s="1382" t="s">
        <v>1681</v>
      </c>
      <c r="E37" s="1382" t="s">
        <v>184</v>
      </c>
      <c r="F37" s="817">
        <v>0.27</v>
      </c>
      <c r="G37" s="122">
        <f t="shared" si="21"/>
        <v>16.070000000000004</v>
      </c>
      <c r="H37" s="1058" t="s">
        <v>918</v>
      </c>
      <c r="I37" s="1058" t="s">
        <v>919</v>
      </c>
      <c r="J37" s="817">
        <v>30</v>
      </c>
      <c r="K37" s="37">
        <f t="shared" si="0"/>
        <v>3.7500000000000006E-4</v>
      </c>
      <c r="L37" s="37">
        <f t="shared" si="19"/>
        <v>2.5813888888888879E-2</v>
      </c>
      <c r="M37" s="189">
        <v>0.27</v>
      </c>
      <c r="N37" s="472">
        <f t="shared" ref="N37:N43" si="29">N36+M37</f>
        <v>11.110000000000001</v>
      </c>
      <c r="O37" s="817">
        <v>30</v>
      </c>
      <c r="P37" s="37">
        <f t="shared" si="20"/>
        <v>3.7500000000000006E-4</v>
      </c>
      <c r="Q37" s="164">
        <f t="shared" si="26"/>
        <v>1.8924999999999994E-2</v>
      </c>
      <c r="R37" s="10">
        <f t="shared" si="27"/>
        <v>0.20642499999999997</v>
      </c>
      <c r="S37" s="10">
        <f t="shared" si="27"/>
        <v>0.23420277777777776</v>
      </c>
      <c r="T37" s="10">
        <f t="shared" si="27"/>
        <v>0.27586944444444456</v>
      </c>
      <c r="U37" s="10">
        <f t="shared" si="27"/>
        <v>0.31406388888888898</v>
      </c>
      <c r="V37" s="10">
        <f t="shared" si="27"/>
        <v>0.36267500000000008</v>
      </c>
      <c r="W37" s="10">
        <f t="shared" si="27"/>
        <v>0.40434166666666677</v>
      </c>
      <c r="X37" s="10">
        <f t="shared" si="27"/>
        <v>0.44948055555555566</v>
      </c>
      <c r="Y37" s="10">
        <f t="shared" si="27"/>
        <v>0.49114722222222235</v>
      </c>
      <c r="Z37" s="98">
        <f t="shared" si="9"/>
        <v>0.54664722222222217</v>
      </c>
      <c r="AA37" s="98">
        <f t="shared" si="24"/>
        <v>0.5883138888888888</v>
      </c>
      <c r="AB37" s="98">
        <f t="shared" si="11"/>
        <v>0.62998055555555543</v>
      </c>
      <c r="AC37" s="98">
        <f t="shared" si="12"/>
        <v>0.66123055555555543</v>
      </c>
      <c r="AD37" s="98">
        <f t="shared" si="13"/>
        <v>0.70289722222222217</v>
      </c>
      <c r="AE37" s="98">
        <f t="shared" si="28"/>
        <v>0.73767499999999997</v>
      </c>
      <c r="AF37" s="98">
        <f t="shared" si="28"/>
        <v>0.7793416666666666</v>
      </c>
      <c r="AG37" s="98">
        <f t="shared" si="28"/>
        <v>0.82100833333333334</v>
      </c>
      <c r="AH37" s="98">
        <f t="shared" si="28"/>
        <v>0.86267499999999997</v>
      </c>
      <c r="AI37" s="98">
        <f t="shared" si="28"/>
        <v>0.92864722222222218</v>
      </c>
      <c r="AO37" s="15"/>
      <c r="AP37" s="15"/>
      <c r="AQ37" s="15"/>
      <c r="AR37" s="15"/>
      <c r="AS37" s="15"/>
      <c r="AT37" s="15"/>
      <c r="AU37" s="15"/>
      <c r="AV37" s="15"/>
    </row>
    <row r="38" spans="1:48">
      <c r="A38" s="1951"/>
      <c r="B38" s="1071" t="s">
        <v>485</v>
      </c>
      <c r="C38" s="480"/>
      <c r="D38" s="132" t="s">
        <v>1681</v>
      </c>
      <c r="E38" s="1382" t="s">
        <v>185</v>
      </c>
      <c r="F38" s="116">
        <v>0.43</v>
      </c>
      <c r="G38" s="132">
        <f t="shared" si="21"/>
        <v>16.500000000000004</v>
      </c>
      <c r="H38" s="831" t="s">
        <v>533</v>
      </c>
      <c r="I38" s="831" t="s">
        <v>91</v>
      </c>
      <c r="J38" s="116">
        <v>30</v>
      </c>
      <c r="K38" s="118">
        <f t="shared" si="0"/>
        <v>5.9722222222222219E-4</v>
      </c>
      <c r="L38" s="118">
        <f t="shared" si="19"/>
        <v>2.64111111111111E-2</v>
      </c>
      <c r="M38" s="478">
        <v>0.43</v>
      </c>
      <c r="N38" s="479">
        <f t="shared" si="29"/>
        <v>11.540000000000001</v>
      </c>
      <c r="O38" s="116">
        <v>30</v>
      </c>
      <c r="P38" s="118">
        <f t="shared" si="20"/>
        <v>5.9722222222222219E-4</v>
      </c>
      <c r="Q38" s="118">
        <f t="shared" si="26"/>
        <v>1.9522222222222215E-2</v>
      </c>
      <c r="R38" s="119">
        <f t="shared" si="27"/>
        <v>0.20702222222222219</v>
      </c>
      <c r="S38" s="119">
        <f t="shared" si="27"/>
        <v>0.23479999999999998</v>
      </c>
      <c r="T38" s="119">
        <f t="shared" si="27"/>
        <v>0.2764666666666668</v>
      </c>
      <c r="U38" s="119">
        <f t="shared" si="27"/>
        <v>0.31466111111111122</v>
      </c>
      <c r="V38" s="119">
        <f t="shared" si="27"/>
        <v>0.36327222222222233</v>
      </c>
      <c r="W38" s="119">
        <f t="shared" si="27"/>
        <v>0.40493888888888901</v>
      </c>
      <c r="X38" s="119">
        <f t="shared" si="27"/>
        <v>0.45007777777777791</v>
      </c>
      <c r="Y38" s="119">
        <f t="shared" si="27"/>
        <v>0.4917444444444446</v>
      </c>
      <c r="Z38" s="119">
        <f t="shared" si="9"/>
        <v>0.54724444444444442</v>
      </c>
      <c r="AA38" s="119">
        <f t="shared" si="24"/>
        <v>0.58891111111111105</v>
      </c>
      <c r="AB38" s="119">
        <f t="shared" si="11"/>
        <v>0.63057777777777768</v>
      </c>
      <c r="AC38" s="119">
        <f t="shared" si="12"/>
        <v>0.66182777777777768</v>
      </c>
      <c r="AD38" s="119">
        <f t="shared" si="13"/>
        <v>0.70349444444444442</v>
      </c>
      <c r="AE38" s="119">
        <f t="shared" si="28"/>
        <v>0.73827222222222222</v>
      </c>
      <c r="AF38" s="119">
        <f t="shared" si="28"/>
        <v>0.77993888888888885</v>
      </c>
      <c r="AG38" s="119">
        <f t="shared" si="28"/>
        <v>0.82160555555555559</v>
      </c>
      <c r="AH38" s="119">
        <f t="shared" si="28"/>
        <v>0.86327222222222222</v>
      </c>
      <c r="AI38" s="119">
        <f t="shared" si="28"/>
        <v>0.92924444444444443</v>
      </c>
      <c r="AO38" s="15"/>
      <c r="AP38" s="15"/>
      <c r="AQ38" s="15"/>
      <c r="AR38" s="15"/>
      <c r="AS38" s="15"/>
      <c r="AT38" s="15"/>
      <c r="AU38" s="15"/>
      <c r="AV38" s="15"/>
    </row>
    <row r="39" spans="1:48">
      <c r="A39" s="1951"/>
      <c r="B39" s="335" t="s">
        <v>486</v>
      </c>
      <c r="C39" s="481"/>
      <c r="D39" s="1369" t="s">
        <v>1681</v>
      </c>
      <c r="E39" s="1382" t="s">
        <v>186</v>
      </c>
      <c r="F39" s="470">
        <v>0.4</v>
      </c>
      <c r="G39" s="122">
        <f t="shared" si="21"/>
        <v>16.900000000000002</v>
      </c>
      <c r="H39" s="831" t="s">
        <v>854</v>
      </c>
      <c r="I39" s="831" t="s">
        <v>855</v>
      </c>
      <c r="J39" s="817">
        <v>20</v>
      </c>
      <c r="K39" s="37">
        <f t="shared" si="0"/>
        <v>8.3333333333333339E-4</v>
      </c>
      <c r="L39" s="37">
        <f t="shared" si="19"/>
        <v>2.7244444444444432E-2</v>
      </c>
      <c r="M39" s="189">
        <v>0.4</v>
      </c>
      <c r="N39" s="472">
        <f t="shared" si="29"/>
        <v>11.940000000000001</v>
      </c>
      <c r="O39" s="817">
        <v>20</v>
      </c>
      <c r="P39" s="37">
        <f t="shared" si="20"/>
        <v>8.3333333333333339E-4</v>
      </c>
      <c r="Q39" s="164">
        <f t="shared" si="26"/>
        <v>2.0355555555555547E-2</v>
      </c>
      <c r="R39" s="10">
        <f t="shared" si="27"/>
        <v>0.20785555555555552</v>
      </c>
      <c r="S39" s="10">
        <f t="shared" si="27"/>
        <v>0.23563333333333331</v>
      </c>
      <c r="T39" s="10">
        <f t="shared" si="27"/>
        <v>0.27730000000000016</v>
      </c>
      <c r="U39" s="10">
        <f t="shared" si="27"/>
        <v>0.31549444444444458</v>
      </c>
      <c r="V39" s="10">
        <f t="shared" si="27"/>
        <v>0.36410555555555568</v>
      </c>
      <c r="W39" s="10">
        <f t="shared" si="27"/>
        <v>0.40577222222222237</v>
      </c>
      <c r="X39" s="10">
        <f t="shared" si="27"/>
        <v>0.45091111111111126</v>
      </c>
      <c r="Y39" s="10">
        <f t="shared" si="27"/>
        <v>0.49257777777777795</v>
      </c>
      <c r="Z39" s="98">
        <f t="shared" si="9"/>
        <v>0.54807777777777777</v>
      </c>
      <c r="AA39" s="98">
        <f t="shared" si="24"/>
        <v>0.5897444444444444</v>
      </c>
      <c r="AB39" s="98">
        <f t="shared" si="11"/>
        <v>0.63141111111111103</v>
      </c>
      <c r="AC39" s="98">
        <f t="shared" si="12"/>
        <v>0.66266111111111103</v>
      </c>
      <c r="AD39" s="98">
        <f t="shared" si="13"/>
        <v>0.70432777777777777</v>
      </c>
      <c r="AE39" s="98">
        <f t="shared" si="28"/>
        <v>0.73910555555555557</v>
      </c>
      <c r="AF39" s="98">
        <f t="shared" si="28"/>
        <v>0.7807722222222222</v>
      </c>
      <c r="AG39" s="98">
        <f t="shared" si="28"/>
        <v>0.82243888888888894</v>
      </c>
      <c r="AH39" s="98">
        <f t="shared" si="28"/>
        <v>0.86410555555555557</v>
      </c>
      <c r="AI39" s="98">
        <f t="shared" si="28"/>
        <v>0.93007777777777778</v>
      </c>
      <c r="AO39" s="15"/>
      <c r="AP39" s="15"/>
      <c r="AQ39" s="15"/>
      <c r="AR39" s="15"/>
      <c r="AS39" s="15"/>
      <c r="AT39" s="15"/>
    </row>
    <row r="40" spans="1:48">
      <c r="A40" s="1951"/>
      <c r="B40" s="335" t="s">
        <v>487</v>
      </c>
      <c r="C40" s="1371"/>
      <c r="D40" s="1371" t="s">
        <v>1683</v>
      </c>
      <c r="E40" s="1382" t="s">
        <v>187</v>
      </c>
      <c r="F40" s="819">
        <v>0.11</v>
      </c>
      <c r="G40" s="122">
        <f t="shared" si="21"/>
        <v>17.010000000000002</v>
      </c>
      <c r="H40" s="831" t="s">
        <v>852</v>
      </c>
      <c r="I40" s="831" t="s">
        <v>853</v>
      </c>
      <c r="J40" s="819">
        <v>30</v>
      </c>
      <c r="K40" s="37">
        <f t="shared" si="0"/>
        <v>1.5277777777777777E-4</v>
      </c>
      <c r="L40" s="37">
        <f t="shared" si="19"/>
        <v>2.7397222222222212E-2</v>
      </c>
      <c r="M40" s="189">
        <v>0.11</v>
      </c>
      <c r="N40" s="472">
        <f t="shared" si="29"/>
        <v>12.05</v>
      </c>
      <c r="O40" s="819">
        <v>30</v>
      </c>
      <c r="P40" s="37">
        <f t="shared" si="20"/>
        <v>1.5277777777777777E-4</v>
      </c>
      <c r="Q40" s="164">
        <f t="shared" si="26"/>
        <v>2.0508333333333326E-2</v>
      </c>
      <c r="R40" s="10">
        <f t="shared" si="27"/>
        <v>0.2080083333333333</v>
      </c>
      <c r="S40" s="10">
        <f t="shared" si="27"/>
        <v>0.23578611111111109</v>
      </c>
      <c r="T40" s="10">
        <f t="shared" si="27"/>
        <v>0.27745277777777794</v>
      </c>
      <c r="U40" s="10">
        <f t="shared" si="27"/>
        <v>0.31564722222222236</v>
      </c>
      <c r="V40" s="10">
        <f t="shared" si="27"/>
        <v>0.36425833333333346</v>
      </c>
      <c r="W40" s="10">
        <f t="shared" si="27"/>
        <v>0.40592500000000015</v>
      </c>
      <c r="X40" s="10">
        <f t="shared" si="27"/>
        <v>0.45106388888888904</v>
      </c>
      <c r="Y40" s="10">
        <f t="shared" si="27"/>
        <v>0.49273055555555573</v>
      </c>
      <c r="Z40" s="98">
        <f t="shared" si="9"/>
        <v>0.54823055555555555</v>
      </c>
      <c r="AA40" s="98">
        <f t="shared" si="24"/>
        <v>0.58989722222222218</v>
      </c>
      <c r="AB40" s="98">
        <f t="shared" si="11"/>
        <v>0.63156388888888881</v>
      </c>
      <c r="AC40" s="98">
        <f t="shared" si="12"/>
        <v>0.66281388888888881</v>
      </c>
      <c r="AD40" s="98">
        <f t="shared" si="13"/>
        <v>0.70448055555555555</v>
      </c>
      <c r="AE40" s="98">
        <f t="shared" si="28"/>
        <v>0.73925833333333335</v>
      </c>
      <c r="AF40" s="98">
        <f t="shared" si="28"/>
        <v>0.78092499999999998</v>
      </c>
      <c r="AG40" s="98">
        <f t="shared" si="28"/>
        <v>0.82259166666666672</v>
      </c>
      <c r="AH40" s="98">
        <f t="shared" si="28"/>
        <v>0.86425833333333335</v>
      </c>
      <c r="AI40" s="98">
        <f t="shared" si="28"/>
        <v>0.93023055555555556</v>
      </c>
      <c r="AO40" s="448"/>
      <c r="AP40" s="448"/>
      <c r="AQ40" s="448"/>
      <c r="AR40" s="448"/>
      <c r="AS40" s="448"/>
      <c r="AT40" s="15"/>
    </row>
    <row r="41" spans="1:48">
      <c r="A41" s="1951"/>
      <c r="B41" s="1071" t="s">
        <v>496</v>
      </c>
      <c r="C41" s="114" t="s">
        <v>4</v>
      </c>
      <c r="D41" s="114" t="s">
        <v>1681</v>
      </c>
      <c r="E41" s="1382" t="s">
        <v>188</v>
      </c>
      <c r="F41" s="132">
        <v>1.47</v>
      </c>
      <c r="G41" s="132">
        <f t="shared" si="21"/>
        <v>18.48</v>
      </c>
      <c r="H41" s="571" t="s">
        <v>1120</v>
      </c>
      <c r="I41" s="571" t="s">
        <v>1121</v>
      </c>
      <c r="J41" s="132">
        <v>30</v>
      </c>
      <c r="K41" s="118">
        <f t="shared" si="0"/>
        <v>2.0416666666666669E-3</v>
      </c>
      <c r="L41" s="118">
        <f t="shared" si="19"/>
        <v>2.9438888888888879E-2</v>
      </c>
      <c r="M41" s="478">
        <v>1.47</v>
      </c>
      <c r="N41" s="479">
        <f t="shared" si="29"/>
        <v>13.520000000000001</v>
      </c>
      <c r="O41" s="132">
        <v>30</v>
      </c>
      <c r="P41" s="118">
        <f t="shared" si="20"/>
        <v>2.0416666666666669E-3</v>
      </c>
      <c r="Q41" s="118">
        <f t="shared" si="26"/>
        <v>2.2549999999999994E-2</v>
      </c>
      <c r="R41" s="119">
        <f t="shared" si="27"/>
        <v>0.21004999999999996</v>
      </c>
      <c r="S41" s="119">
        <f t="shared" si="27"/>
        <v>0.23782777777777775</v>
      </c>
      <c r="T41" s="119">
        <f t="shared" si="27"/>
        <v>0.2794944444444446</v>
      </c>
      <c r="U41" s="119">
        <f t="shared" si="27"/>
        <v>0.31768888888888902</v>
      </c>
      <c r="V41" s="119">
        <f t="shared" si="27"/>
        <v>0.36630000000000013</v>
      </c>
      <c r="W41" s="119">
        <f t="shared" si="27"/>
        <v>0.40796666666666681</v>
      </c>
      <c r="X41" s="119">
        <f t="shared" si="27"/>
        <v>0.45310555555555571</v>
      </c>
      <c r="Y41" s="119">
        <f t="shared" si="27"/>
        <v>0.49477222222222239</v>
      </c>
      <c r="Z41" s="119">
        <f t="shared" si="9"/>
        <v>0.55027222222222227</v>
      </c>
      <c r="AA41" s="119">
        <f t="shared" si="24"/>
        <v>0.5919388888888889</v>
      </c>
      <c r="AB41" s="119">
        <f t="shared" si="11"/>
        <v>0.63360555555555553</v>
      </c>
      <c r="AC41" s="119">
        <f t="shared" si="12"/>
        <v>0.66485555555555553</v>
      </c>
      <c r="AD41" s="119">
        <f t="shared" si="13"/>
        <v>0.70652222222222227</v>
      </c>
      <c r="AE41" s="119">
        <f t="shared" si="28"/>
        <v>0.74130000000000007</v>
      </c>
      <c r="AF41" s="119">
        <f t="shared" si="28"/>
        <v>0.7829666666666667</v>
      </c>
      <c r="AG41" s="119">
        <f t="shared" si="28"/>
        <v>0.82463333333333344</v>
      </c>
      <c r="AH41" s="119">
        <f t="shared" si="28"/>
        <v>0.86630000000000007</v>
      </c>
      <c r="AI41" s="119">
        <f t="shared" si="28"/>
        <v>0.93227222222222228</v>
      </c>
      <c r="AO41" s="15"/>
      <c r="AP41" s="15"/>
      <c r="AQ41" s="15"/>
      <c r="AR41" s="15"/>
      <c r="AS41" s="15"/>
      <c r="AT41" s="15"/>
    </row>
    <row r="42" spans="1:48">
      <c r="A42" s="1951"/>
      <c r="B42" s="792" t="s">
        <v>1687</v>
      </c>
      <c r="C42" s="1423" t="s">
        <v>5</v>
      </c>
      <c r="D42" s="1371" t="s">
        <v>1683</v>
      </c>
      <c r="E42" s="1382" t="s">
        <v>189</v>
      </c>
      <c r="F42" s="14">
        <v>2.69</v>
      </c>
      <c r="G42" s="122">
        <f t="shared" si="21"/>
        <v>21.17</v>
      </c>
      <c r="H42" s="831" t="s">
        <v>850</v>
      </c>
      <c r="I42" s="831" t="s">
        <v>851</v>
      </c>
      <c r="J42" s="14">
        <v>30</v>
      </c>
      <c r="K42" s="37">
        <f t="shared" si="0"/>
        <v>3.7361111111111106E-3</v>
      </c>
      <c r="L42" s="37">
        <f t="shared" si="19"/>
        <v>3.3174999999999989E-2</v>
      </c>
      <c r="M42" s="189">
        <v>2.69</v>
      </c>
      <c r="N42" s="472">
        <f t="shared" si="29"/>
        <v>16.21</v>
      </c>
      <c r="O42" s="14">
        <v>30</v>
      </c>
      <c r="P42" s="37">
        <f t="shared" si="20"/>
        <v>3.7361111111111106E-3</v>
      </c>
      <c r="Q42" s="164">
        <f t="shared" si="26"/>
        <v>2.6286111111111104E-2</v>
      </c>
      <c r="R42" s="10">
        <f t="shared" si="27"/>
        <v>0.21378611111111107</v>
      </c>
      <c r="S42" s="10">
        <f t="shared" si="27"/>
        <v>0.24156388888888886</v>
      </c>
      <c r="T42" s="10">
        <f t="shared" si="27"/>
        <v>0.28323055555555571</v>
      </c>
      <c r="U42" s="10">
        <f t="shared" si="27"/>
        <v>0.32142500000000013</v>
      </c>
      <c r="V42" s="10">
        <f t="shared" si="27"/>
        <v>0.37003611111111123</v>
      </c>
      <c r="W42" s="10">
        <f t="shared" si="27"/>
        <v>0.41170277777777792</v>
      </c>
      <c r="X42" s="10">
        <f t="shared" si="27"/>
        <v>0.45684166666666681</v>
      </c>
      <c r="Y42" s="10">
        <f t="shared" si="27"/>
        <v>0.4985083333333335</v>
      </c>
      <c r="Z42" s="98">
        <f t="shared" si="9"/>
        <v>0.55400833333333344</v>
      </c>
      <c r="AA42" s="98">
        <f t="shared" si="24"/>
        <v>0.59567500000000007</v>
      </c>
      <c r="AB42" s="98">
        <f t="shared" si="11"/>
        <v>0.6373416666666667</v>
      </c>
      <c r="AC42" s="98">
        <f t="shared" si="12"/>
        <v>0.6685916666666667</v>
      </c>
      <c r="AD42" s="98">
        <f t="shared" si="13"/>
        <v>0.71025833333333344</v>
      </c>
      <c r="AE42" s="98">
        <f t="shared" si="28"/>
        <v>0.74503611111111123</v>
      </c>
      <c r="AF42" s="98">
        <f t="shared" si="28"/>
        <v>0.78670277777777786</v>
      </c>
      <c r="AG42" s="98">
        <f t="shared" si="28"/>
        <v>0.8283694444444446</v>
      </c>
      <c r="AH42" s="98">
        <f t="shared" si="28"/>
        <v>0.87003611111111123</v>
      </c>
      <c r="AI42" s="98">
        <f t="shared" si="28"/>
        <v>0.93600833333333344</v>
      </c>
      <c r="AO42" s="15"/>
      <c r="AP42" s="15"/>
      <c r="AQ42" s="15"/>
      <c r="AR42" s="15"/>
      <c r="AS42" s="15"/>
      <c r="AT42" s="15"/>
    </row>
    <row r="43" spans="1:48">
      <c r="A43" s="1951"/>
      <c r="B43" s="792" t="s">
        <v>849</v>
      </c>
      <c r="C43" s="1494" t="s">
        <v>4</v>
      </c>
      <c r="D43" s="1370" t="s">
        <v>1683</v>
      </c>
      <c r="E43" s="1382" t="s">
        <v>393</v>
      </c>
      <c r="F43" s="568">
        <v>0.82</v>
      </c>
      <c r="G43" s="122">
        <f t="shared" si="21"/>
        <v>21.990000000000002</v>
      </c>
      <c r="H43" s="831" t="s">
        <v>846</v>
      </c>
      <c r="I43" s="831" t="s">
        <v>847</v>
      </c>
      <c r="J43" s="568">
        <v>30</v>
      </c>
      <c r="K43" s="37">
        <f t="shared" si="0"/>
        <v>1.1388888888888887E-3</v>
      </c>
      <c r="L43" s="37">
        <f t="shared" si="19"/>
        <v>3.431388888888888E-2</v>
      </c>
      <c r="M43" s="189">
        <v>0.82</v>
      </c>
      <c r="N43" s="472">
        <f t="shared" si="29"/>
        <v>17.03</v>
      </c>
      <c r="O43" s="568">
        <v>30</v>
      </c>
      <c r="P43" s="37">
        <f t="shared" si="20"/>
        <v>1.1388888888888887E-3</v>
      </c>
      <c r="Q43" s="164">
        <f t="shared" si="26"/>
        <v>2.7424999999999991E-2</v>
      </c>
      <c r="R43" s="10">
        <f t="shared" si="27"/>
        <v>0.21492499999999995</v>
      </c>
      <c r="S43" s="10">
        <f t="shared" si="27"/>
        <v>0.24270277777777774</v>
      </c>
      <c r="T43" s="10">
        <f t="shared" si="27"/>
        <v>0.28436944444444462</v>
      </c>
      <c r="U43" s="10">
        <f t="shared" si="27"/>
        <v>0.32256388888888904</v>
      </c>
      <c r="V43" s="10">
        <f t="shared" si="27"/>
        <v>0.37117500000000014</v>
      </c>
      <c r="W43" s="10">
        <f t="shared" si="27"/>
        <v>0.41284166666666683</v>
      </c>
      <c r="X43" s="10">
        <f t="shared" si="27"/>
        <v>0.45798055555555572</v>
      </c>
      <c r="Y43" s="10">
        <f t="shared" si="27"/>
        <v>0.49964722222222241</v>
      </c>
      <c r="Z43" s="98">
        <f t="shared" si="9"/>
        <v>0.55514722222222235</v>
      </c>
      <c r="AA43" s="98">
        <f t="shared" si="24"/>
        <v>0.59681388888888898</v>
      </c>
      <c r="AB43" s="98">
        <f t="shared" si="11"/>
        <v>0.63848055555555561</v>
      </c>
      <c r="AC43" s="98">
        <f t="shared" si="12"/>
        <v>0.66973055555555561</v>
      </c>
      <c r="AD43" s="98">
        <f t="shared" si="13"/>
        <v>0.71139722222222235</v>
      </c>
      <c r="AE43" s="98">
        <f t="shared" si="28"/>
        <v>0.74617500000000014</v>
      </c>
      <c r="AF43" s="98">
        <f t="shared" si="28"/>
        <v>0.78784166666666677</v>
      </c>
      <c r="AG43" s="98">
        <f t="shared" si="28"/>
        <v>0.82950833333333351</v>
      </c>
      <c r="AH43" s="98">
        <f t="shared" si="28"/>
        <v>0.87117500000000014</v>
      </c>
      <c r="AI43" s="98">
        <f t="shared" si="28"/>
        <v>0.93714722222222235</v>
      </c>
      <c r="AJ43" s="15"/>
      <c r="AK43" s="15"/>
      <c r="AL43" s="15"/>
      <c r="AM43" s="15"/>
      <c r="AN43" s="15"/>
      <c r="AO43" s="15"/>
    </row>
    <row r="44" spans="1:48">
      <c r="A44" s="338"/>
      <c r="B44" s="485"/>
      <c r="C44" s="450"/>
      <c r="D44" s="1376"/>
      <c r="E44" s="450"/>
      <c r="F44" s="19"/>
      <c r="G44" s="19"/>
      <c r="H44" s="634"/>
      <c r="I44" s="634"/>
      <c r="J44" s="361"/>
      <c r="K44" s="78"/>
      <c r="L44" s="78"/>
      <c r="M44" s="20"/>
      <c r="N44" s="471"/>
      <c r="O44" s="20"/>
      <c r="P44" s="20"/>
      <c r="Q44" s="20"/>
      <c r="R44" s="20"/>
      <c r="S44" s="20"/>
      <c r="T44" s="20"/>
      <c r="U44" s="20"/>
      <c r="V44" s="20"/>
      <c r="W44" s="20"/>
      <c r="X44" s="361"/>
      <c r="Y44" s="361"/>
      <c r="Z44" s="94"/>
      <c r="AA44" s="94"/>
      <c r="AI44" s="15"/>
      <c r="AJ44" s="15"/>
      <c r="AK44" s="15"/>
      <c r="AL44" s="15"/>
      <c r="AM44" s="15"/>
      <c r="AN44" s="15"/>
    </row>
    <row r="45" spans="1:48">
      <c r="A45" s="338"/>
      <c r="B45" s="485"/>
      <c r="C45" s="576"/>
      <c r="D45" s="576"/>
      <c r="E45" s="19"/>
      <c r="F45" s="19"/>
      <c r="G45" s="634"/>
      <c r="H45" s="634"/>
      <c r="I45" s="361" t="s">
        <v>1289</v>
      </c>
      <c r="J45" s="78"/>
      <c r="K45" s="78"/>
      <c r="L45" s="20" t="s">
        <v>1290</v>
      </c>
      <c r="M45" s="471"/>
      <c r="N45" s="20"/>
      <c r="O45" s="20"/>
      <c r="P45" s="20"/>
      <c r="Q45" s="20"/>
      <c r="R45" s="20"/>
      <c r="S45" s="20"/>
      <c r="T45" s="20"/>
      <c r="U45" s="20"/>
      <c r="V45" s="20"/>
      <c r="W45" s="361"/>
      <c r="X45" s="361"/>
      <c r="Y45" s="94"/>
      <c r="Z45" s="94"/>
      <c r="AH45" s="15"/>
      <c r="AI45" s="15"/>
      <c r="AJ45" s="15"/>
      <c r="AK45" s="15"/>
      <c r="AL45" s="15"/>
      <c r="AM45" s="15"/>
    </row>
    <row r="46" spans="1:48">
      <c r="A46" s="338"/>
      <c r="B46" s="485"/>
      <c r="C46" s="576"/>
      <c r="D46" s="576"/>
      <c r="E46" s="19"/>
      <c r="F46" s="19"/>
      <c r="G46" s="634"/>
      <c r="H46" s="634" t="s">
        <v>1291</v>
      </c>
      <c r="I46" s="361"/>
      <c r="J46" s="851">
        <v>21.99</v>
      </c>
      <c r="K46" s="78"/>
      <c r="L46" s="20" t="s">
        <v>1290</v>
      </c>
      <c r="M46" s="471"/>
      <c r="N46" s="20"/>
      <c r="O46" s="20"/>
      <c r="P46" s="20"/>
      <c r="Q46" s="20"/>
      <c r="R46" s="20"/>
      <c r="S46" s="20"/>
      <c r="T46" s="20"/>
      <c r="U46" s="20"/>
      <c r="V46" s="20"/>
      <c r="W46" s="361"/>
      <c r="X46" s="361"/>
      <c r="Y46" s="94"/>
      <c r="Z46" s="94"/>
      <c r="AH46" s="15"/>
      <c r="AI46" s="15"/>
      <c r="AJ46" s="15"/>
      <c r="AK46" s="15"/>
      <c r="AL46" s="15"/>
      <c r="AM46" s="15"/>
    </row>
    <row r="47" spans="1:48">
      <c r="A47" s="338"/>
      <c r="B47" s="485"/>
      <c r="C47" s="576"/>
      <c r="D47" s="576"/>
      <c r="E47" s="19"/>
      <c r="F47" s="19"/>
      <c r="G47" s="634"/>
      <c r="H47" s="634"/>
      <c r="I47" s="361"/>
      <c r="J47" s="78"/>
      <c r="K47" s="78"/>
      <c r="L47" s="20"/>
      <c r="M47" s="471"/>
      <c r="N47" s="20"/>
      <c r="O47" s="20"/>
      <c r="P47" s="20"/>
      <c r="Q47" s="20"/>
      <c r="R47" s="20"/>
      <c r="S47" s="20"/>
      <c r="T47" s="20"/>
      <c r="U47" s="20"/>
      <c r="V47" s="20"/>
      <c r="W47" s="361"/>
      <c r="X47" s="361"/>
      <c r="Y47" s="94"/>
      <c r="Z47" s="94"/>
      <c r="AH47" s="15"/>
      <c r="AI47" s="15"/>
      <c r="AJ47" s="15"/>
      <c r="AK47" s="15"/>
      <c r="AL47" s="15"/>
      <c r="AM47" s="15"/>
    </row>
    <row r="48" spans="1:48" ht="0.75" customHeight="1">
      <c r="A48" s="338"/>
      <c r="B48" s="485"/>
      <c r="C48" s="576"/>
      <c r="D48" s="576"/>
      <c r="E48" s="19"/>
      <c r="F48" s="19"/>
      <c r="G48" s="634"/>
      <c r="H48" s="634"/>
      <c r="I48" s="361"/>
      <c r="J48" s="78"/>
      <c r="K48" s="78"/>
      <c r="L48" s="20"/>
      <c r="M48" s="471"/>
      <c r="N48" s="20"/>
      <c r="O48" s="20"/>
      <c r="P48" s="20"/>
      <c r="Q48" s="20"/>
      <c r="R48" s="20"/>
      <c r="S48" s="20"/>
      <c r="T48" s="20"/>
      <c r="U48" s="20"/>
      <c r="V48" s="20"/>
      <c r="W48" s="361"/>
      <c r="X48" s="361"/>
      <c r="Y48" s="94"/>
      <c r="Z48" s="94"/>
      <c r="AH48" s="15"/>
      <c r="AI48" s="15"/>
      <c r="AJ48" s="15"/>
      <c r="AK48" s="15"/>
      <c r="AL48" s="15"/>
      <c r="AM48" s="15"/>
    </row>
    <row r="49" spans="1:40" hidden="1">
      <c r="A49" s="338"/>
      <c r="B49" s="485"/>
      <c r="C49" s="576"/>
      <c r="D49" s="576"/>
      <c r="E49" s="19"/>
      <c r="F49" s="19"/>
      <c r="G49" s="634"/>
      <c r="H49" s="634"/>
      <c r="I49" s="361"/>
      <c r="J49" s="78"/>
      <c r="K49" s="78"/>
      <c r="L49" s="20"/>
      <c r="M49" s="471"/>
      <c r="N49" s="20"/>
      <c r="O49" s="20"/>
      <c r="P49" s="20"/>
      <c r="Q49" s="20"/>
      <c r="R49" s="20"/>
      <c r="S49" s="20"/>
      <c r="T49" s="20"/>
      <c r="U49" s="20"/>
      <c r="V49" s="20"/>
      <c r="W49" s="361"/>
      <c r="X49" s="361"/>
      <c r="Y49" s="94"/>
      <c r="Z49" s="94"/>
      <c r="AH49" s="15"/>
      <c r="AI49" s="15"/>
      <c r="AJ49" s="15"/>
      <c r="AK49" s="15"/>
    </row>
    <row r="50" spans="1:40" ht="22.5" hidden="1" customHeight="1">
      <c r="A50" s="338"/>
      <c r="B50" s="485"/>
      <c r="C50" s="576"/>
      <c r="D50" s="576"/>
      <c r="E50" s="19"/>
      <c r="F50" s="19"/>
      <c r="G50" s="634"/>
      <c r="H50" s="634"/>
      <c r="I50" s="361"/>
      <c r="J50" s="78"/>
      <c r="K50" s="78"/>
      <c r="L50" s="20"/>
      <c r="M50" s="471"/>
      <c r="N50" s="20"/>
      <c r="O50" s="20"/>
      <c r="P50" s="20"/>
      <c r="Q50" s="20"/>
      <c r="R50" s="20"/>
      <c r="S50" s="20"/>
      <c r="T50" s="20"/>
      <c r="U50" s="20"/>
      <c r="V50" s="20"/>
      <c r="W50" s="361"/>
      <c r="X50" s="361"/>
      <c r="Y50" s="94"/>
      <c r="Z50" s="94"/>
      <c r="AH50" s="15"/>
      <c r="AI50" s="15"/>
      <c r="AJ50" s="15"/>
      <c r="AK50" s="15"/>
    </row>
    <row r="51" spans="1:40" hidden="1">
      <c r="A51" s="338"/>
      <c r="B51" s="485"/>
      <c r="C51" s="576"/>
      <c r="D51" s="576"/>
      <c r="E51" s="19"/>
      <c r="F51" s="19"/>
      <c r="G51" s="634"/>
      <c r="H51" s="634"/>
      <c r="I51" s="361"/>
      <c r="J51" s="78"/>
      <c r="K51" s="78"/>
      <c r="L51" s="20"/>
      <c r="M51" s="471"/>
      <c r="N51" s="20"/>
      <c r="O51" s="20"/>
      <c r="P51" s="20"/>
      <c r="Q51" s="20"/>
      <c r="R51" s="20"/>
      <c r="S51" s="20"/>
      <c r="T51" s="20"/>
      <c r="U51" s="20"/>
      <c r="V51" s="20"/>
      <c r="W51" s="361"/>
      <c r="X51" s="361"/>
      <c r="Y51" s="94"/>
      <c r="Z51" s="94"/>
      <c r="AH51" s="15"/>
      <c r="AI51" s="15"/>
      <c r="AJ51" s="15"/>
      <c r="AK51" s="15"/>
    </row>
    <row r="52" spans="1:40" hidden="1">
      <c r="A52" s="338"/>
      <c r="B52" s="485"/>
      <c r="C52" s="576"/>
      <c r="D52" s="576"/>
      <c r="E52" s="19"/>
      <c r="F52" s="19"/>
      <c r="G52" s="634"/>
      <c r="H52" s="634"/>
      <c r="I52" s="361"/>
      <c r="J52" s="78"/>
      <c r="K52" s="78"/>
      <c r="L52" s="20"/>
      <c r="M52" s="471"/>
      <c r="N52" s="20"/>
      <c r="O52" s="20"/>
      <c r="P52" s="20"/>
      <c r="Q52" s="20"/>
      <c r="R52" s="20"/>
      <c r="S52" s="20"/>
      <c r="T52" s="20"/>
      <c r="U52" s="20"/>
      <c r="V52" s="20"/>
      <c r="W52" s="361"/>
      <c r="X52" s="361"/>
      <c r="Y52" s="94"/>
      <c r="Z52" s="94"/>
      <c r="AH52" s="15"/>
      <c r="AI52" s="15"/>
      <c r="AJ52" s="15"/>
      <c r="AK52" s="15"/>
    </row>
    <row r="53" spans="1:40" ht="36" hidden="1" customHeight="1">
      <c r="A53" s="338"/>
      <c r="B53" s="485"/>
      <c r="C53" s="576"/>
      <c r="D53" s="576"/>
      <c r="E53" s="19"/>
      <c r="F53" s="19"/>
      <c r="G53" s="634"/>
      <c r="H53" s="634"/>
      <c r="I53" s="361"/>
      <c r="J53" s="78"/>
      <c r="K53" s="78"/>
      <c r="L53" s="20"/>
      <c r="M53" s="471"/>
      <c r="N53" s="20"/>
      <c r="O53" s="20"/>
      <c r="P53" s="20"/>
      <c r="Q53" s="20"/>
      <c r="R53" s="20"/>
      <c r="S53" s="20"/>
      <c r="T53" s="20"/>
      <c r="U53" s="20"/>
      <c r="V53" s="20"/>
      <c r="W53" s="361"/>
      <c r="X53" s="361"/>
      <c r="Y53" s="94"/>
      <c r="Z53" s="94"/>
      <c r="AH53" s="15"/>
      <c r="AI53" s="15"/>
      <c r="AJ53" s="15"/>
      <c r="AK53" s="15"/>
    </row>
    <row r="54" spans="1:40" ht="23.25" hidden="1" customHeight="1">
      <c r="A54" s="338"/>
      <c r="B54" s="485"/>
      <c r="C54" s="576"/>
      <c r="D54" s="576"/>
      <c r="E54" s="19"/>
      <c r="F54" s="19"/>
      <c r="G54" s="634"/>
      <c r="H54" s="634"/>
      <c r="I54" s="361"/>
      <c r="J54" s="78"/>
      <c r="K54" s="78"/>
      <c r="L54" s="20"/>
      <c r="M54" s="471"/>
      <c r="N54" s="20"/>
      <c r="O54" s="20"/>
      <c r="P54" s="20"/>
      <c r="Q54" s="20"/>
      <c r="R54" s="20"/>
      <c r="S54" s="20"/>
      <c r="T54" s="20"/>
      <c r="U54" s="20"/>
      <c r="V54" s="20"/>
      <c r="W54" s="361"/>
      <c r="X54" s="361"/>
      <c r="Y54" s="94"/>
      <c r="Z54" s="94"/>
      <c r="AH54" s="15"/>
      <c r="AI54" s="15"/>
      <c r="AJ54" s="15"/>
      <c r="AK54" s="15"/>
    </row>
    <row r="55" spans="1:40" ht="38.25" hidden="1" customHeight="1">
      <c r="A55" s="338"/>
      <c r="B55" s="485"/>
      <c r="C55" s="576"/>
      <c r="D55" s="576"/>
      <c r="E55" s="19"/>
      <c r="F55" s="19"/>
      <c r="G55" s="634"/>
      <c r="H55" s="634"/>
      <c r="I55" s="361"/>
      <c r="J55" s="78"/>
      <c r="K55" s="78"/>
      <c r="L55" s="20"/>
      <c r="M55" s="471"/>
      <c r="N55" s="20"/>
      <c r="O55" s="20"/>
      <c r="P55" s="20"/>
      <c r="Q55" s="20"/>
      <c r="R55" s="20"/>
      <c r="S55" s="20"/>
      <c r="T55" s="20"/>
      <c r="U55" s="20"/>
      <c r="V55" s="20"/>
      <c r="W55" s="361"/>
      <c r="X55" s="361"/>
      <c r="Y55" s="94"/>
      <c r="Z55" s="94"/>
      <c r="AH55" s="15"/>
      <c r="AI55" s="15"/>
      <c r="AJ55" s="15"/>
      <c r="AK55" s="15"/>
    </row>
    <row r="56" spans="1:40" hidden="1">
      <c r="A56" s="338"/>
      <c r="B56" s="485"/>
      <c r="C56" s="576"/>
      <c r="D56" s="576"/>
      <c r="E56" s="19"/>
      <c r="F56" s="19"/>
      <c r="G56" s="634"/>
      <c r="H56" s="634"/>
      <c r="I56" s="361"/>
      <c r="J56" s="78"/>
      <c r="K56" s="78"/>
      <c r="L56" s="20"/>
      <c r="M56" s="471"/>
      <c r="N56" s="20"/>
      <c r="O56" s="20"/>
      <c r="P56" s="20"/>
      <c r="Q56" s="20"/>
      <c r="R56" s="20"/>
      <c r="S56" s="20"/>
      <c r="T56" s="20"/>
      <c r="U56" s="20"/>
      <c r="V56" s="20"/>
      <c r="W56" s="361"/>
      <c r="X56" s="361"/>
      <c r="Y56" s="94"/>
      <c r="Z56" s="94"/>
      <c r="AH56" s="15"/>
      <c r="AI56" s="15"/>
      <c r="AJ56" s="15"/>
      <c r="AK56" s="15"/>
      <c r="AL56" s="361"/>
      <c r="AM56" s="15"/>
    </row>
    <row r="57" spans="1:40" hidden="1">
      <c r="A57" s="338"/>
      <c r="B57" s="485"/>
      <c r="C57" s="576"/>
      <c r="D57" s="576"/>
      <c r="E57" s="19"/>
      <c r="F57" s="19"/>
      <c r="G57" s="634"/>
      <c r="H57" s="634"/>
      <c r="I57" s="361"/>
      <c r="J57" s="78"/>
      <c r="K57" s="78"/>
      <c r="L57" s="20"/>
      <c r="M57" s="471"/>
      <c r="N57" s="20"/>
      <c r="O57" s="20"/>
      <c r="P57" s="20"/>
      <c r="Q57" s="20"/>
      <c r="R57" s="20"/>
      <c r="S57" s="20"/>
      <c r="T57" s="20"/>
      <c r="U57" s="20"/>
      <c r="V57" s="20"/>
      <c r="W57" s="361"/>
      <c r="X57" s="361"/>
      <c r="Y57" s="94"/>
      <c r="Z57" s="94"/>
      <c r="AH57" s="15"/>
      <c r="AI57" s="15"/>
      <c r="AJ57" s="15"/>
      <c r="AK57" s="15"/>
      <c r="AM57" s="393"/>
      <c r="AN57" s="448"/>
    </row>
    <row r="58" spans="1:40" hidden="1">
      <c r="A58" s="338"/>
      <c r="B58" s="485"/>
      <c r="C58" s="576"/>
      <c r="D58" s="576"/>
      <c r="E58" s="19"/>
      <c r="F58" s="19"/>
      <c r="G58" s="634"/>
      <c r="H58" s="634"/>
      <c r="I58" s="361"/>
      <c r="J58" s="78"/>
      <c r="K58" s="78"/>
      <c r="L58" s="20"/>
      <c r="M58" s="471"/>
      <c r="N58" s="20"/>
      <c r="O58" s="20"/>
      <c r="P58" s="20"/>
      <c r="Q58" s="20"/>
      <c r="R58" s="20"/>
      <c r="S58" s="20"/>
      <c r="T58" s="20"/>
      <c r="U58" s="20"/>
      <c r="V58" s="20"/>
      <c r="W58" s="361"/>
      <c r="X58" s="361"/>
      <c r="Y58" s="94"/>
      <c r="Z58" s="94"/>
      <c r="AH58" s="15"/>
      <c r="AI58" s="15"/>
      <c r="AJ58" s="15"/>
      <c r="AK58" s="15"/>
      <c r="AM58" s="90"/>
      <c r="AN58" s="15"/>
    </row>
    <row r="59" spans="1:40" ht="16.5" hidden="1" customHeight="1">
      <c r="A59" s="338"/>
      <c r="B59" s="485"/>
      <c r="C59" s="450"/>
      <c r="D59" s="450"/>
      <c r="E59" s="361"/>
      <c r="F59" s="19"/>
      <c r="G59" s="19"/>
      <c r="H59" s="19"/>
      <c r="I59" s="361"/>
      <c r="J59" s="78"/>
      <c r="K59" s="78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361"/>
      <c r="X59" s="361"/>
      <c r="Y59" s="94"/>
      <c r="Z59" s="94"/>
      <c r="AH59" s="15"/>
      <c r="AK59" s="15"/>
      <c r="AM59" s="90"/>
      <c r="AN59" s="15"/>
    </row>
    <row r="60" spans="1:40" hidden="1">
      <c r="A60" s="338"/>
      <c r="B60" s="485"/>
      <c r="C60" s="450"/>
      <c r="D60" s="450"/>
      <c r="E60" s="361"/>
      <c r="F60" s="19"/>
      <c r="G60" s="19"/>
      <c r="H60" s="19"/>
      <c r="I60" s="361"/>
      <c r="J60" s="78"/>
      <c r="K60" s="78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361"/>
      <c r="X60" s="361"/>
      <c r="Y60" s="94"/>
      <c r="Z60" s="94"/>
      <c r="AH60" s="15"/>
      <c r="AK60" s="15"/>
      <c r="AM60" s="90"/>
    </row>
    <row r="61" spans="1:40" hidden="1">
      <c r="A61" s="338"/>
      <c r="B61" s="485"/>
      <c r="C61" s="450"/>
      <c r="D61" s="450"/>
      <c r="E61" s="361"/>
      <c r="F61" s="19"/>
      <c r="G61" s="19"/>
      <c r="H61" s="19"/>
      <c r="I61" s="361"/>
      <c r="J61" s="78"/>
      <c r="K61" s="78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361"/>
      <c r="X61" s="361"/>
      <c r="Y61" s="94"/>
      <c r="Z61" s="94"/>
      <c r="AH61" s="15"/>
      <c r="AK61" s="15"/>
      <c r="AM61" s="90"/>
    </row>
    <row r="62" spans="1:40" hidden="1">
      <c r="A62" s="338"/>
      <c r="B62" s="485"/>
      <c r="C62" s="450"/>
      <c r="D62" s="450"/>
      <c r="E62" s="361"/>
      <c r="F62" s="19"/>
      <c r="G62" s="19"/>
      <c r="H62" s="19"/>
      <c r="I62" s="361"/>
      <c r="J62" s="78"/>
      <c r="K62" s="78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361"/>
      <c r="X62" s="361"/>
      <c r="Y62" s="94"/>
      <c r="Z62" s="94"/>
      <c r="AH62" s="15"/>
      <c r="AK62" s="15"/>
      <c r="AM62" s="90"/>
    </row>
    <row r="63" spans="1:40" hidden="1">
      <c r="A63" s="338"/>
      <c r="B63" s="485"/>
      <c r="C63" s="450"/>
      <c r="D63" s="450"/>
      <c r="E63" s="361"/>
      <c r="F63" s="19"/>
      <c r="G63" s="361"/>
      <c r="H63" s="78"/>
      <c r="I63" s="78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361"/>
      <c r="V63" s="361"/>
      <c r="W63" s="96"/>
      <c r="X63" s="96"/>
      <c r="AF63" s="15"/>
      <c r="AG63" s="15"/>
      <c r="AH63" s="15"/>
      <c r="AJ63" s="86"/>
      <c r="AK63" s="15"/>
      <c r="AM63" s="90"/>
    </row>
    <row r="64" spans="1:40">
      <c r="A64" s="338"/>
      <c r="B64" s="485"/>
      <c r="C64" s="450"/>
      <c r="D64" s="450"/>
      <c r="E64" s="361"/>
      <c r="F64" s="19"/>
      <c r="G64" s="361"/>
      <c r="H64" s="78"/>
      <c r="I64" s="78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361"/>
      <c r="V64" s="361"/>
      <c r="W64" s="15"/>
      <c r="X64" s="15"/>
      <c r="Y64" s="15"/>
      <c r="AF64" s="15"/>
      <c r="AG64" s="15"/>
      <c r="AH64" s="15"/>
      <c r="AM64" s="90"/>
    </row>
    <row r="65" spans="1:40">
      <c r="A65" s="338"/>
      <c r="B65" s="485"/>
      <c r="C65" s="450"/>
      <c r="D65" s="450"/>
      <c r="E65" s="19"/>
      <c r="F65" s="19"/>
      <c r="G65" s="361"/>
      <c r="H65" s="78"/>
      <c r="I65" s="78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361"/>
      <c r="V65" s="361"/>
      <c r="W65" s="15"/>
      <c r="X65" s="15"/>
      <c r="Y65" s="15"/>
      <c r="AM65" s="90"/>
    </row>
    <row r="66" spans="1:40">
      <c r="A66" s="338"/>
      <c r="B66" s="485"/>
      <c r="C66" s="450"/>
      <c r="D66" s="450"/>
      <c r="E66" s="361"/>
      <c r="F66" s="19"/>
      <c r="G66" s="361"/>
      <c r="H66" s="78"/>
      <c r="I66" s="78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361"/>
      <c r="V66" s="361"/>
      <c r="W66" s="15"/>
      <c r="X66" s="15"/>
      <c r="Y66" s="15"/>
      <c r="AA66" s="448"/>
      <c r="AM66" s="90"/>
    </row>
    <row r="67" spans="1:40" ht="6.75" customHeight="1">
      <c r="A67" s="451"/>
      <c r="B67" s="415"/>
      <c r="C67" s="84"/>
      <c r="D67" s="84"/>
      <c r="E67" s="417"/>
      <c r="F67" s="85"/>
      <c r="G67" s="86"/>
      <c r="H67" s="87"/>
      <c r="I67" s="87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  <c r="AE67" s="15"/>
      <c r="AM67" s="90"/>
    </row>
    <row r="68" spans="1:40" ht="23.25">
      <c r="A68" s="15"/>
      <c r="B68" s="1952">
        <v>23</v>
      </c>
      <c r="C68" s="450"/>
      <c r="D68" s="38" t="s">
        <v>269</v>
      </c>
      <c r="E68" s="361"/>
      <c r="F68" s="361"/>
      <c r="G68" s="361"/>
      <c r="H68" s="361"/>
      <c r="I68" s="361"/>
      <c r="J68" s="361"/>
      <c r="K68" s="361"/>
      <c r="L68" s="361"/>
      <c r="M68" s="361"/>
      <c r="N68" s="361"/>
      <c r="O68" s="361"/>
      <c r="P68" s="361"/>
      <c r="Q68" s="448"/>
      <c r="R68" s="448"/>
      <c r="S68" s="448"/>
      <c r="T68" s="448"/>
      <c r="U68" s="448"/>
      <c r="V68" s="448"/>
      <c r="W68" s="448"/>
      <c r="X68" s="448"/>
      <c r="Y68" s="448"/>
      <c r="Z68" s="448"/>
      <c r="AA68" s="448"/>
      <c r="AB68" s="448"/>
      <c r="AC68" s="448"/>
      <c r="AD68" s="448"/>
      <c r="AE68" s="461"/>
      <c r="AM68" s="90"/>
    </row>
    <row r="69" spans="1:40" ht="35.25" customHeight="1">
      <c r="A69" s="15"/>
      <c r="B69" s="1952"/>
      <c r="C69" s="450"/>
      <c r="D69" s="38" t="s">
        <v>497</v>
      </c>
      <c r="E69" s="361"/>
      <c r="F69" s="361"/>
      <c r="G69" s="361"/>
      <c r="H69" s="361"/>
      <c r="I69" s="361"/>
      <c r="J69" s="361"/>
      <c r="K69" s="361"/>
      <c r="L69" s="86"/>
      <c r="M69" s="361"/>
      <c r="N69" s="361"/>
      <c r="O69" s="361"/>
      <c r="P69" s="361"/>
      <c r="Q69" s="448"/>
      <c r="R69" s="448"/>
      <c r="S69" s="448"/>
      <c r="T69" s="448"/>
      <c r="U69" s="448"/>
      <c r="V69" s="448"/>
      <c r="W69" s="448"/>
      <c r="X69" s="448"/>
      <c r="Y69" s="448"/>
      <c r="Z69" s="448"/>
      <c r="AA69" s="448"/>
      <c r="AB69" s="448"/>
      <c r="AC69" s="448"/>
      <c r="AD69" s="448"/>
      <c r="AE69" s="448"/>
      <c r="AM69" s="90"/>
    </row>
    <row r="70" spans="1:40" ht="25.5">
      <c r="A70" s="1998" t="s">
        <v>17</v>
      </c>
      <c r="B70" s="1998"/>
      <c r="C70" s="1998"/>
      <c r="D70" s="1959" t="s">
        <v>1690</v>
      </c>
      <c r="E70" s="1960"/>
      <c r="F70" s="1960"/>
      <c r="G70" s="1960"/>
      <c r="H70" s="1960"/>
      <c r="I70" s="1960"/>
      <c r="J70" s="1960"/>
      <c r="K70" s="1960"/>
      <c r="L70" s="1960"/>
      <c r="M70" s="1960"/>
      <c r="N70" s="1960"/>
      <c r="O70" s="1960"/>
      <c r="P70" s="1960"/>
      <c r="Q70" s="1960"/>
      <c r="R70" s="1960"/>
      <c r="S70" s="1960"/>
      <c r="T70" s="1960"/>
      <c r="U70" s="1960"/>
      <c r="V70" s="1960"/>
      <c r="W70" s="1960"/>
      <c r="X70" s="1960"/>
      <c r="Y70" s="1960"/>
      <c r="Z70" s="1960"/>
      <c r="AA70" s="1960"/>
      <c r="AB70" s="1960"/>
      <c r="AC70" s="1960"/>
      <c r="AD70" s="1960"/>
      <c r="AE70" s="1960"/>
      <c r="AF70" s="1960"/>
      <c r="AG70" s="1960"/>
      <c r="AH70" s="1960"/>
      <c r="AI70" s="1961"/>
      <c r="AN70" s="90"/>
    </row>
    <row r="71" spans="1:40">
      <c r="A71" s="1954"/>
      <c r="B71" s="1953" t="s">
        <v>1</v>
      </c>
      <c r="C71" s="1955" t="s">
        <v>2</v>
      </c>
      <c r="D71" s="2017" t="s">
        <v>1682</v>
      </c>
      <c r="E71" s="1991" t="s">
        <v>491</v>
      </c>
      <c r="F71" s="1992"/>
      <c r="G71" s="1992"/>
      <c r="H71" s="1992"/>
      <c r="I71" s="1993"/>
      <c r="J71" s="1372"/>
      <c r="K71" s="1372"/>
      <c r="L71" s="1372"/>
      <c r="M71" s="1954" t="s">
        <v>490</v>
      </c>
      <c r="N71" s="1956"/>
      <c r="O71" s="1956"/>
      <c r="P71" s="1956"/>
      <c r="Q71" s="1956"/>
      <c r="R71" s="32">
        <v>10</v>
      </c>
      <c r="S71" s="433">
        <v>11</v>
      </c>
      <c r="T71" s="32">
        <v>10</v>
      </c>
      <c r="U71" s="433">
        <v>11</v>
      </c>
      <c r="V71" s="32">
        <v>10</v>
      </c>
      <c r="W71" s="433">
        <v>11</v>
      </c>
      <c r="X71" s="32">
        <v>10</v>
      </c>
      <c r="Y71" s="433">
        <v>11</v>
      </c>
      <c r="Z71" s="32">
        <v>10</v>
      </c>
      <c r="AA71" s="433">
        <v>11</v>
      </c>
      <c r="AB71" s="32">
        <v>10</v>
      </c>
      <c r="AC71" s="433">
        <v>11</v>
      </c>
      <c r="AD71" s="32">
        <v>10</v>
      </c>
      <c r="AE71" s="433">
        <v>11</v>
      </c>
      <c r="AF71" s="32">
        <v>10</v>
      </c>
      <c r="AG71" s="433">
        <v>11</v>
      </c>
      <c r="AH71" s="32">
        <v>10</v>
      </c>
      <c r="AI71" s="32">
        <v>10</v>
      </c>
      <c r="AN71" s="90"/>
    </row>
    <row r="72" spans="1:40" ht="18" customHeight="1">
      <c r="A72" s="1954"/>
      <c r="B72" s="1953"/>
      <c r="C72" s="1955"/>
      <c r="D72" s="2018"/>
      <c r="E72" s="815" t="s">
        <v>0</v>
      </c>
      <c r="F72" s="14" t="s">
        <v>48</v>
      </c>
      <c r="G72" s="14"/>
      <c r="H72" s="1957" t="s">
        <v>552</v>
      </c>
      <c r="I72" s="1958"/>
      <c r="J72" s="14" t="s">
        <v>8</v>
      </c>
      <c r="K72" s="14" t="s">
        <v>9</v>
      </c>
      <c r="L72" s="14" t="s">
        <v>10</v>
      </c>
      <c r="M72" s="14" t="s">
        <v>48</v>
      </c>
      <c r="N72" s="14"/>
      <c r="O72" s="14" t="s">
        <v>493</v>
      </c>
      <c r="P72" s="14" t="s">
        <v>494</v>
      </c>
      <c r="Q72" s="14" t="s">
        <v>495</v>
      </c>
      <c r="R72" s="817">
        <v>1</v>
      </c>
      <c r="S72" s="817">
        <v>2</v>
      </c>
      <c r="T72" s="817">
        <v>3</v>
      </c>
      <c r="U72" s="817">
        <v>4</v>
      </c>
      <c r="V72" s="817">
        <v>5</v>
      </c>
      <c r="W72" s="817">
        <v>6</v>
      </c>
      <c r="X72" s="817">
        <v>7</v>
      </c>
      <c r="Y72" s="817">
        <v>8</v>
      </c>
      <c r="Z72" s="817">
        <v>9</v>
      </c>
      <c r="AA72" s="817">
        <v>10</v>
      </c>
      <c r="AB72" s="817">
        <v>11</v>
      </c>
      <c r="AC72" s="817">
        <v>12</v>
      </c>
      <c r="AD72" s="817">
        <v>13</v>
      </c>
      <c r="AE72" s="817">
        <v>14</v>
      </c>
      <c r="AF72" s="817">
        <v>15</v>
      </c>
      <c r="AG72" s="817">
        <v>16</v>
      </c>
      <c r="AH72" s="817">
        <v>17</v>
      </c>
      <c r="AI72" s="817">
        <v>18</v>
      </c>
      <c r="AN72" s="15"/>
    </row>
    <row r="73" spans="1:40">
      <c r="A73" s="1962" t="s">
        <v>3</v>
      </c>
      <c r="B73" s="792" t="s">
        <v>849</v>
      </c>
      <c r="C73" s="35" t="s">
        <v>4</v>
      </c>
      <c r="D73" s="1382" t="s">
        <v>1683</v>
      </c>
      <c r="E73" s="35" t="s">
        <v>18</v>
      </c>
      <c r="F73" s="568">
        <v>0</v>
      </c>
      <c r="G73" s="568">
        <v>0</v>
      </c>
      <c r="H73" s="831" t="s">
        <v>846</v>
      </c>
      <c r="I73" s="831" t="s">
        <v>847</v>
      </c>
      <c r="J73" s="568"/>
      <c r="K73" s="568"/>
      <c r="L73" s="37">
        <v>0</v>
      </c>
      <c r="M73" s="568">
        <v>0</v>
      </c>
      <c r="N73" s="189">
        <v>0</v>
      </c>
      <c r="O73" s="37"/>
      <c r="P73" s="37">
        <v>0</v>
      </c>
      <c r="Q73" s="37"/>
      <c r="R73" s="432">
        <v>0.21527777777777779</v>
      </c>
      <c r="S73" s="432">
        <v>0.25</v>
      </c>
      <c r="T73" s="432">
        <v>0.29166666666666669</v>
      </c>
      <c r="U73" s="432">
        <v>0.33333333333333331</v>
      </c>
      <c r="V73" s="432">
        <v>0.375</v>
      </c>
      <c r="W73" s="432">
        <v>0.41666666666666669</v>
      </c>
      <c r="X73" s="432">
        <v>0.45833333333333331</v>
      </c>
      <c r="Y73" s="432">
        <v>0.52083333333333337</v>
      </c>
      <c r="Z73" s="432">
        <v>0.5625</v>
      </c>
      <c r="AA73" s="432">
        <v>0.60416666666666663</v>
      </c>
      <c r="AB73" s="432">
        <v>0.64583333333333337</v>
      </c>
      <c r="AC73" s="432">
        <v>0.6875</v>
      </c>
      <c r="AD73" s="432">
        <v>0.72916666666666663</v>
      </c>
      <c r="AE73" s="432">
        <v>0.76736111111111116</v>
      </c>
      <c r="AF73" s="432">
        <v>0.80902777777777779</v>
      </c>
      <c r="AG73" s="432">
        <v>0.85069444444444453</v>
      </c>
      <c r="AH73" s="476">
        <v>0.87847222222222221</v>
      </c>
      <c r="AI73" s="476">
        <v>0.94097222222222221</v>
      </c>
    </row>
    <row r="74" spans="1:40">
      <c r="A74" s="1963"/>
      <c r="B74" s="792" t="s">
        <v>1687</v>
      </c>
      <c r="C74" s="35" t="s">
        <v>4</v>
      </c>
      <c r="D74" s="1382" t="s">
        <v>1683</v>
      </c>
      <c r="E74" s="35" t="s">
        <v>19</v>
      </c>
      <c r="F74" s="179">
        <v>0.82</v>
      </c>
      <c r="G74" s="122">
        <f>F74</f>
        <v>0.82</v>
      </c>
      <c r="H74" s="831" t="s">
        <v>533</v>
      </c>
      <c r="I74" s="831" t="s">
        <v>91</v>
      </c>
      <c r="J74" s="568">
        <v>30</v>
      </c>
      <c r="K74" s="37">
        <f t="shared" ref="K74:K109" si="30">(F74/J74)/24</f>
        <v>1.1388888888888887E-3</v>
      </c>
      <c r="L74" s="37">
        <f>L73+K74</f>
        <v>1.1388888888888887E-3</v>
      </c>
      <c r="M74" s="179">
        <v>0.82</v>
      </c>
      <c r="N74" s="472">
        <f>M74</f>
        <v>0.82</v>
      </c>
      <c r="O74" s="568">
        <v>30</v>
      </c>
      <c r="P74" s="37">
        <f>(M74/O74)/24</f>
        <v>1.1388888888888887E-3</v>
      </c>
      <c r="Q74" s="37">
        <f>P73+P74</f>
        <v>1.1388888888888887E-3</v>
      </c>
      <c r="R74" s="98">
        <f>R73+$P74</f>
        <v>0.21641666666666667</v>
      </c>
      <c r="S74" s="98">
        <f>S73+$P74</f>
        <v>0.25113888888888891</v>
      </c>
      <c r="T74" s="98">
        <f>T73+$K74</f>
        <v>0.2928055555555556</v>
      </c>
      <c r="U74" s="98">
        <f t="shared" ref="U74:X77" si="31">U73+$K74</f>
        <v>0.33447222222222223</v>
      </c>
      <c r="V74" s="98">
        <f t="shared" si="31"/>
        <v>0.37613888888888891</v>
      </c>
      <c r="W74" s="98">
        <f t="shared" si="31"/>
        <v>0.4178055555555556</v>
      </c>
      <c r="X74" s="98">
        <f t="shared" si="31"/>
        <v>0.45947222222222223</v>
      </c>
      <c r="Y74" s="98">
        <f t="shared" ref="Y74:Y81" si="32">Y73+$P74</f>
        <v>0.52197222222222228</v>
      </c>
      <c r="Z74" s="98">
        <f>Z73+$K74</f>
        <v>0.56363888888888891</v>
      </c>
      <c r="AA74" s="98">
        <f>AA73+$P74</f>
        <v>0.60530555555555554</v>
      </c>
      <c r="AB74" s="98">
        <f t="shared" ref="AB74:AI74" si="33">AB73+$K74</f>
        <v>0.64697222222222228</v>
      </c>
      <c r="AC74" s="98">
        <f t="shared" si="33"/>
        <v>0.68863888888888891</v>
      </c>
      <c r="AD74" s="98">
        <f t="shared" si="33"/>
        <v>0.73030555555555554</v>
      </c>
      <c r="AE74" s="98">
        <f t="shared" si="33"/>
        <v>0.76850000000000007</v>
      </c>
      <c r="AF74" s="98">
        <f t="shared" si="33"/>
        <v>0.8101666666666667</v>
      </c>
      <c r="AG74" s="98">
        <f t="shared" si="33"/>
        <v>0.85183333333333344</v>
      </c>
      <c r="AH74" s="98">
        <f t="shared" si="33"/>
        <v>0.87961111111111112</v>
      </c>
      <c r="AI74" s="98">
        <f t="shared" si="33"/>
        <v>0.94211111111111112</v>
      </c>
    </row>
    <row r="75" spans="1:40">
      <c r="A75" s="1963"/>
      <c r="B75" s="7" t="s">
        <v>498</v>
      </c>
      <c r="C75" s="35" t="s">
        <v>4</v>
      </c>
      <c r="D75" s="1382" t="s">
        <v>1681</v>
      </c>
      <c r="E75" s="1382" t="s">
        <v>20</v>
      </c>
      <c r="F75" s="179">
        <v>2.69</v>
      </c>
      <c r="G75" s="179">
        <f>G74+F75</f>
        <v>3.51</v>
      </c>
      <c r="H75" s="1058" t="s">
        <v>930</v>
      </c>
      <c r="I75" s="1058" t="s">
        <v>931</v>
      </c>
      <c r="J75" s="568">
        <v>30</v>
      </c>
      <c r="K75" s="37">
        <f t="shared" si="30"/>
        <v>3.7361111111111106E-3</v>
      </c>
      <c r="L75" s="37">
        <f t="shared" ref="L75:L76" si="34">L74+K75</f>
        <v>4.8749999999999991E-3</v>
      </c>
      <c r="M75" s="179">
        <v>2.69</v>
      </c>
      <c r="N75" s="472">
        <f>N74+M75</f>
        <v>3.51</v>
      </c>
      <c r="O75" s="568">
        <v>30</v>
      </c>
      <c r="P75" s="37">
        <f t="shared" ref="P75:P76" si="35">(M75/O75)/24</f>
        <v>3.7361111111111106E-3</v>
      </c>
      <c r="Q75" s="37">
        <f t="shared" ref="Q75:Q76" si="36">P74+P75</f>
        <v>4.8749999999999991E-3</v>
      </c>
      <c r="R75" s="98">
        <f t="shared" ref="R75:R76" si="37">R74+$P75</f>
        <v>0.22015277777777778</v>
      </c>
      <c r="S75" s="98">
        <f t="shared" ref="S75:S76" si="38">S74+$P75</f>
        <v>0.25487500000000002</v>
      </c>
      <c r="T75" s="98">
        <f t="shared" ref="T75:T76" si="39">T74+$K75</f>
        <v>0.2965416666666667</v>
      </c>
      <c r="U75" s="98">
        <f t="shared" si="31"/>
        <v>0.33820833333333333</v>
      </c>
      <c r="V75" s="98">
        <f t="shared" si="31"/>
        <v>0.37987500000000002</v>
      </c>
      <c r="W75" s="98">
        <f t="shared" si="31"/>
        <v>0.4215416666666667</v>
      </c>
      <c r="X75" s="98">
        <f t="shared" si="31"/>
        <v>0.46320833333333333</v>
      </c>
      <c r="Y75" s="98">
        <f t="shared" si="32"/>
        <v>0.52570833333333344</v>
      </c>
      <c r="Z75" s="98">
        <f t="shared" ref="Z75:Z77" si="40">Z74+$K75</f>
        <v>0.56737500000000007</v>
      </c>
      <c r="AA75" s="98">
        <f t="shared" ref="AA75:AA77" si="41">AA74+$P75</f>
        <v>0.6090416666666667</v>
      </c>
      <c r="AB75" s="98">
        <f t="shared" ref="AB75:AI75" si="42">AB74+$K75</f>
        <v>0.65070833333333344</v>
      </c>
      <c r="AC75" s="98">
        <f t="shared" si="42"/>
        <v>0.69237500000000007</v>
      </c>
      <c r="AD75" s="98">
        <f t="shared" si="42"/>
        <v>0.7340416666666667</v>
      </c>
      <c r="AE75" s="98">
        <f t="shared" si="42"/>
        <v>0.77223611111111123</v>
      </c>
      <c r="AF75" s="98">
        <f t="shared" si="42"/>
        <v>0.81390277777777786</v>
      </c>
      <c r="AG75" s="98">
        <f t="shared" si="42"/>
        <v>0.8555694444444446</v>
      </c>
      <c r="AH75" s="98">
        <f t="shared" si="42"/>
        <v>0.88334722222222228</v>
      </c>
      <c r="AI75" s="98">
        <f t="shared" si="42"/>
        <v>0.94584722222222228</v>
      </c>
    </row>
    <row r="76" spans="1:40">
      <c r="A76" s="1963"/>
      <c r="B76" s="335" t="s">
        <v>486</v>
      </c>
      <c r="C76" s="35" t="s">
        <v>5</v>
      </c>
      <c r="D76" s="1382" t="s">
        <v>1681</v>
      </c>
      <c r="E76" s="1382" t="s">
        <v>21</v>
      </c>
      <c r="F76" s="179">
        <v>1.62</v>
      </c>
      <c r="G76" s="179">
        <f t="shared" ref="G76:G109" si="43">G75+F76</f>
        <v>5.13</v>
      </c>
      <c r="H76" s="831" t="s">
        <v>932</v>
      </c>
      <c r="I76" s="831" t="s">
        <v>933</v>
      </c>
      <c r="J76" s="568">
        <v>30</v>
      </c>
      <c r="K76" s="37">
        <f t="shared" si="30"/>
        <v>2.2500000000000003E-3</v>
      </c>
      <c r="L76" s="37">
        <f t="shared" si="34"/>
        <v>7.1249999999999994E-3</v>
      </c>
      <c r="M76" s="179">
        <v>1.62</v>
      </c>
      <c r="N76" s="472">
        <f t="shared" ref="N76:N81" si="44">N75+M76</f>
        <v>5.13</v>
      </c>
      <c r="O76" s="568">
        <v>30</v>
      </c>
      <c r="P76" s="37">
        <f t="shared" si="35"/>
        <v>2.2500000000000003E-3</v>
      </c>
      <c r="Q76" s="37">
        <f t="shared" si="36"/>
        <v>5.9861111111111105E-3</v>
      </c>
      <c r="R76" s="98">
        <f t="shared" si="37"/>
        <v>0.22240277777777778</v>
      </c>
      <c r="S76" s="98">
        <f t="shared" si="38"/>
        <v>0.25712499999999999</v>
      </c>
      <c r="T76" s="98">
        <f t="shared" si="39"/>
        <v>0.29879166666666668</v>
      </c>
      <c r="U76" s="98">
        <f t="shared" si="31"/>
        <v>0.34045833333333331</v>
      </c>
      <c r="V76" s="98">
        <f t="shared" si="31"/>
        <v>0.38212499999999999</v>
      </c>
      <c r="W76" s="98">
        <f t="shared" si="31"/>
        <v>0.42379166666666668</v>
      </c>
      <c r="X76" s="98">
        <f t="shared" si="31"/>
        <v>0.46545833333333331</v>
      </c>
      <c r="Y76" s="98">
        <f t="shared" si="32"/>
        <v>0.52795833333333342</v>
      </c>
      <c r="Z76" s="98">
        <f t="shared" si="40"/>
        <v>0.56962500000000005</v>
      </c>
      <c r="AA76" s="98">
        <f t="shared" si="41"/>
        <v>0.61129166666666668</v>
      </c>
      <c r="AB76" s="98">
        <f t="shared" ref="AB76:AI76" si="45">AB75+$K76</f>
        <v>0.65295833333333342</v>
      </c>
      <c r="AC76" s="98">
        <f t="shared" si="45"/>
        <v>0.69462500000000005</v>
      </c>
      <c r="AD76" s="98">
        <f t="shared" si="45"/>
        <v>0.73629166666666668</v>
      </c>
      <c r="AE76" s="98">
        <f t="shared" si="45"/>
        <v>0.77448611111111121</v>
      </c>
      <c r="AF76" s="98">
        <f t="shared" si="45"/>
        <v>0.81615277777777784</v>
      </c>
      <c r="AG76" s="98">
        <f t="shared" si="45"/>
        <v>0.85781944444444458</v>
      </c>
      <c r="AH76" s="98">
        <f t="shared" si="45"/>
        <v>0.88559722222222226</v>
      </c>
      <c r="AI76" s="98">
        <f t="shared" si="45"/>
        <v>0.94809722222222226</v>
      </c>
    </row>
    <row r="77" spans="1:40">
      <c r="A77" s="1963"/>
      <c r="B77" s="1071" t="s">
        <v>485</v>
      </c>
      <c r="C77" s="114"/>
      <c r="D77" s="114" t="s">
        <v>1681</v>
      </c>
      <c r="E77" s="1382" t="s">
        <v>22</v>
      </c>
      <c r="F77" s="1061">
        <v>0.4</v>
      </c>
      <c r="G77" s="1061">
        <f t="shared" si="43"/>
        <v>5.53</v>
      </c>
      <c r="H77" s="1058" t="s">
        <v>934</v>
      </c>
      <c r="I77" s="1058" t="s">
        <v>935</v>
      </c>
      <c r="J77" s="116">
        <v>30</v>
      </c>
      <c r="K77" s="118">
        <f t="shared" si="30"/>
        <v>5.5555555555555556E-4</v>
      </c>
      <c r="L77" s="118">
        <f t="shared" ref="L77:L109" si="46">L76+K77</f>
        <v>7.6805555555555551E-3</v>
      </c>
      <c r="M77" s="1061">
        <v>0.4</v>
      </c>
      <c r="N77" s="479">
        <f t="shared" si="44"/>
        <v>5.53</v>
      </c>
      <c r="O77" s="116">
        <v>30</v>
      </c>
      <c r="P77" s="118">
        <f t="shared" ref="P77:P109" si="47">(M77/O77)/24</f>
        <v>5.5555555555555556E-4</v>
      </c>
      <c r="Q77" s="118">
        <f t="shared" ref="Q77:Q109" si="48">Q76+P77</f>
        <v>6.5416666666666661E-3</v>
      </c>
      <c r="R77" s="119">
        <f t="shared" ref="R77:R109" si="49">R76+$P77</f>
        <v>0.22295833333333334</v>
      </c>
      <c r="S77" s="119">
        <f t="shared" ref="S77:S109" si="50">S76+$P77</f>
        <v>0.25768055555555552</v>
      </c>
      <c r="T77" s="119">
        <f t="shared" ref="T77:T109" si="51">T76+$K77</f>
        <v>0.29934722222222221</v>
      </c>
      <c r="U77" s="119">
        <f t="shared" si="31"/>
        <v>0.34101388888888884</v>
      </c>
      <c r="V77" s="119">
        <f t="shared" si="31"/>
        <v>0.38268055555555552</v>
      </c>
      <c r="W77" s="119">
        <f t="shared" ref="W77:W109" si="52">W76+$K77</f>
        <v>0.42434722222222221</v>
      </c>
      <c r="X77" s="119">
        <f t="shared" si="31"/>
        <v>0.46601388888888884</v>
      </c>
      <c r="Y77" s="119">
        <f t="shared" si="32"/>
        <v>0.52851388888888895</v>
      </c>
      <c r="Z77" s="119">
        <f t="shared" si="40"/>
        <v>0.57018055555555558</v>
      </c>
      <c r="AA77" s="119">
        <f t="shared" si="41"/>
        <v>0.61184722222222221</v>
      </c>
      <c r="AB77" s="119">
        <f t="shared" ref="AB77:AI77" si="53">AB76+$K77</f>
        <v>0.65351388888888895</v>
      </c>
      <c r="AC77" s="119">
        <f t="shared" si="53"/>
        <v>0.69518055555555558</v>
      </c>
      <c r="AD77" s="119">
        <f t="shared" si="53"/>
        <v>0.73684722222222221</v>
      </c>
      <c r="AE77" s="119">
        <f t="shared" si="53"/>
        <v>0.77504166666666674</v>
      </c>
      <c r="AF77" s="119">
        <f t="shared" si="53"/>
        <v>0.81670833333333337</v>
      </c>
      <c r="AG77" s="119">
        <f t="shared" si="53"/>
        <v>0.85837500000000011</v>
      </c>
      <c r="AH77" s="119">
        <f t="shared" si="53"/>
        <v>0.88615277777777779</v>
      </c>
      <c r="AI77" s="119">
        <f t="shared" si="53"/>
        <v>0.94865277777777779</v>
      </c>
    </row>
    <row r="78" spans="1:40" ht="16.5" customHeight="1">
      <c r="A78" s="1963"/>
      <c r="B78" s="335" t="s">
        <v>484</v>
      </c>
      <c r="C78" s="35"/>
      <c r="D78" s="1382" t="s">
        <v>1681</v>
      </c>
      <c r="E78" s="1382" t="s">
        <v>23</v>
      </c>
      <c r="F78" s="179">
        <v>0.43</v>
      </c>
      <c r="G78" s="179">
        <f t="shared" si="43"/>
        <v>5.96</v>
      </c>
      <c r="H78" s="831" t="s">
        <v>533</v>
      </c>
      <c r="I78" s="831" t="s">
        <v>91</v>
      </c>
      <c r="J78" s="568">
        <v>30</v>
      </c>
      <c r="K78" s="37">
        <f t="shared" si="30"/>
        <v>5.9722222222222219E-4</v>
      </c>
      <c r="L78" s="37">
        <f t="shared" si="46"/>
        <v>8.277777777777778E-3</v>
      </c>
      <c r="M78" s="179">
        <v>0.43</v>
      </c>
      <c r="N78" s="472">
        <f t="shared" si="44"/>
        <v>5.96</v>
      </c>
      <c r="O78" s="568">
        <v>30</v>
      </c>
      <c r="P78" s="37">
        <f t="shared" si="47"/>
        <v>5.9722222222222219E-4</v>
      </c>
      <c r="Q78" s="37">
        <f t="shared" si="48"/>
        <v>7.1388888888888882E-3</v>
      </c>
      <c r="R78" s="98">
        <f t="shared" si="49"/>
        <v>0.22355555555555556</v>
      </c>
      <c r="S78" s="98">
        <f t="shared" si="50"/>
        <v>0.25827777777777777</v>
      </c>
      <c r="T78" s="98">
        <f t="shared" si="51"/>
        <v>0.29994444444444446</v>
      </c>
      <c r="U78" s="98">
        <f t="shared" ref="U78:U109" si="54">U77+$K78</f>
        <v>0.34161111111111109</v>
      </c>
      <c r="V78" s="98">
        <f t="shared" ref="V78:V109" si="55">V77+$K78</f>
        <v>0.38327777777777777</v>
      </c>
      <c r="W78" s="98">
        <f t="shared" si="52"/>
        <v>0.42494444444444446</v>
      </c>
      <c r="X78" s="98">
        <f t="shared" ref="X78:X109" si="56">X77+$K78</f>
        <v>0.46661111111111109</v>
      </c>
      <c r="Y78" s="98">
        <f t="shared" si="32"/>
        <v>0.5291111111111112</v>
      </c>
      <c r="Z78" s="98">
        <f t="shared" ref="Z78:Z81" si="57">Z77+$K78</f>
        <v>0.57077777777777783</v>
      </c>
      <c r="AA78" s="98">
        <f t="shared" ref="AA78:AA81" si="58">AA77+$P78</f>
        <v>0.61244444444444446</v>
      </c>
      <c r="AB78" s="98">
        <f t="shared" ref="AB78:AI78" si="59">AB77+$K78</f>
        <v>0.6541111111111112</v>
      </c>
      <c r="AC78" s="98">
        <f t="shared" si="59"/>
        <v>0.69577777777777783</v>
      </c>
      <c r="AD78" s="98">
        <f t="shared" si="59"/>
        <v>0.73744444444444446</v>
      </c>
      <c r="AE78" s="98">
        <f t="shared" si="59"/>
        <v>0.77563888888888899</v>
      </c>
      <c r="AF78" s="98">
        <f t="shared" si="59"/>
        <v>0.81730555555555562</v>
      </c>
      <c r="AG78" s="98">
        <f t="shared" si="59"/>
        <v>0.85897222222222236</v>
      </c>
      <c r="AH78" s="98">
        <f t="shared" si="59"/>
        <v>0.88675000000000004</v>
      </c>
      <c r="AI78" s="98">
        <f t="shared" si="59"/>
        <v>0.94925000000000004</v>
      </c>
    </row>
    <row r="79" spans="1:40" ht="16.5" customHeight="1">
      <c r="A79" s="1963"/>
      <c r="B79" s="872" t="s">
        <v>489</v>
      </c>
      <c r="C79" s="35"/>
      <c r="D79" s="1382" t="s">
        <v>1681</v>
      </c>
      <c r="E79" s="1382" t="s">
        <v>24</v>
      </c>
      <c r="F79" s="124">
        <v>0.27</v>
      </c>
      <c r="G79" s="179">
        <f t="shared" si="43"/>
        <v>6.23</v>
      </c>
      <c r="H79" s="1058" t="s">
        <v>533</v>
      </c>
      <c r="I79" s="1058" t="s">
        <v>91</v>
      </c>
      <c r="J79" s="568">
        <v>30</v>
      </c>
      <c r="K79" s="37">
        <f t="shared" si="30"/>
        <v>3.7500000000000006E-4</v>
      </c>
      <c r="L79" s="37">
        <f t="shared" si="46"/>
        <v>8.6527777777777783E-3</v>
      </c>
      <c r="M79" s="124">
        <v>0.27</v>
      </c>
      <c r="N79" s="472">
        <f t="shared" si="44"/>
        <v>6.23</v>
      </c>
      <c r="O79" s="568">
        <v>30</v>
      </c>
      <c r="P79" s="37">
        <f t="shared" si="47"/>
        <v>3.7500000000000006E-4</v>
      </c>
      <c r="Q79" s="37">
        <f t="shared" si="48"/>
        <v>7.5138888888888885E-3</v>
      </c>
      <c r="R79" s="98">
        <f t="shared" si="49"/>
        <v>0.22393055555555555</v>
      </c>
      <c r="S79" s="98">
        <f t="shared" si="50"/>
        <v>0.25865277777777779</v>
      </c>
      <c r="T79" s="98">
        <f t="shared" si="51"/>
        <v>0.30031944444444447</v>
      </c>
      <c r="U79" s="98">
        <f t="shared" si="54"/>
        <v>0.3419861111111111</v>
      </c>
      <c r="V79" s="98">
        <f t="shared" si="55"/>
        <v>0.38365277777777779</v>
      </c>
      <c r="W79" s="98">
        <f t="shared" si="52"/>
        <v>0.42531944444444447</v>
      </c>
      <c r="X79" s="98">
        <f t="shared" si="56"/>
        <v>0.4669861111111111</v>
      </c>
      <c r="Y79" s="98">
        <f t="shared" si="32"/>
        <v>0.52948611111111121</v>
      </c>
      <c r="Z79" s="98">
        <f t="shared" si="57"/>
        <v>0.57115277777777784</v>
      </c>
      <c r="AA79" s="98">
        <f t="shared" si="58"/>
        <v>0.61281944444444447</v>
      </c>
      <c r="AB79" s="98">
        <f t="shared" ref="AB79:AI79" si="60">AB78+$K79</f>
        <v>0.65448611111111121</v>
      </c>
      <c r="AC79" s="98">
        <f t="shared" si="60"/>
        <v>0.69615277777777784</v>
      </c>
      <c r="AD79" s="98">
        <f t="shared" si="60"/>
        <v>0.73781944444444447</v>
      </c>
      <c r="AE79" s="98">
        <f t="shared" si="60"/>
        <v>0.776013888888889</v>
      </c>
      <c r="AF79" s="98">
        <f t="shared" si="60"/>
        <v>0.81768055555555563</v>
      </c>
      <c r="AG79" s="98">
        <f t="shared" si="60"/>
        <v>0.85934722222222237</v>
      </c>
      <c r="AH79" s="98">
        <f t="shared" si="60"/>
        <v>0.88712500000000005</v>
      </c>
      <c r="AI79" s="98">
        <f t="shared" si="60"/>
        <v>0.94962500000000005</v>
      </c>
    </row>
    <row r="80" spans="1:40">
      <c r="A80" s="1963"/>
      <c r="B80" s="872" t="s">
        <v>488</v>
      </c>
      <c r="C80" s="35"/>
      <c r="D80" s="1382" t="s">
        <v>1681</v>
      </c>
      <c r="E80" s="1382" t="s">
        <v>25</v>
      </c>
      <c r="F80" s="124">
        <v>0.47</v>
      </c>
      <c r="G80" s="179">
        <f t="shared" si="43"/>
        <v>6.7</v>
      </c>
      <c r="H80" s="831" t="s">
        <v>533</v>
      </c>
      <c r="I80" s="831" t="s">
        <v>91</v>
      </c>
      <c r="J80" s="568">
        <v>30</v>
      </c>
      <c r="K80" s="37">
        <f t="shared" si="30"/>
        <v>6.5277777777777773E-4</v>
      </c>
      <c r="L80" s="37">
        <f t="shared" si="46"/>
        <v>9.3055555555555565E-3</v>
      </c>
      <c r="M80" s="124">
        <v>0.47</v>
      </c>
      <c r="N80" s="472">
        <f t="shared" si="44"/>
        <v>6.7</v>
      </c>
      <c r="O80" s="568">
        <v>30</v>
      </c>
      <c r="P80" s="37">
        <f t="shared" si="47"/>
        <v>6.5277777777777773E-4</v>
      </c>
      <c r="Q80" s="37">
        <f t="shared" si="48"/>
        <v>8.1666666666666658E-3</v>
      </c>
      <c r="R80" s="98">
        <f t="shared" si="49"/>
        <v>0.22458333333333333</v>
      </c>
      <c r="S80" s="98">
        <f t="shared" si="50"/>
        <v>0.25930555555555557</v>
      </c>
      <c r="T80" s="98">
        <f t="shared" si="51"/>
        <v>0.30097222222222225</v>
      </c>
      <c r="U80" s="98">
        <f t="shared" si="54"/>
        <v>0.34263888888888888</v>
      </c>
      <c r="V80" s="98">
        <f t="shared" si="55"/>
        <v>0.38430555555555557</v>
      </c>
      <c r="W80" s="98">
        <f t="shared" si="52"/>
        <v>0.42597222222222225</v>
      </c>
      <c r="X80" s="98">
        <f t="shared" si="56"/>
        <v>0.46763888888888888</v>
      </c>
      <c r="Y80" s="98">
        <f t="shared" si="32"/>
        <v>0.53013888888888894</v>
      </c>
      <c r="Z80" s="98">
        <f t="shared" si="57"/>
        <v>0.57180555555555557</v>
      </c>
      <c r="AA80" s="98">
        <f t="shared" si="58"/>
        <v>0.6134722222222222</v>
      </c>
      <c r="AB80" s="98">
        <f t="shared" ref="AB80:AI80" si="61">AB79+$K80</f>
        <v>0.65513888888888894</v>
      </c>
      <c r="AC80" s="98">
        <f t="shared" si="61"/>
        <v>0.69680555555555557</v>
      </c>
      <c r="AD80" s="98">
        <f t="shared" si="61"/>
        <v>0.7384722222222222</v>
      </c>
      <c r="AE80" s="98">
        <f t="shared" si="61"/>
        <v>0.77666666666666673</v>
      </c>
      <c r="AF80" s="98">
        <f t="shared" si="61"/>
        <v>0.81833333333333336</v>
      </c>
      <c r="AG80" s="98">
        <f t="shared" si="61"/>
        <v>0.8600000000000001</v>
      </c>
      <c r="AH80" s="98">
        <f t="shared" si="61"/>
        <v>0.88777777777777778</v>
      </c>
      <c r="AI80" s="98">
        <f t="shared" si="61"/>
        <v>0.95027777777777778</v>
      </c>
    </row>
    <row r="81" spans="1:41">
      <c r="A81" s="1963"/>
      <c r="B81" s="1010" t="s">
        <v>420</v>
      </c>
      <c r="C81" s="31" t="s">
        <v>4</v>
      </c>
      <c r="D81" s="31" t="s">
        <v>1681</v>
      </c>
      <c r="E81" s="1382" t="s">
        <v>26</v>
      </c>
      <c r="F81" s="898">
        <v>0.85</v>
      </c>
      <c r="G81" s="898">
        <f t="shared" si="43"/>
        <v>7.55</v>
      </c>
      <c r="H81" s="1058" t="s">
        <v>918</v>
      </c>
      <c r="I81" s="1058" t="s">
        <v>919</v>
      </c>
      <c r="J81" s="32">
        <v>25</v>
      </c>
      <c r="K81" s="33">
        <f t="shared" si="30"/>
        <v>1.4166666666666668E-3</v>
      </c>
      <c r="L81" s="33">
        <f t="shared" si="46"/>
        <v>1.0722222222222223E-2</v>
      </c>
      <c r="M81" s="898">
        <v>0.85</v>
      </c>
      <c r="N81" s="495">
        <f t="shared" si="44"/>
        <v>7.55</v>
      </c>
      <c r="O81" s="32">
        <v>25</v>
      </c>
      <c r="P81" s="33">
        <f t="shared" si="47"/>
        <v>1.4166666666666668E-3</v>
      </c>
      <c r="Q81" s="33">
        <f t="shared" si="48"/>
        <v>9.5833333333333326E-3</v>
      </c>
      <c r="R81" s="34">
        <f t="shared" si="49"/>
        <v>0.22600000000000001</v>
      </c>
      <c r="S81" s="34">
        <f t="shared" si="50"/>
        <v>0.26072222222222224</v>
      </c>
      <c r="T81" s="34">
        <f t="shared" si="51"/>
        <v>0.30238888888888893</v>
      </c>
      <c r="U81" s="34">
        <f t="shared" si="54"/>
        <v>0.34405555555555556</v>
      </c>
      <c r="V81" s="34">
        <f t="shared" si="55"/>
        <v>0.38572222222222224</v>
      </c>
      <c r="W81" s="34">
        <f t="shared" si="52"/>
        <v>0.42738888888888893</v>
      </c>
      <c r="X81" s="34">
        <f t="shared" si="56"/>
        <v>0.46905555555555556</v>
      </c>
      <c r="Y81" s="34">
        <f t="shared" si="32"/>
        <v>0.53155555555555556</v>
      </c>
      <c r="Z81" s="34">
        <f t="shared" si="57"/>
        <v>0.57322222222222219</v>
      </c>
      <c r="AA81" s="34">
        <f t="shared" si="58"/>
        <v>0.61488888888888882</v>
      </c>
      <c r="AB81" s="34">
        <f t="shared" ref="AB81:AI81" si="62">AB80+$K81</f>
        <v>0.65655555555555556</v>
      </c>
      <c r="AC81" s="34">
        <f t="shared" si="62"/>
        <v>0.69822222222222219</v>
      </c>
      <c r="AD81" s="34">
        <f t="shared" si="62"/>
        <v>0.73988888888888882</v>
      </c>
      <c r="AE81" s="34">
        <f t="shared" si="62"/>
        <v>0.77808333333333335</v>
      </c>
      <c r="AF81" s="34">
        <f t="shared" si="62"/>
        <v>0.81974999999999998</v>
      </c>
      <c r="AG81" s="34">
        <f t="shared" si="62"/>
        <v>0.86141666666666672</v>
      </c>
      <c r="AH81" s="34">
        <f t="shared" si="62"/>
        <v>0.8891944444444444</v>
      </c>
      <c r="AI81" s="34">
        <f t="shared" si="62"/>
        <v>0.9516944444444444</v>
      </c>
      <c r="AO81" s="135"/>
    </row>
    <row r="82" spans="1:41" ht="16.5" customHeight="1">
      <c r="A82" s="1963"/>
      <c r="B82" s="335" t="s">
        <v>421</v>
      </c>
      <c r="C82" s="35" t="s">
        <v>4</v>
      </c>
      <c r="D82" s="1382" t="s">
        <v>1681</v>
      </c>
      <c r="E82" s="1382" t="s">
        <v>27</v>
      </c>
      <c r="F82" s="179">
        <v>0.78</v>
      </c>
      <c r="G82" s="179">
        <f t="shared" si="43"/>
        <v>8.33</v>
      </c>
      <c r="H82" s="831" t="s">
        <v>886</v>
      </c>
      <c r="I82" s="831" t="s">
        <v>887</v>
      </c>
      <c r="J82" s="568">
        <v>30</v>
      </c>
      <c r="K82" s="37">
        <f t="shared" si="30"/>
        <v>1.0833333333333335E-3</v>
      </c>
      <c r="L82" s="37">
        <f t="shared" si="46"/>
        <v>1.1805555555555557E-2</v>
      </c>
      <c r="M82" s="179" t="s">
        <v>492</v>
      </c>
      <c r="N82" s="472" t="s">
        <v>492</v>
      </c>
      <c r="O82" s="568" t="s">
        <v>492</v>
      </c>
      <c r="P82" s="37" t="s">
        <v>492</v>
      </c>
      <c r="Q82" s="37" t="s">
        <v>492</v>
      </c>
      <c r="R82" s="98" t="s">
        <v>492</v>
      </c>
      <c r="S82" s="98" t="s">
        <v>492</v>
      </c>
      <c r="T82" s="98">
        <f t="shared" si="51"/>
        <v>0.30347222222222225</v>
      </c>
      <c r="U82" s="98">
        <f t="shared" si="54"/>
        <v>0.34513888888888888</v>
      </c>
      <c r="V82" s="98">
        <f t="shared" si="55"/>
        <v>0.38680555555555557</v>
      </c>
      <c r="W82" s="98">
        <f t="shared" si="52"/>
        <v>0.42847222222222225</v>
      </c>
      <c r="X82" s="98">
        <f t="shared" si="56"/>
        <v>0.47013888888888888</v>
      </c>
      <c r="Y82" s="98" t="s">
        <v>492</v>
      </c>
      <c r="Z82" s="98" t="s">
        <v>492</v>
      </c>
      <c r="AA82" s="98" t="s">
        <v>492</v>
      </c>
      <c r="AB82" s="98" t="s">
        <v>492</v>
      </c>
      <c r="AC82" s="98" t="s">
        <v>492</v>
      </c>
      <c r="AD82" s="98" t="s">
        <v>492</v>
      </c>
      <c r="AE82" s="98" t="s">
        <v>492</v>
      </c>
      <c r="AF82" s="98" t="s">
        <v>492</v>
      </c>
      <c r="AG82" s="98" t="s">
        <v>492</v>
      </c>
      <c r="AH82" s="98" t="s">
        <v>492</v>
      </c>
      <c r="AI82" s="98" t="s">
        <v>492</v>
      </c>
      <c r="AO82" s="135"/>
    </row>
    <row r="83" spans="1:41">
      <c r="A83" s="1963"/>
      <c r="B83" s="335" t="s">
        <v>483</v>
      </c>
      <c r="C83" s="35" t="s">
        <v>4</v>
      </c>
      <c r="D83" s="1382" t="s">
        <v>1681</v>
      </c>
      <c r="E83" s="1382" t="s">
        <v>28</v>
      </c>
      <c r="F83" s="179">
        <v>0.56000000000000005</v>
      </c>
      <c r="G83" s="179">
        <f t="shared" si="43"/>
        <v>8.89</v>
      </c>
      <c r="H83" s="1058" t="s">
        <v>888</v>
      </c>
      <c r="I83" s="1058" t="s">
        <v>889</v>
      </c>
      <c r="J83" s="568">
        <v>30</v>
      </c>
      <c r="K83" s="37">
        <f t="shared" si="30"/>
        <v>7.7777777777777784E-4</v>
      </c>
      <c r="L83" s="37">
        <f t="shared" si="46"/>
        <v>1.2583333333333335E-2</v>
      </c>
      <c r="M83" s="179" t="s">
        <v>492</v>
      </c>
      <c r="N83" s="472" t="s">
        <v>492</v>
      </c>
      <c r="O83" s="568" t="s">
        <v>492</v>
      </c>
      <c r="P83" s="37" t="s">
        <v>492</v>
      </c>
      <c r="Q83" s="37" t="s">
        <v>492</v>
      </c>
      <c r="R83" s="98" t="s">
        <v>492</v>
      </c>
      <c r="S83" s="98" t="s">
        <v>492</v>
      </c>
      <c r="T83" s="98">
        <f t="shared" si="51"/>
        <v>0.30425000000000002</v>
      </c>
      <c r="U83" s="98">
        <f t="shared" si="54"/>
        <v>0.34591666666666665</v>
      </c>
      <c r="V83" s="98">
        <f t="shared" si="55"/>
        <v>0.38758333333333334</v>
      </c>
      <c r="W83" s="98">
        <f t="shared" si="52"/>
        <v>0.42925000000000002</v>
      </c>
      <c r="X83" s="98">
        <f t="shared" si="56"/>
        <v>0.47091666666666665</v>
      </c>
      <c r="Y83" s="98" t="s">
        <v>492</v>
      </c>
      <c r="Z83" s="98" t="s">
        <v>492</v>
      </c>
      <c r="AA83" s="98" t="s">
        <v>492</v>
      </c>
      <c r="AB83" s="98" t="s">
        <v>492</v>
      </c>
      <c r="AC83" s="98" t="s">
        <v>492</v>
      </c>
      <c r="AD83" s="98" t="s">
        <v>492</v>
      </c>
      <c r="AE83" s="98" t="s">
        <v>492</v>
      </c>
      <c r="AF83" s="98" t="s">
        <v>492</v>
      </c>
      <c r="AG83" s="98" t="s">
        <v>492</v>
      </c>
      <c r="AH83" s="98" t="s">
        <v>492</v>
      </c>
      <c r="AI83" s="98" t="s">
        <v>492</v>
      </c>
      <c r="AO83" s="135"/>
    </row>
    <row r="84" spans="1:41">
      <c r="A84" s="1963"/>
      <c r="B84" s="335" t="s">
        <v>422</v>
      </c>
      <c r="C84" s="35" t="s">
        <v>4</v>
      </c>
      <c r="D84" s="1382" t="s">
        <v>1681</v>
      </c>
      <c r="E84" s="1382" t="s">
        <v>29</v>
      </c>
      <c r="F84" s="179">
        <v>0.52</v>
      </c>
      <c r="G84" s="179">
        <f t="shared" si="43"/>
        <v>9.41</v>
      </c>
      <c r="H84" s="831" t="s">
        <v>890</v>
      </c>
      <c r="I84" s="831" t="s">
        <v>891</v>
      </c>
      <c r="J84" s="568">
        <v>30</v>
      </c>
      <c r="K84" s="37">
        <f t="shared" si="30"/>
        <v>7.2222222222222219E-4</v>
      </c>
      <c r="L84" s="37">
        <f t="shared" si="46"/>
        <v>1.3305555555555557E-2</v>
      </c>
      <c r="M84" s="179" t="s">
        <v>492</v>
      </c>
      <c r="N84" s="472" t="s">
        <v>492</v>
      </c>
      <c r="O84" s="568" t="s">
        <v>492</v>
      </c>
      <c r="P84" s="37" t="s">
        <v>492</v>
      </c>
      <c r="Q84" s="37" t="s">
        <v>492</v>
      </c>
      <c r="R84" s="98" t="s">
        <v>492</v>
      </c>
      <c r="S84" s="98" t="s">
        <v>492</v>
      </c>
      <c r="T84" s="98">
        <f t="shared" si="51"/>
        <v>0.30497222222222226</v>
      </c>
      <c r="U84" s="98">
        <f t="shared" si="54"/>
        <v>0.34663888888888889</v>
      </c>
      <c r="V84" s="98">
        <f t="shared" si="55"/>
        <v>0.38830555555555557</v>
      </c>
      <c r="W84" s="98">
        <f t="shared" si="52"/>
        <v>0.42997222222222226</v>
      </c>
      <c r="X84" s="98">
        <f t="shared" si="56"/>
        <v>0.47163888888888889</v>
      </c>
      <c r="Y84" s="98" t="s">
        <v>492</v>
      </c>
      <c r="Z84" s="98" t="s">
        <v>492</v>
      </c>
      <c r="AA84" s="98" t="s">
        <v>492</v>
      </c>
      <c r="AB84" s="98" t="s">
        <v>492</v>
      </c>
      <c r="AC84" s="98" t="s">
        <v>492</v>
      </c>
      <c r="AD84" s="98" t="s">
        <v>492</v>
      </c>
      <c r="AE84" s="98" t="s">
        <v>492</v>
      </c>
      <c r="AF84" s="98" t="s">
        <v>492</v>
      </c>
      <c r="AG84" s="98" t="s">
        <v>492</v>
      </c>
      <c r="AH84" s="98" t="s">
        <v>492</v>
      </c>
      <c r="AI84" s="98" t="s">
        <v>492</v>
      </c>
      <c r="AO84" s="135"/>
    </row>
    <row r="85" spans="1:41">
      <c r="A85" s="1963"/>
      <c r="B85" s="1065" t="s">
        <v>448</v>
      </c>
      <c r="C85" s="35" t="s">
        <v>5</v>
      </c>
      <c r="D85" s="1382" t="s">
        <v>1681</v>
      </c>
      <c r="E85" s="1382" t="s">
        <v>30</v>
      </c>
      <c r="F85" s="124">
        <v>0.5</v>
      </c>
      <c r="G85" s="179">
        <f t="shared" si="43"/>
        <v>9.91</v>
      </c>
      <c r="H85" s="1058" t="s">
        <v>892</v>
      </c>
      <c r="I85" s="1058" t="s">
        <v>893</v>
      </c>
      <c r="J85" s="568">
        <v>30</v>
      </c>
      <c r="K85" s="37">
        <f t="shared" si="30"/>
        <v>6.9444444444444447E-4</v>
      </c>
      <c r="L85" s="37">
        <f t="shared" si="46"/>
        <v>1.4E-2</v>
      </c>
      <c r="M85" s="124" t="s">
        <v>492</v>
      </c>
      <c r="N85" s="472" t="s">
        <v>492</v>
      </c>
      <c r="O85" s="568" t="s">
        <v>492</v>
      </c>
      <c r="P85" s="37" t="s">
        <v>492</v>
      </c>
      <c r="Q85" s="37" t="s">
        <v>492</v>
      </c>
      <c r="R85" s="98" t="s">
        <v>492</v>
      </c>
      <c r="S85" s="98" t="s">
        <v>492</v>
      </c>
      <c r="T85" s="98">
        <f t="shared" si="51"/>
        <v>0.3056666666666667</v>
      </c>
      <c r="U85" s="98">
        <f t="shared" si="54"/>
        <v>0.34733333333333333</v>
      </c>
      <c r="V85" s="98">
        <f t="shared" si="55"/>
        <v>0.38900000000000001</v>
      </c>
      <c r="W85" s="98">
        <f t="shared" si="52"/>
        <v>0.4306666666666667</v>
      </c>
      <c r="X85" s="98">
        <f t="shared" si="56"/>
        <v>0.47233333333333333</v>
      </c>
      <c r="Y85" s="98" t="s">
        <v>492</v>
      </c>
      <c r="Z85" s="98" t="s">
        <v>492</v>
      </c>
      <c r="AA85" s="98" t="s">
        <v>492</v>
      </c>
      <c r="AB85" s="98" t="s">
        <v>492</v>
      </c>
      <c r="AC85" s="98" t="s">
        <v>492</v>
      </c>
      <c r="AD85" s="98" t="s">
        <v>492</v>
      </c>
      <c r="AE85" s="98" t="s">
        <v>492</v>
      </c>
      <c r="AF85" s="98" t="s">
        <v>492</v>
      </c>
      <c r="AG85" s="98" t="s">
        <v>492</v>
      </c>
      <c r="AH85" s="98" t="s">
        <v>492</v>
      </c>
      <c r="AI85" s="98" t="s">
        <v>492</v>
      </c>
      <c r="AO85" s="135"/>
    </row>
    <row r="86" spans="1:41">
      <c r="A86" s="1963"/>
      <c r="B86" s="335" t="s">
        <v>422</v>
      </c>
      <c r="C86" s="35" t="s">
        <v>5</v>
      </c>
      <c r="D86" s="1382" t="s">
        <v>1681</v>
      </c>
      <c r="E86" s="1382" t="s">
        <v>31</v>
      </c>
      <c r="F86" s="179">
        <v>0.46</v>
      </c>
      <c r="G86" s="179">
        <f t="shared" si="43"/>
        <v>10.370000000000001</v>
      </c>
      <c r="H86" s="831" t="s">
        <v>902</v>
      </c>
      <c r="I86" s="831" t="s">
        <v>891</v>
      </c>
      <c r="J86" s="568">
        <v>30</v>
      </c>
      <c r="K86" s="37">
        <f t="shared" si="30"/>
        <v>6.3888888888888893E-4</v>
      </c>
      <c r="L86" s="37">
        <f t="shared" si="46"/>
        <v>1.4638888888888889E-2</v>
      </c>
      <c r="M86" s="179" t="s">
        <v>492</v>
      </c>
      <c r="N86" s="472" t="s">
        <v>492</v>
      </c>
      <c r="O86" s="568" t="s">
        <v>492</v>
      </c>
      <c r="P86" s="37" t="s">
        <v>492</v>
      </c>
      <c r="Q86" s="37" t="s">
        <v>492</v>
      </c>
      <c r="R86" s="98" t="s">
        <v>492</v>
      </c>
      <c r="S86" s="98" t="s">
        <v>492</v>
      </c>
      <c r="T86" s="98">
        <f t="shared" si="51"/>
        <v>0.30630555555555561</v>
      </c>
      <c r="U86" s="98">
        <f t="shared" si="54"/>
        <v>0.34797222222222224</v>
      </c>
      <c r="V86" s="98">
        <f t="shared" si="55"/>
        <v>0.38963888888888892</v>
      </c>
      <c r="W86" s="98">
        <f t="shared" si="52"/>
        <v>0.43130555555555561</v>
      </c>
      <c r="X86" s="98">
        <f t="shared" si="56"/>
        <v>0.47297222222222224</v>
      </c>
      <c r="Y86" s="98" t="s">
        <v>492</v>
      </c>
      <c r="Z86" s="98" t="s">
        <v>492</v>
      </c>
      <c r="AA86" s="98" t="s">
        <v>492</v>
      </c>
      <c r="AB86" s="98" t="s">
        <v>492</v>
      </c>
      <c r="AC86" s="98" t="s">
        <v>492</v>
      </c>
      <c r="AD86" s="98" t="s">
        <v>492</v>
      </c>
      <c r="AE86" s="98" t="s">
        <v>492</v>
      </c>
      <c r="AF86" s="98" t="s">
        <v>492</v>
      </c>
      <c r="AG86" s="98" t="s">
        <v>492</v>
      </c>
      <c r="AH86" s="98" t="s">
        <v>492</v>
      </c>
      <c r="AI86" s="98" t="s">
        <v>492</v>
      </c>
      <c r="AO86" s="135"/>
    </row>
    <row r="87" spans="1:41">
      <c r="A87" s="1963"/>
      <c r="B87" s="335" t="s">
        <v>483</v>
      </c>
      <c r="C87" s="35" t="s">
        <v>5</v>
      </c>
      <c r="D87" s="1382" t="s">
        <v>1681</v>
      </c>
      <c r="E87" s="1382" t="s">
        <v>32</v>
      </c>
      <c r="F87" s="179">
        <v>0.51</v>
      </c>
      <c r="G87" s="179">
        <f t="shared" si="43"/>
        <v>10.88</v>
      </c>
      <c r="H87" s="1058" t="s">
        <v>914</v>
      </c>
      <c r="I87" s="1058" t="s">
        <v>915</v>
      </c>
      <c r="J87" s="568">
        <v>30</v>
      </c>
      <c r="K87" s="37">
        <f t="shared" si="30"/>
        <v>7.0833333333333338E-4</v>
      </c>
      <c r="L87" s="37">
        <f t="shared" si="46"/>
        <v>1.5347222222222222E-2</v>
      </c>
      <c r="M87" s="179" t="s">
        <v>492</v>
      </c>
      <c r="N87" s="472" t="s">
        <v>492</v>
      </c>
      <c r="O87" s="568" t="s">
        <v>492</v>
      </c>
      <c r="P87" s="37" t="s">
        <v>492</v>
      </c>
      <c r="Q87" s="37" t="s">
        <v>492</v>
      </c>
      <c r="R87" s="98" t="s">
        <v>492</v>
      </c>
      <c r="S87" s="98" t="s">
        <v>492</v>
      </c>
      <c r="T87" s="98">
        <f t="shared" si="51"/>
        <v>0.30701388888888892</v>
      </c>
      <c r="U87" s="98">
        <f t="shared" si="54"/>
        <v>0.34868055555555555</v>
      </c>
      <c r="V87" s="98">
        <f t="shared" si="55"/>
        <v>0.39034722222222223</v>
      </c>
      <c r="W87" s="98">
        <f t="shared" si="52"/>
        <v>0.43201388888888892</v>
      </c>
      <c r="X87" s="98">
        <f t="shared" si="56"/>
        <v>0.47368055555555555</v>
      </c>
      <c r="Y87" s="98" t="s">
        <v>492</v>
      </c>
      <c r="Z87" s="98" t="s">
        <v>492</v>
      </c>
      <c r="AA87" s="98" t="s">
        <v>492</v>
      </c>
      <c r="AB87" s="98" t="s">
        <v>492</v>
      </c>
      <c r="AC87" s="98" t="s">
        <v>492</v>
      </c>
      <c r="AD87" s="98" t="s">
        <v>492</v>
      </c>
      <c r="AE87" s="98" t="s">
        <v>492</v>
      </c>
      <c r="AF87" s="98" t="s">
        <v>492</v>
      </c>
      <c r="AG87" s="98" t="s">
        <v>492</v>
      </c>
      <c r="AH87" s="98" t="s">
        <v>492</v>
      </c>
      <c r="AI87" s="98" t="s">
        <v>492</v>
      </c>
      <c r="AO87" s="135"/>
    </row>
    <row r="88" spans="1:41">
      <c r="A88" s="1963"/>
      <c r="B88" s="335" t="s">
        <v>421</v>
      </c>
      <c r="C88" s="35" t="s">
        <v>5</v>
      </c>
      <c r="D88" s="1382" t="s">
        <v>1681</v>
      </c>
      <c r="E88" s="1382" t="s">
        <v>148</v>
      </c>
      <c r="F88" s="472">
        <v>0.54</v>
      </c>
      <c r="G88" s="179">
        <f t="shared" si="43"/>
        <v>11.420000000000002</v>
      </c>
      <c r="H88" s="831" t="s">
        <v>916</v>
      </c>
      <c r="I88" s="831" t="s">
        <v>917</v>
      </c>
      <c r="J88" s="568">
        <v>30</v>
      </c>
      <c r="K88" s="37">
        <f t="shared" si="30"/>
        <v>7.5000000000000012E-4</v>
      </c>
      <c r="L88" s="37">
        <f t="shared" si="46"/>
        <v>1.6097222222222221E-2</v>
      </c>
      <c r="M88" s="472" t="s">
        <v>492</v>
      </c>
      <c r="N88" s="472" t="s">
        <v>492</v>
      </c>
      <c r="O88" s="568" t="s">
        <v>492</v>
      </c>
      <c r="P88" s="37" t="s">
        <v>492</v>
      </c>
      <c r="Q88" s="37" t="s">
        <v>492</v>
      </c>
      <c r="R88" s="98" t="s">
        <v>492</v>
      </c>
      <c r="S88" s="98" t="s">
        <v>492</v>
      </c>
      <c r="T88" s="98">
        <f t="shared" si="51"/>
        <v>0.30776388888888889</v>
      </c>
      <c r="U88" s="98">
        <f t="shared" si="54"/>
        <v>0.34943055555555552</v>
      </c>
      <c r="V88" s="98">
        <f t="shared" si="55"/>
        <v>0.39109722222222221</v>
      </c>
      <c r="W88" s="98">
        <f t="shared" si="52"/>
        <v>0.43276388888888889</v>
      </c>
      <c r="X88" s="98">
        <f t="shared" si="56"/>
        <v>0.47443055555555552</v>
      </c>
      <c r="Y88" s="98" t="s">
        <v>492</v>
      </c>
      <c r="Z88" s="98" t="s">
        <v>492</v>
      </c>
      <c r="AA88" s="98" t="s">
        <v>492</v>
      </c>
      <c r="AB88" s="98" t="s">
        <v>492</v>
      </c>
      <c r="AC88" s="98" t="s">
        <v>492</v>
      </c>
      <c r="AD88" s="98" t="s">
        <v>492</v>
      </c>
      <c r="AE88" s="98" t="s">
        <v>492</v>
      </c>
      <c r="AF88" s="98" t="s">
        <v>492</v>
      </c>
      <c r="AG88" s="98" t="s">
        <v>492</v>
      </c>
      <c r="AH88" s="98" t="s">
        <v>492</v>
      </c>
      <c r="AI88" s="98" t="s">
        <v>492</v>
      </c>
      <c r="AO88" s="135"/>
    </row>
    <row r="89" spans="1:41">
      <c r="A89" s="1963"/>
      <c r="B89" s="335" t="s">
        <v>420</v>
      </c>
      <c r="C89" s="35" t="s">
        <v>4</v>
      </c>
      <c r="D89" s="1382" t="s">
        <v>1681</v>
      </c>
      <c r="E89" s="1382" t="s">
        <v>149</v>
      </c>
      <c r="F89" s="472">
        <v>1.0900000000000001</v>
      </c>
      <c r="G89" s="179">
        <f t="shared" si="43"/>
        <v>12.510000000000002</v>
      </c>
      <c r="H89" s="1058" t="s">
        <v>918</v>
      </c>
      <c r="I89" s="1058" t="s">
        <v>919</v>
      </c>
      <c r="J89" s="568">
        <v>30</v>
      </c>
      <c r="K89" s="37">
        <f t="shared" si="30"/>
        <v>1.5138888888888891E-3</v>
      </c>
      <c r="L89" s="37">
        <f t="shared" si="46"/>
        <v>1.7611111111111109E-2</v>
      </c>
      <c r="M89" s="472" t="s">
        <v>492</v>
      </c>
      <c r="N89" s="472" t="s">
        <v>492</v>
      </c>
      <c r="O89" s="568" t="s">
        <v>492</v>
      </c>
      <c r="P89" s="37" t="s">
        <v>492</v>
      </c>
      <c r="Q89" s="37" t="s">
        <v>492</v>
      </c>
      <c r="R89" s="98" t="s">
        <v>492</v>
      </c>
      <c r="S89" s="98" t="s">
        <v>492</v>
      </c>
      <c r="T89" s="98">
        <f t="shared" si="51"/>
        <v>0.30927777777777776</v>
      </c>
      <c r="U89" s="98">
        <f t="shared" si="54"/>
        <v>0.35094444444444439</v>
      </c>
      <c r="V89" s="98">
        <f t="shared" si="55"/>
        <v>0.39261111111111108</v>
      </c>
      <c r="W89" s="98">
        <f t="shared" si="52"/>
        <v>0.43427777777777776</v>
      </c>
      <c r="X89" s="98">
        <f t="shared" si="56"/>
        <v>0.47594444444444439</v>
      </c>
      <c r="Y89" s="98" t="s">
        <v>492</v>
      </c>
      <c r="Z89" s="98" t="s">
        <v>492</v>
      </c>
      <c r="AA89" s="98" t="s">
        <v>492</v>
      </c>
      <c r="AB89" s="98" t="s">
        <v>492</v>
      </c>
      <c r="AC89" s="98" t="s">
        <v>492</v>
      </c>
      <c r="AD89" s="98" t="s">
        <v>492</v>
      </c>
      <c r="AE89" s="98" t="s">
        <v>492</v>
      </c>
      <c r="AF89" s="98" t="s">
        <v>492</v>
      </c>
      <c r="AG89" s="98" t="s">
        <v>492</v>
      </c>
      <c r="AH89" s="98" t="s">
        <v>492</v>
      </c>
      <c r="AI89" s="98" t="s">
        <v>492</v>
      </c>
    </row>
    <row r="90" spans="1:41">
      <c r="A90" s="1963"/>
      <c r="B90" s="335" t="s">
        <v>482</v>
      </c>
      <c r="C90" s="35" t="s">
        <v>5</v>
      </c>
      <c r="D90" s="1382" t="s">
        <v>1683</v>
      </c>
      <c r="E90" s="1382" t="s">
        <v>150</v>
      </c>
      <c r="F90" s="472">
        <v>0.84</v>
      </c>
      <c r="G90" s="179">
        <f t="shared" si="43"/>
        <v>13.350000000000001</v>
      </c>
      <c r="H90" s="831" t="s">
        <v>920</v>
      </c>
      <c r="I90" s="831" t="s">
        <v>921</v>
      </c>
      <c r="J90" s="568">
        <v>30</v>
      </c>
      <c r="K90" s="37">
        <f t="shared" si="30"/>
        <v>1.1666666666666668E-3</v>
      </c>
      <c r="L90" s="37">
        <f t="shared" si="46"/>
        <v>1.8777777777777775E-2</v>
      </c>
      <c r="M90" s="472">
        <v>0.84</v>
      </c>
      <c r="N90" s="472">
        <f>N81+M90</f>
        <v>8.39</v>
      </c>
      <c r="O90" s="568">
        <v>30</v>
      </c>
      <c r="P90" s="37">
        <f t="shared" si="47"/>
        <v>1.1666666666666668E-3</v>
      </c>
      <c r="Q90" s="37">
        <f>Q81+P90</f>
        <v>1.0749999999999999E-2</v>
      </c>
      <c r="R90" s="98">
        <f>R81+$P90</f>
        <v>0.22716666666666668</v>
      </c>
      <c r="S90" s="98">
        <f t="shared" ref="S90:AI90" si="63">S81+$P90</f>
        <v>0.26188888888888889</v>
      </c>
      <c r="T90" s="98">
        <f t="shared" si="51"/>
        <v>0.31044444444444441</v>
      </c>
      <c r="U90" s="98">
        <f t="shared" si="54"/>
        <v>0.35211111111111104</v>
      </c>
      <c r="V90" s="98">
        <f t="shared" si="55"/>
        <v>0.39377777777777773</v>
      </c>
      <c r="W90" s="98">
        <f t="shared" si="52"/>
        <v>0.43544444444444441</v>
      </c>
      <c r="X90" s="98">
        <f t="shared" si="56"/>
        <v>0.47711111111111104</v>
      </c>
      <c r="Y90" s="98">
        <f t="shared" si="63"/>
        <v>0.53272222222222221</v>
      </c>
      <c r="Z90" s="98">
        <f t="shared" si="63"/>
        <v>0.57438888888888884</v>
      </c>
      <c r="AA90" s="98">
        <f t="shared" si="63"/>
        <v>0.61605555555555547</v>
      </c>
      <c r="AB90" s="98">
        <f t="shared" si="63"/>
        <v>0.65772222222222221</v>
      </c>
      <c r="AC90" s="98">
        <f t="shared" si="63"/>
        <v>0.69938888888888884</v>
      </c>
      <c r="AD90" s="98">
        <f t="shared" si="63"/>
        <v>0.74105555555555547</v>
      </c>
      <c r="AE90" s="98">
        <f t="shared" si="63"/>
        <v>0.77925</v>
      </c>
      <c r="AF90" s="98">
        <f t="shared" si="63"/>
        <v>0.82091666666666663</v>
      </c>
      <c r="AG90" s="98">
        <f t="shared" si="63"/>
        <v>0.86258333333333337</v>
      </c>
      <c r="AH90" s="98">
        <f t="shared" si="63"/>
        <v>0.89036111111111105</v>
      </c>
      <c r="AI90" s="98">
        <f t="shared" si="63"/>
        <v>0.95286111111111105</v>
      </c>
    </row>
    <row r="91" spans="1:41">
      <c r="A91" s="1963"/>
      <c r="B91" s="335" t="s">
        <v>481</v>
      </c>
      <c r="C91" s="35" t="s">
        <v>4</v>
      </c>
      <c r="D91" s="1382" t="s">
        <v>1683</v>
      </c>
      <c r="E91" s="1382" t="s">
        <v>151</v>
      </c>
      <c r="F91" s="472">
        <v>0.7</v>
      </c>
      <c r="G91" s="179">
        <f t="shared" si="43"/>
        <v>14.05</v>
      </c>
      <c r="H91" s="1058" t="s">
        <v>922</v>
      </c>
      <c r="I91" s="1058" t="s">
        <v>923</v>
      </c>
      <c r="J91" s="568">
        <v>30</v>
      </c>
      <c r="K91" s="37">
        <f t="shared" si="30"/>
        <v>9.7222222222222209E-4</v>
      </c>
      <c r="L91" s="37">
        <f t="shared" si="46"/>
        <v>1.9749999999999997E-2</v>
      </c>
      <c r="M91" s="472">
        <v>0.7</v>
      </c>
      <c r="N91" s="472">
        <f>N90+M91</f>
        <v>9.09</v>
      </c>
      <c r="O91" s="568">
        <v>30</v>
      </c>
      <c r="P91" s="37">
        <f t="shared" si="47"/>
        <v>9.7222222222222209E-4</v>
      </c>
      <c r="Q91" s="37">
        <f t="shared" si="48"/>
        <v>1.1722222222222221E-2</v>
      </c>
      <c r="R91" s="98">
        <f t="shared" si="49"/>
        <v>0.22813888888888892</v>
      </c>
      <c r="S91" s="98">
        <f t="shared" si="50"/>
        <v>0.2628611111111111</v>
      </c>
      <c r="T91" s="98">
        <f t="shared" si="51"/>
        <v>0.31141666666666662</v>
      </c>
      <c r="U91" s="98">
        <f t="shared" si="54"/>
        <v>0.35308333333333325</v>
      </c>
      <c r="V91" s="98">
        <f t="shared" si="55"/>
        <v>0.39474999999999993</v>
      </c>
      <c r="W91" s="98">
        <f t="shared" si="52"/>
        <v>0.43641666666666662</v>
      </c>
      <c r="X91" s="98">
        <f t="shared" si="56"/>
        <v>0.47808333333333325</v>
      </c>
      <c r="Y91" s="98">
        <f t="shared" ref="Y91:AA91" si="64">Y90+$P91</f>
        <v>0.53369444444444447</v>
      </c>
      <c r="Z91" s="98">
        <f t="shared" si="64"/>
        <v>0.5753611111111111</v>
      </c>
      <c r="AA91" s="98">
        <f t="shared" si="64"/>
        <v>0.61702777777777773</v>
      </c>
      <c r="AB91" s="98">
        <f t="shared" ref="AB91" si="65">AB90+$P91</f>
        <v>0.65869444444444447</v>
      </c>
      <c r="AC91" s="98">
        <f t="shared" ref="AC91" si="66">AC90+$P91</f>
        <v>0.7003611111111111</v>
      </c>
      <c r="AD91" s="98">
        <f t="shared" ref="AD91" si="67">AD90+$P91</f>
        <v>0.74202777777777773</v>
      </c>
      <c r="AE91" s="98">
        <f t="shared" ref="AE91" si="68">AE90+$P91</f>
        <v>0.78022222222222226</v>
      </c>
      <c r="AF91" s="98">
        <f t="shared" ref="AF91:AG106" si="69">AF90+$P91</f>
        <v>0.82188888888888889</v>
      </c>
      <c r="AG91" s="98">
        <f t="shared" si="69"/>
        <v>0.86355555555555563</v>
      </c>
      <c r="AH91" s="98">
        <f t="shared" ref="AH91" si="70">AH90+$P91</f>
        <v>0.89133333333333331</v>
      </c>
      <c r="AI91" s="98">
        <f t="shared" ref="AI91" si="71">AI90+$P91</f>
        <v>0.95383333333333331</v>
      </c>
    </row>
    <row r="92" spans="1:41">
      <c r="A92" s="1963"/>
      <c r="B92" s="335" t="s">
        <v>480</v>
      </c>
      <c r="C92" s="35" t="s">
        <v>4</v>
      </c>
      <c r="D92" s="1382" t="s">
        <v>1683</v>
      </c>
      <c r="E92" s="1382" t="s">
        <v>152</v>
      </c>
      <c r="F92" s="472">
        <v>0.4</v>
      </c>
      <c r="G92" s="179">
        <f t="shared" si="43"/>
        <v>14.450000000000001</v>
      </c>
      <c r="H92" s="831" t="s">
        <v>924</v>
      </c>
      <c r="I92" s="831" t="s">
        <v>925</v>
      </c>
      <c r="J92" s="568">
        <v>30</v>
      </c>
      <c r="K92" s="37">
        <f t="shared" si="30"/>
        <v>5.5555555555555556E-4</v>
      </c>
      <c r="L92" s="37">
        <f t="shared" si="46"/>
        <v>2.0305555555555552E-2</v>
      </c>
      <c r="M92" s="472">
        <v>0.4</v>
      </c>
      <c r="N92" s="472">
        <f t="shared" ref="N92:N109" si="72">N91+M92</f>
        <v>9.49</v>
      </c>
      <c r="O92" s="568">
        <v>30</v>
      </c>
      <c r="P92" s="37">
        <f t="shared" si="47"/>
        <v>5.5555555555555556E-4</v>
      </c>
      <c r="Q92" s="37">
        <f t="shared" si="48"/>
        <v>1.2277777777777776E-2</v>
      </c>
      <c r="R92" s="98">
        <f t="shared" si="49"/>
        <v>0.22869444444444448</v>
      </c>
      <c r="S92" s="98">
        <f t="shared" si="50"/>
        <v>0.26341666666666663</v>
      </c>
      <c r="T92" s="98">
        <f t="shared" si="51"/>
        <v>0.31197222222222215</v>
      </c>
      <c r="U92" s="98">
        <f t="shared" si="54"/>
        <v>0.35363888888888878</v>
      </c>
      <c r="V92" s="98">
        <f t="shared" si="55"/>
        <v>0.39530555555555547</v>
      </c>
      <c r="W92" s="98">
        <f t="shared" si="52"/>
        <v>0.43697222222222215</v>
      </c>
      <c r="X92" s="98">
        <f t="shared" si="56"/>
        <v>0.47863888888888878</v>
      </c>
      <c r="Y92" s="98">
        <f t="shared" ref="Y92:Y109" si="73">Y91+$P92</f>
        <v>0.53425</v>
      </c>
      <c r="Z92" s="98">
        <f t="shared" ref="Z92:Z109" si="74">Z91+$P92</f>
        <v>0.57591666666666663</v>
      </c>
      <c r="AA92" s="98">
        <f t="shared" ref="AA92:AA109" si="75">AA91+$P92</f>
        <v>0.61758333333333326</v>
      </c>
      <c r="AB92" s="98">
        <f t="shared" ref="AB92:AB109" si="76">AB91+$P92</f>
        <v>0.65925</v>
      </c>
      <c r="AC92" s="98">
        <f t="shared" ref="AC92:AC109" si="77">AC91+$P92</f>
        <v>0.70091666666666663</v>
      </c>
      <c r="AD92" s="98">
        <f t="shared" ref="AD92:AD109" si="78">AD91+$P92</f>
        <v>0.74258333333333326</v>
      </c>
      <c r="AE92" s="98">
        <f t="shared" ref="AE92:AE109" si="79">AE91+$P92</f>
        <v>0.78077777777777779</v>
      </c>
      <c r="AF92" s="98">
        <f t="shared" ref="AF92:AG109" si="80">AF91+$P92</f>
        <v>0.82244444444444442</v>
      </c>
      <c r="AG92" s="98">
        <f t="shared" si="69"/>
        <v>0.86411111111111116</v>
      </c>
      <c r="AH92" s="98">
        <f t="shared" ref="AH92:AH109" si="81">AH91+$P92</f>
        <v>0.89188888888888884</v>
      </c>
      <c r="AI92" s="98">
        <f t="shared" ref="AI92:AI109" si="82">AI91+$P92</f>
        <v>0.95438888888888884</v>
      </c>
    </row>
    <row r="93" spans="1:41">
      <c r="A93" s="1963"/>
      <c r="B93" s="335" t="s">
        <v>479</v>
      </c>
      <c r="C93" s="35" t="s">
        <v>4</v>
      </c>
      <c r="D93" s="1382" t="s">
        <v>1683</v>
      </c>
      <c r="E93" s="1382" t="s">
        <v>153</v>
      </c>
      <c r="F93" s="817">
        <v>0.63</v>
      </c>
      <c r="G93" s="179">
        <f t="shared" si="43"/>
        <v>15.080000000000002</v>
      </c>
      <c r="H93" s="1058" t="s">
        <v>926</v>
      </c>
      <c r="I93" s="1058" t="s">
        <v>927</v>
      </c>
      <c r="J93" s="817">
        <v>30</v>
      </c>
      <c r="K93" s="37">
        <f t="shared" si="30"/>
        <v>8.7500000000000002E-4</v>
      </c>
      <c r="L93" s="37">
        <f t="shared" si="46"/>
        <v>2.1180555555555553E-2</v>
      </c>
      <c r="M93" s="817">
        <v>0.63</v>
      </c>
      <c r="N93" s="472">
        <f t="shared" si="72"/>
        <v>10.120000000000001</v>
      </c>
      <c r="O93" s="817">
        <v>30</v>
      </c>
      <c r="P93" s="37">
        <f t="shared" si="47"/>
        <v>8.7500000000000002E-4</v>
      </c>
      <c r="Q93" s="37">
        <f t="shared" si="48"/>
        <v>1.3152777777777777E-2</v>
      </c>
      <c r="R93" s="98">
        <f t="shared" si="49"/>
        <v>0.22956944444444446</v>
      </c>
      <c r="S93" s="98">
        <f t="shared" si="50"/>
        <v>0.26429166666666665</v>
      </c>
      <c r="T93" s="98">
        <f t="shared" si="51"/>
        <v>0.31284722222222217</v>
      </c>
      <c r="U93" s="98">
        <f t="shared" si="54"/>
        <v>0.3545138888888888</v>
      </c>
      <c r="V93" s="98">
        <f t="shared" si="55"/>
        <v>0.39618055555555548</v>
      </c>
      <c r="W93" s="98">
        <f t="shared" si="52"/>
        <v>0.43784722222222217</v>
      </c>
      <c r="X93" s="98">
        <f t="shared" si="56"/>
        <v>0.4795138888888888</v>
      </c>
      <c r="Y93" s="98">
        <f t="shared" si="73"/>
        <v>0.53512499999999996</v>
      </c>
      <c r="Z93" s="98">
        <f t="shared" si="74"/>
        <v>0.57679166666666659</v>
      </c>
      <c r="AA93" s="98">
        <f t="shared" si="75"/>
        <v>0.61845833333333322</v>
      </c>
      <c r="AB93" s="98">
        <f t="shared" si="76"/>
        <v>0.66012499999999996</v>
      </c>
      <c r="AC93" s="98">
        <f t="shared" si="77"/>
        <v>0.70179166666666659</v>
      </c>
      <c r="AD93" s="98">
        <f t="shared" si="78"/>
        <v>0.74345833333333322</v>
      </c>
      <c r="AE93" s="98">
        <f t="shared" si="79"/>
        <v>0.78165277777777775</v>
      </c>
      <c r="AF93" s="98">
        <f t="shared" si="80"/>
        <v>0.82331944444444438</v>
      </c>
      <c r="AG93" s="98">
        <f t="shared" si="69"/>
        <v>0.86498611111111112</v>
      </c>
      <c r="AH93" s="98">
        <f t="shared" si="81"/>
        <v>0.8927638888888888</v>
      </c>
      <c r="AI93" s="98">
        <f t="shared" si="82"/>
        <v>0.9552638888888888</v>
      </c>
    </row>
    <row r="94" spans="1:41">
      <c r="A94" s="1963"/>
      <c r="B94" s="335" t="s">
        <v>42</v>
      </c>
      <c r="C94" s="35" t="s">
        <v>4</v>
      </c>
      <c r="D94" s="1382" t="s">
        <v>1683</v>
      </c>
      <c r="E94" s="1382" t="s">
        <v>154</v>
      </c>
      <c r="F94" s="568">
        <v>0.32</v>
      </c>
      <c r="G94" s="179">
        <f t="shared" si="43"/>
        <v>15.400000000000002</v>
      </c>
      <c r="H94" s="831" t="s">
        <v>928</v>
      </c>
      <c r="I94" s="831" t="s">
        <v>929</v>
      </c>
      <c r="J94" s="568">
        <v>30</v>
      </c>
      <c r="K94" s="37">
        <f t="shared" si="30"/>
        <v>4.4444444444444441E-4</v>
      </c>
      <c r="L94" s="37">
        <f t="shared" si="46"/>
        <v>2.1624999999999998E-2</v>
      </c>
      <c r="M94" s="568">
        <v>0.32</v>
      </c>
      <c r="N94" s="472">
        <f t="shared" si="72"/>
        <v>10.440000000000001</v>
      </c>
      <c r="O94" s="568">
        <v>30</v>
      </c>
      <c r="P94" s="37">
        <f t="shared" si="47"/>
        <v>4.4444444444444441E-4</v>
      </c>
      <c r="Q94" s="37">
        <f t="shared" si="48"/>
        <v>1.3597222222222222E-2</v>
      </c>
      <c r="R94" s="98">
        <f t="shared" si="49"/>
        <v>0.23001388888888891</v>
      </c>
      <c r="S94" s="98">
        <f t="shared" si="50"/>
        <v>0.26473611111111112</v>
      </c>
      <c r="T94" s="98">
        <f t="shared" si="51"/>
        <v>0.31329166666666663</v>
      </c>
      <c r="U94" s="98">
        <f t="shared" si="54"/>
        <v>0.35495833333333326</v>
      </c>
      <c r="V94" s="98">
        <f t="shared" si="55"/>
        <v>0.39662499999999995</v>
      </c>
      <c r="W94" s="98">
        <f t="shared" si="52"/>
        <v>0.43829166666666663</v>
      </c>
      <c r="X94" s="98">
        <f t="shared" si="56"/>
        <v>0.47995833333333326</v>
      </c>
      <c r="Y94" s="98">
        <f t="shared" si="73"/>
        <v>0.53556944444444443</v>
      </c>
      <c r="Z94" s="98">
        <f t="shared" si="74"/>
        <v>0.57723611111111106</v>
      </c>
      <c r="AA94" s="98">
        <f t="shared" si="75"/>
        <v>0.61890277777777769</v>
      </c>
      <c r="AB94" s="98">
        <f t="shared" si="76"/>
        <v>0.66056944444444443</v>
      </c>
      <c r="AC94" s="98">
        <f t="shared" si="77"/>
        <v>0.70223611111111106</v>
      </c>
      <c r="AD94" s="98">
        <f t="shared" si="78"/>
        <v>0.74390277777777769</v>
      </c>
      <c r="AE94" s="98">
        <f t="shared" si="79"/>
        <v>0.78209722222222222</v>
      </c>
      <c r="AF94" s="98">
        <f t="shared" si="80"/>
        <v>0.82376388888888885</v>
      </c>
      <c r="AG94" s="98">
        <f t="shared" si="69"/>
        <v>0.86543055555555559</v>
      </c>
      <c r="AH94" s="98">
        <f t="shared" si="81"/>
        <v>0.89320833333333327</v>
      </c>
      <c r="AI94" s="98">
        <f t="shared" si="82"/>
        <v>0.95570833333333327</v>
      </c>
    </row>
    <row r="95" spans="1:41">
      <c r="A95" s="1963"/>
      <c r="B95" s="1077" t="s">
        <v>44</v>
      </c>
      <c r="C95" s="35" t="s">
        <v>4</v>
      </c>
      <c r="D95" s="1382" t="s">
        <v>1683</v>
      </c>
      <c r="E95" s="1382" t="s">
        <v>155</v>
      </c>
      <c r="F95" s="487">
        <v>0.36499999999999999</v>
      </c>
      <c r="G95" s="179">
        <f t="shared" si="43"/>
        <v>15.765000000000002</v>
      </c>
      <c r="H95" s="1058" t="s">
        <v>894</v>
      </c>
      <c r="I95" s="1058" t="s">
        <v>895</v>
      </c>
      <c r="J95" s="817">
        <v>30</v>
      </c>
      <c r="K95" s="37">
        <f t="shared" si="30"/>
        <v>5.0694444444444441E-4</v>
      </c>
      <c r="L95" s="37">
        <f t="shared" si="46"/>
        <v>2.2131944444444444E-2</v>
      </c>
      <c r="M95" s="487">
        <v>0.36499999999999999</v>
      </c>
      <c r="N95" s="472">
        <f t="shared" si="72"/>
        <v>10.805000000000001</v>
      </c>
      <c r="O95" s="189">
        <v>30</v>
      </c>
      <c r="P95" s="37">
        <f t="shared" si="47"/>
        <v>5.0694444444444441E-4</v>
      </c>
      <c r="Q95" s="37">
        <f t="shared" si="48"/>
        <v>1.4104166666666668E-2</v>
      </c>
      <c r="R95" s="98">
        <f t="shared" si="49"/>
        <v>0.23052083333333334</v>
      </c>
      <c r="S95" s="98">
        <f t="shared" si="50"/>
        <v>0.26524305555555555</v>
      </c>
      <c r="T95" s="98">
        <f t="shared" si="51"/>
        <v>0.31379861111111107</v>
      </c>
      <c r="U95" s="98">
        <f t="shared" si="54"/>
        <v>0.3554652777777777</v>
      </c>
      <c r="V95" s="98">
        <f t="shared" si="55"/>
        <v>0.39713194444444438</v>
      </c>
      <c r="W95" s="98">
        <f t="shared" si="52"/>
        <v>0.43879861111111107</v>
      </c>
      <c r="X95" s="98">
        <f t="shared" si="56"/>
        <v>0.4804652777777777</v>
      </c>
      <c r="Y95" s="98">
        <f t="shared" si="73"/>
        <v>0.53607638888888887</v>
      </c>
      <c r="Z95" s="98">
        <f t="shared" si="74"/>
        <v>0.5777430555555555</v>
      </c>
      <c r="AA95" s="98">
        <f t="shared" si="75"/>
        <v>0.61940972222222213</v>
      </c>
      <c r="AB95" s="98">
        <f t="shared" si="76"/>
        <v>0.66107638888888887</v>
      </c>
      <c r="AC95" s="98">
        <f t="shared" si="77"/>
        <v>0.7027430555555555</v>
      </c>
      <c r="AD95" s="98">
        <f t="shared" si="78"/>
        <v>0.74440972222222213</v>
      </c>
      <c r="AE95" s="98">
        <f t="shared" si="79"/>
        <v>0.78260416666666666</v>
      </c>
      <c r="AF95" s="98">
        <f t="shared" si="80"/>
        <v>0.82427083333333329</v>
      </c>
      <c r="AG95" s="98">
        <f t="shared" si="69"/>
        <v>0.86593750000000003</v>
      </c>
      <c r="AH95" s="98">
        <f t="shared" si="81"/>
        <v>0.89371527777777771</v>
      </c>
      <c r="AI95" s="98">
        <f t="shared" si="82"/>
        <v>0.95621527777777771</v>
      </c>
    </row>
    <row r="96" spans="1:41">
      <c r="A96" s="1963"/>
      <c r="B96" s="335" t="s">
        <v>45</v>
      </c>
      <c r="C96" s="35" t="s">
        <v>4</v>
      </c>
      <c r="D96" s="1382" t="s">
        <v>1683</v>
      </c>
      <c r="E96" s="1382" t="s">
        <v>156</v>
      </c>
      <c r="F96" s="487">
        <v>0.28499999999999998</v>
      </c>
      <c r="G96" s="179">
        <f t="shared" si="43"/>
        <v>16.05</v>
      </c>
      <c r="H96" s="831" t="s">
        <v>896</v>
      </c>
      <c r="I96" s="831" t="s">
        <v>897</v>
      </c>
      <c r="J96" s="817">
        <v>30</v>
      </c>
      <c r="K96" s="37">
        <f t="shared" si="30"/>
        <v>3.9583333333333332E-4</v>
      </c>
      <c r="L96" s="37">
        <f t="shared" si="46"/>
        <v>2.2527777777777779E-2</v>
      </c>
      <c r="M96" s="487">
        <v>0.28499999999999998</v>
      </c>
      <c r="N96" s="472">
        <f t="shared" si="72"/>
        <v>11.090000000000002</v>
      </c>
      <c r="O96" s="189">
        <v>30</v>
      </c>
      <c r="P96" s="37">
        <f t="shared" si="47"/>
        <v>3.9583333333333332E-4</v>
      </c>
      <c r="Q96" s="37">
        <f t="shared" si="48"/>
        <v>1.4500000000000001E-2</v>
      </c>
      <c r="R96" s="98">
        <f t="shared" si="49"/>
        <v>0.23091666666666669</v>
      </c>
      <c r="S96" s="98">
        <f t="shared" si="50"/>
        <v>0.26563888888888887</v>
      </c>
      <c r="T96" s="98">
        <f t="shared" si="51"/>
        <v>0.31419444444444439</v>
      </c>
      <c r="U96" s="98">
        <f t="shared" si="54"/>
        <v>0.35586111111111102</v>
      </c>
      <c r="V96" s="98">
        <f t="shared" si="55"/>
        <v>0.3975277777777777</v>
      </c>
      <c r="W96" s="98">
        <f t="shared" si="52"/>
        <v>0.43919444444444439</v>
      </c>
      <c r="X96" s="98">
        <f t="shared" si="56"/>
        <v>0.48086111111111102</v>
      </c>
      <c r="Y96" s="98">
        <f t="shared" si="73"/>
        <v>0.53647222222222224</v>
      </c>
      <c r="Z96" s="98">
        <f t="shared" si="74"/>
        <v>0.57813888888888887</v>
      </c>
      <c r="AA96" s="98">
        <f t="shared" si="75"/>
        <v>0.6198055555555555</v>
      </c>
      <c r="AB96" s="98">
        <f t="shared" si="76"/>
        <v>0.66147222222222224</v>
      </c>
      <c r="AC96" s="98">
        <f t="shared" si="77"/>
        <v>0.70313888888888887</v>
      </c>
      <c r="AD96" s="98">
        <f t="shared" si="78"/>
        <v>0.7448055555555555</v>
      </c>
      <c r="AE96" s="98">
        <f t="shared" si="79"/>
        <v>0.78300000000000003</v>
      </c>
      <c r="AF96" s="98">
        <f t="shared" si="80"/>
        <v>0.82466666666666666</v>
      </c>
      <c r="AG96" s="98">
        <f t="shared" si="69"/>
        <v>0.8663333333333334</v>
      </c>
      <c r="AH96" s="98">
        <f t="shared" si="81"/>
        <v>0.89411111111111108</v>
      </c>
      <c r="AI96" s="98">
        <f t="shared" si="82"/>
        <v>0.95661111111111108</v>
      </c>
    </row>
    <row r="97" spans="1:35">
      <c r="A97" s="1963"/>
      <c r="B97" s="1010" t="s">
        <v>34</v>
      </c>
      <c r="C97" s="31" t="s">
        <v>4</v>
      </c>
      <c r="D97" s="31" t="s">
        <v>1683</v>
      </c>
      <c r="E97" s="1382" t="s">
        <v>157</v>
      </c>
      <c r="F97" s="495">
        <v>0.48</v>
      </c>
      <c r="G97" s="898">
        <f t="shared" si="43"/>
        <v>16.53</v>
      </c>
      <c r="H97" s="1058" t="s">
        <v>898</v>
      </c>
      <c r="I97" s="1058" t="s">
        <v>899</v>
      </c>
      <c r="J97" s="32">
        <v>30</v>
      </c>
      <c r="K97" s="33">
        <f t="shared" si="30"/>
        <v>6.6666666666666664E-4</v>
      </c>
      <c r="L97" s="33">
        <f t="shared" si="46"/>
        <v>2.3194444444444445E-2</v>
      </c>
      <c r="M97" s="495">
        <v>0.48</v>
      </c>
      <c r="N97" s="495">
        <f t="shared" si="72"/>
        <v>11.570000000000002</v>
      </c>
      <c r="O97" s="496">
        <v>30</v>
      </c>
      <c r="P97" s="33">
        <f t="shared" si="47"/>
        <v>6.6666666666666664E-4</v>
      </c>
      <c r="Q97" s="33">
        <f t="shared" si="48"/>
        <v>1.5166666666666667E-2</v>
      </c>
      <c r="R97" s="34">
        <f t="shared" si="49"/>
        <v>0.23158333333333336</v>
      </c>
      <c r="S97" s="34">
        <f t="shared" si="50"/>
        <v>0.26630555555555552</v>
      </c>
      <c r="T97" s="34">
        <f t="shared" si="51"/>
        <v>0.31486111111111104</v>
      </c>
      <c r="U97" s="34">
        <f t="shared" si="54"/>
        <v>0.35652777777777767</v>
      </c>
      <c r="V97" s="34">
        <f t="shared" si="55"/>
        <v>0.39819444444444435</v>
      </c>
      <c r="W97" s="34">
        <f t="shared" si="52"/>
        <v>0.43986111111111104</v>
      </c>
      <c r="X97" s="34">
        <f t="shared" si="56"/>
        <v>0.48152777777777767</v>
      </c>
      <c r="Y97" s="34">
        <f t="shared" si="73"/>
        <v>0.53713888888888894</v>
      </c>
      <c r="Z97" s="34">
        <f t="shared" si="74"/>
        <v>0.57880555555555557</v>
      </c>
      <c r="AA97" s="34">
        <f t="shared" si="75"/>
        <v>0.6204722222222222</v>
      </c>
      <c r="AB97" s="34">
        <f t="shared" si="76"/>
        <v>0.66213888888888894</v>
      </c>
      <c r="AC97" s="34">
        <f t="shared" si="77"/>
        <v>0.70380555555555557</v>
      </c>
      <c r="AD97" s="34">
        <f t="shared" si="78"/>
        <v>0.7454722222222222</v>
      </c>
      <c r="AE97" s="34">
        <f t="shared" si="79"/>
        <v>0.78366666666666673</v>
      </c>
      <c r="AF97" s="34">
        <f t="shared" si="80"/>
        <v>0.82533333333333336</v>
      </c>
      <c r="AG97" s="34">
        <f t="shared" si="69"/>
        <v>0.8670000000000001</v>
      </c>
      <c r="AH97" s="34">
        <f t="shared" si="81"/>
        <v>0.89477777777777778</v>
      </c>
      <c r="AI97" s="34">
        <f t="shared" si="82"/>
        <v>0.95727777777777778</v>
      </c>
    </row>
    <row r="98" spans="1:35">
      <c r="A98" s="1963"/>
      <c r="B98" s="335" t="s">
        <v>478</v>
      </c>
      <c r="C98" s="35" t="s">
        <v>4</v>
      </c>
      <c r="D98" s="1382" t="s">
        <v>1683</v>
      </c>
      <c r="E98" s="1382" t="s">
        <v>102</v>
      </c>
      <c r="F98" s="487">
        <v>0.28000000000000003</v>
      </c>
      <c r="G98" s="179">
        <f t="shared" si="43"/>
        <v>16.810000000000002</v>
      </c>
      <c r="H98" s="831" t="s">
        <v>900</v>
      </c>
      <c r="I98" s="831" t="s">
        <v>901</v>
      </c>
      <c r="J98" s="817">
        <v>25</v>
      </c>
      <c r="K98" s="37">
        <f t="shared" si="30"/>
        <v>4.6666666666666672E-4</v>
      </c>
      <c r="L98" s="37">
        <f t="shared" si="46"/>
        <v>2.3661111111111112E-2</v>
      </c>
      <c r="M98" s="487">
        <v>0.28000000000000003</v>
      </c>
      <c r="N98" s="472">
        <f t="shared" si="72"/>
        <v>11.850000000000001</v>
      </c>
      <c r="O98" s="189">
        <v>25</v>
      </c>
      <c r="P98" s="37">
        <f t="shared" si="47"/>
        <v>4.6666666666666672E-4</v>
      </c>
      <c r="Q98" s="37">
        <f t="shared" si="48"/>
        <v>1.5633333333333332E-2</v>
      </c>
      <c r="R98" s="98">
        <f t="shared" si="49"/>
        <v>0.23205000000000003</v>
      </c>
      <c r="S98" s="98">
        <f t="shared" si="50"/>
        <v>0.26677222222222219</v>
      </c>
      <c r="T98" s="98">
        <f t="shared" si="51"/>
        <v>0.31532777777777771</v>
      </c>
      <c r="U98" s="98">
        <f t="shared" si="54"/>
        <v>0.35699444444444434</v>
      </c>
      <c r="V98" s="98">
        <f t="shared" si="55"/>
        <v>0.39866111111111102</v>
      </c>
      <c r="W98" s="98">
        <f t="shared" si="52"/>
        <v>0.44032777777777771</v>
      </c>
      <c r="X98" s="98">
        <f t="shared" si="56"/>
        <v>0.48199444444444434</v>
      </c>
      <c r="Y98" s="98">
        <f t="shared" si="73"/>
        <v>0.53760555555555556</v>
      </c>
      <c r="Z98" s="98">
        <f t="shared" si="74"/>
        <v>0.57927222222222219</v>
      </c>
      <c r="AA98" s="98">
        <f t="shared" si="75"/>
        <v>0.62093888888888882</v>
      </c>
      <c r="AB98" s="98">
        <f t="shared" si="76"/>
        <v>0.66260555555555556</v>
      </c>
      <c r="AC98" s="98">
        <f t="shared" si="77"/>
        <v>0.70427222222222219</v>
      </c>
      <c r="AD98" s="98">
        <f t="shared" si="78"/>
        <v>0.74593888888888882</v>
      </c>
      <c r="AE98" s="98">
        <f t="shared" si="79"/>
        <v>0.78413333333333335</v>
      </c>
      <c r="AF98" s="98">
        <f t="shared" si="80"/>
        <v>0.82579999999999998</v>
      </c>
      <c r="AG98" s="98">
        <f t="shared" si="69"/>
        <v>0.86746666666666672</v>
      </c>
      <c r="AH98" s="98">
        <f t="shared" si="81"/>
        <v>0.8952444444444444</v>
      </c>
      <c r="AI98" s="98">
        <f t="shared" si="82"/>
        <v>0.9577444444444444</v>
      </c>
    </row>
    <row r="99" spans="1:35">
      <c r="A99" s="1963"/>
      <c r="B99" s="335" t="s">
        <v>477</v>
      </c>
      <c r="C99" s="35" t="s">
        <v>4</v>
      </c>
      <c r="D99" s="1382" t="s">
        <v>1683</v>
      </c>
      <c r="E99" s="1382" t="s">
        <v>158</v>
      </c>
      <c r="F99" s="472">
        <v>0.54</v>
      </c>
      <c r="G99" s="179">
        <f t="shared" si="43"/>
        <v>17.350000000000001</v>
      </c>
      <c r="H99" s="1058" t="s">
        <v>902</v>
      </c>
      <c r="I99" s="1058" t="s">
        <v>903</v>
      </c>
      <c r="J99" s="817">
        <v>25</v>
      </c>
      <c r="K99" s="37">
        <f t="shared" si="30"/>
        <v>9.0000000000000008E-4</v>
      </c>
      <c r="L99" s="37">
        <f t="shared" si="46"/>
        <v>2.4561111111111113E-2</v>
      </c>
      <c r="M99" s="472">
        <v>0.54</v>
      </c>
      <c r="N99" s="472">
        <f t="shared" si="72"/>
        <v>12.39</v>
      </c>
      <c r="O99" s="189">
        <v>25</v>
      </c>
      <c r="P99" s="37">
        <f t="shared" si="47"/>
        <v>9.0000000000000008E-4</v>
      </c>
      <c r="Q99" s="37">
        <f t="shared" si="48"/>
        <v>1.6533333333333334E-2</v>
      </c>
      <c r="R99" s="98">
        <f t="shared" si="49"/>
        <v>0.23295000000000005</v>
      </c>
      <c r="S99" s="98">
        <f t="shared" si="50"/>
        <v>0.2676722222222222</v>
      </c>
      <c r="T99" s="98">
        <f t="shared" si="51"/>
        <v>0.31622777777777772</v>
      </c>
      <c r="U99" s="98">
        <f t="shared" si="54"/>
        <v>0.35789444444444435</v>
      </c>
      <c r="V99" s="98">
        <f t="shared" si="55"/>
        <v>0.39956111111111103</v>
      </c>
      <c r="W99" s="98">
        <f t="shared" si="52"/>
        <v>0.44122777777777772</v>
      </c>
      <c r="X99" s="98">
        <f t="shared" si="56"/>
        <v>0.48289444444444435</v>
      </c>
      <c r="Y99" s="98">
        <f t="shared" si="73"/>
        <v>0.53850555555555557</v>
      </c>
      <c r="Z99" s="98">
        <f t="shared" si="74"/>
        <v>0.5801722222222222</v>
      </c>
      <c r="AA99" s="98">
        <f t="shared" si="75"/>
        <v>0.62183888888888883</v>
      </c>
      <c r="AB99" s="98">
        <f t="shared" si="76"/>
        <v>0.66350555555555557</v>
      </c>
      <c r="AC99" s="98">
        <f t="shared" si="77"/>
        <v>0.7051722222222222</v>
      </c>
      <c r="AD99" s="98">
        <f t="shared" si="78"/>
        <v>0.74683888888888883</v>
      </c>
      <c r="AE99" s="98">
        <f t="shared" si="79"/>
        <v>0.78503333333333336</v>
      </c>
      <c r="AF99" s="98">
        <f t="shared" si="80"/>
        <v>0.82669999999999999</v>
      </c>
      <c r="AG99" s="98">
        <f t="shared" si="69"/>
        <v>0.86836666666666673</v>
      </c>
      <c r="AH99" s="98">
        <f t="shared" si="81"/>
        <v>0.89614444444444441</v>
      </c>
      <c r="AI99" s="98">
        <f t="shared" si="82"/>
        <v>0.95864444444444441</v>
      </c>
    </row>
    <row r="100" spans="1:35">
      <c r="A100" s="1963"/>
      <c r="B100" s="335" t="s">
        <v>476</v>
      </c>
      <c r="C100" s="35" t="s">
        <v>4</v>
      </c>
      <c r="D100" s="1382" t="s">
        <v>1683</v>
      </c>
      <c r="E100" s="1382" t="s">
        <v>159</v>
      </c>
      <c r="F100" s="472">
        <v>0.59</v>
      </c>
      <c r="G100" s="179">
        <f t="shared" si="43"/>
        <v>17.940000000000001</v>
      </c>
      <c r="H100" s="831" t="s">
        <v>904</v>
      </c>
      <c r="I100" s="831" t="s">
        <v>905</v>
      </c>
      <c r="J100" s="817">
        <v>25</v>
      </c>
      <c r="K100" s="37">
        <f t="shared" si="30"/>
        <v>9.8333333333333324E-4</v>
      </c>
      <c r="L100" s="37">
        <f t="shared" si="46"/>
        <v>2.5544444444444446E-2</v>
      </c>
      <c r="M100" s="472">
        <v>0.59</v>
      </c>
      <c r="N100" s="472">
        <f t="shared" si="72"/>
        <v>12.98</v>
      </c>
      <c r="O100" s="189">
        <v>25</v>
      </c>
      <c r="P100" s="37">
        <f t="shared" si="47"/>
        <v>9.8333333333333324E-4</v>
      </c>
      <c r="Q100" s="37">
        <f t="shared" si="48"/>
        <v>1.7516666666666666E-2</v>
      </c>
      <c r="R100" s="98">
        <f t="shared" si="49"/>
        <v>0.23393333333333338</v>
      </c>
      <c r="S100" s="98">
        <f t="shared" si="50"/>
        <v>0.26865555555555554</v>
      </c>
      <c r="T100" s="98">
        <f t="shared" si="51"/>
        <v>0.31721111111111105</v>
      </c>
      <c r="U100" s="98">
        <f t="shared" si="54"/>
        <v>0.35887777777777768</v>
      </c>
      <c r="V100" s="98">
        <f t="shared" si="55"/>
        <v>0.40054444444444437</v>
      </c>
      <c r="W100" s="98">
        <f t="shared" si="52"/>
        <v>0.44221111111111105</v>
      </c>
      <c r="X100" s="98">
        <f t="shared" si="56"/>
        <v>0.48387777777777768</v>
      </c>
      <c r="Y100" s="98">
        <f t="shared" si="73"/>
        <v>0.53948888888888891</v>
      </c>
      <c r="Z100" s="98">
        <f t="shared" si="74"/>
        <v>0.58115555555555554</v>
      </c>
      <c r="AA100" s="98">
        <f t="shared" si="75"/>
        <v>0.62282222222222217</v>
      </c>
      <c r="AB100" s="98">
        <f t="shared" si="76"/>
        <v>0.66448888888888891</v>
      </c>
      <c r="AC100" s="98">
        <f t="shared" si="77"/>
        <v>0.70615555555555554</v>
      </c>
      <c r="AD100" s="98">
        <f t="shared" si="78"/>
        <v>0.74782222222222217</v>
      </c>
      <c r="AE100" s="98">
        <f t="shared" si="79"/>
        <v>0.7860166666666667</v>
      </c>
      <c r="AF100" s="98">
        <f t="shared" si="80"/>
        <v>0.82768333333333333</v>
      </c>
      <c r="AG100" s="98">
        <f t="shared" si="69"/>
        <v>0.86935000000000007</v>
      </c>
      <c r="AH100" s="98">
        <f t="shared" si="81"/>
        <v>0.89712777777777775</v>
      </c>
      <c r="AI100" s="98">
        <f t="shared" si="82"/>
        <v>0.95962777777777775</v>
      </c>
    </row>
    <row r="101" spans="1:35">
      <c r="A101" s="1963"/>
      <c r="B101" s="335" t="s">
        <v>475</v>
      </c>
      <c r="C101" s="35" t="s">
        <v>4</v>
      </c>
      <c r="D101" s="1382" t="s">
        <v>1683</v>
      </c>
      <c r="E101" s="1382" t="s">
        <v>160</v>
      </c>
      <c r="F101" s="472">
        <v>0.33</v>
      </c>
      <c r="G101" s="179">
        <f t="shared" si="43"/>
        <v>18.27</v>
      </c>
      <c r="H101" s="1058" t="s">
        <v>906</v>
      </c>
      <c r="I101" s="1058" t="s">
        <v>907</v>
      </c>
      <c r="J101" s="568">
        <v>25</v>
      </c>
      <c r="K101" s="37">
        <f t="shared" si="30"/>
        <v>5.5000000000000003E-4</v>
      </c>
      <c r="L101" s="37">
        <f t="shared" si="46"/>
        <v>2.6094444444444444E-2</v>
      </c>
      <c r="M101" s="472">
        <v>0.33</v>
      </c>
      <c r="N101" s="472">
        <f t="shared" si="72"/>
        <v>13.31</v>
      </c>
      <c r="O101" s="189">
        <v>25</v>
      </c>
      <c r="P101" s="37">
        <f t="shared" si="47"/>
        <v>5.5000000000000003E-4</v>
      </c>
      <c r="Q101" s="37">
        <f t="shared" si="48"/>
        <v>1.8066666666666665E-2</v>
      </c>
      <c r="R101" s="98">
        <f t="shared" si="49"/>
        <v>0.23448333333333338</v>
      </c>
      <c r="S101" s="98">
        <f t="shared" si="50"/>
        <v>0.26920555555555553</v>
      </c>
      <c r="T101" s="98">
        <f t="shared" si="51"/>
        <v>0.31776111111111105</v>
      </c>
      <c r="U101" s="98">
        <f t="shared" si="54"/>
        <v>0.35942777777777768</v>
      </c>
      <c r="V101" s="98">
        <f t="shared" si="55"/>
        <v>0.40109444444444436</v>
      </c>
      <c r="W101" s="98">
        <f t="shared" si="52"/>
        <v>0.44276111111111105</v>
      </c>
      <c r="X101" s="98">
        <f t="shared" si="56"/>
        <v>0.48442777777777768</v>
      </c>
      <c r="Y101" s="98">
        <f t="shared" si="73"/>
        <v>0.54003888888888896</v>
      </c>
      <c r="Z101" s="98">
        <f t="shared" si="74"/>
        <v>0.58170555555555559</v>
      </c>
      <c r="AA101" s="98">
        <f t="shared" si="75"/>
        <v>0.62337222222222222</v>
      </c>
      <c r="AB101" s="98">
        <f t="shared" si="76"/>
        <v>0.66503888888888896</v>
      </c>
      <c r="AC101" s="98">
        <f t="shared" si="77"/>
        <v>0.70670555555555559</v>
      </c>
      <c r="AD101" s="98">
        <f t="shared" si="78"/>
        <v>0.74837222222222222</v>
      </c>
      <c r="AE101" s="98">
        <f t="shared" si="79"/>
        <v>0.78656666666666675</v>
      </c>
      <c r="AF101" s="98">
        <f t="shared" si="80"/>
        <v>0.82823333333333338</v>
      </c>
      <c r="AG101" s="98">
        <f t="shared" si="69"/>
        <v>0.86990000000000012</v>
      </c>
      <c r="AH101" s="98">
        <f t="shared" si="81"/>
        <v>0.8976777777777778</v>
      </c>
      <c r="AI101" s="98">
        <f t="shared" si="82"/>
        <v>0.9601777777777778</v>
      </c>
    </row>
    <row r="102" spans="1:35">
      <c r="A102" s="1963"/>
      <c r="B102" s="335" t="s">
        <v>474</v>
      </c>
      <c r="C102" s="1264" t="s">
        <v>4</v>
      </c>
      <c r="D102" s="1264" t="s">
        <v>1683</v>
      </c>
      <c r="E102" s="1382" t="s">
        <v>161</v>
      </c>
      <c r="F102" s="472">
        <v>0.52</v>
      </c>
      <c r="G102" s="179">
        <f t="shared" si="43"/>
        <v>18.79</v>
      </c>
      <c r="H102" s="831" t="s">
        <v>908</v>
      </c>
      <c r="I102" s="831" t="s">
        <v>909</v>
      </c>
      <c r="J102" s="568">
        <v>20</v>
      </c>
      <c r="K102" s="37">
        <f t="shared" si="30"/>
        <v>1.0833333333333335E-3</v>
      </c>
      <c r="L102" s="37">
        <f t="shared" si="46"/>
        <v>2.7177777777777776E-2</v>
      </c>
      <c r="M102" s="472">
        <v>0.52</v>
      </c>
      <c r="N102" s="472">
        <f t="shared" si="72"/>
        <v>13.83</v>
      </c>
      <c r="O102" s="189">
        <v>20</v>
      </c>
      <c r="P102" s="37">
        <f t="shared" si="47"/>
        <v>1.0833333333333335E-3</v>
      </c>
      <c r="Q102" s="37">
        <f t="shared" si="48"/>
        <v>1.9149999999999997E-2</v>
      </c>
      <c r="R102" s="98">
        <f t="shared" si="49"/>
        <v>0.2355666666666667</v>
      </c>
      <c r="S102" s="98">
        <f t="shared" si="50"/>
        <v>0.27028888888888886</v>
      </c>
      <c r="T102" s="98">
        <f t="shared" si="51"/>
        <v>0.31884444444444437</v>
      </c>
      <c r="U102" s="98">
        <f t="shared" si="54"/>
        <v>0.360511111111111</v>
      </c>
      <c r="V102" s="98">
        <f t="shared" si="55"/>
        <v>0.40217777777777769</v>
      </c>
      <c r="W102" s="98">
        <f t="shared" si="52"/>
        <v>0.44384444444444437</v>
      </c>
      <c r="X102" s="98">
        <f t="shared" si="56"/>
        <v>0.485511111111111</v>
      </c>
      <c r="Y102" s="98">
        <f t="shared" si="73"/>
        <v>0.54112222222222228</v>
      </c>
      <c r="Z102" s="98">
        <f t="shared" si="74"/>
        <v>0.58278888888888891</v>
      </c>
      <c r="AA102" s="98">
        <f t="shared" si="75"/>
        <v>0.62445555555555554</v>
      </c>
      <c r="AB102" s="98">
        <f t="shared" si="76"/>
        <v>0.66612222222222228</v>
      </c>
      <c r="AC102" s="98">
        <f t="shared" si="77"/>
        <v>0.70778888888888891</v>
      </c>
      <c r="AD102" s="98">
        <f t="shared" si="78"/>
        <v>0.74945555555555554</v>
      </c>
      <c r="AE102" s="98">
        <f t="shared" si="79"/>
        <v>0.78765000000000007</v>
      </c>
      <c r="AF102" s="98">
        <f t="shared" si="80"/>
        <v>0.8293166666666667</v>
      </c>
      <c r="AG102" s="98">
        <f t="shared" si="69"/>
        <v>0.87098333333333344</v>
      </c>
      <c r="AH102" s="98">
        <f t="shared" si="81"/>
        <v>0.89876111111111112</v>
      </c>
      <c r="AI102" s="98">
        <f t="shared" si="82"/>
        <v>0.96126111111111112</v>
      </c>
    </row>
    <row r="103" spans="1:35">
      <c r="A103" s="1963"/>
      <c r="B103" s="335" t="s">
        <v>337</v>
      </c>
      <c r="C103" s="1264" t="s">
        <v>5</v>
      </c>
      <c r="D103" s="1264" t="s">
        <v>1681</v>
      </c>
      <c r="E103" s="1382" t="s">
        <v>183</v>
      </c>
      <c r="F103" s="487">
        <v>0.13</v>
      </c>
      <c r="G103" s="179">
        <f t="shared" si="43"/>
        <v>18.919999999999998</v>
      </c>
      <c r="H103" s="1058" t="s">
        <v>676</v>
      </c>
      <c r="I103" s="1058" t="s">
        <v>677</v>
      </c>
      <c r="J103" s="568">
        <v>20</v>
      </c>
      <c r="K103" s="37">
        <f t="shared" si="30"/>
        <v>2.7083333333333338E-4</v>
      </c>
      <c r="L103" s="37">
        <f t="shared" si="46"/>
        <v>2.7448611111111111E-2</v>
      </c>
      <c r="M103" s="487">
        <v>0.13</v>
      </c>
      <c r="N103" s="472">
        <f t="shared" si="72"/>
        <v>13.96</v>
      </c>
      <c r="O103" s="189">
        <v>20</v>
      </c>
      <c r="P103" s="37">
        <f t="shared" si="47"/>
        <v>2.7083333333333338E-4</v>
      </c>
      <c r="Q103" s="37">
        <f t="shared" si="48"/>
        <v>1.9420833333333332E-2</v>
      </c>
      <c r="R103" s="98">
        <f t="shared" si="49"/>
        <v>0.23583750000000003</v>
      </c>
      <c r="S103" s="98">
        <f t="shared" si="50"/>
        <v>0.27055972222222219</v>
      </c>
      <c r="T103" s="98">
        <f t="shared" si="51"/>
        <v>0.31911527777777771</v>
      </c>
      <c r="U103" s="98">
        <f t="shared" si="54"/>
        <v>0.36078194444444434</v>
      </c>
      <c r="V103" s="98">
        <f t="shared" si="55"/>
        <v>0.40244861111111102</v>
      </c>
      <c r="W103" s="98">
        <f t="shared" si="52"/>
        <v>0.44411527777777771</v>
      </c>
      <c r="X103" s="98">
        <f t="shared" si="56"/>
        <v>0.48578194444444434</v>
      </c>
      <c r="Y103" s="98">
        <f t="shared" si="73"/>
        <v>0.54139305555555561</v>
      </c>
      <c r="Z103" s="98">
        <f t="shared" si="74"/>
        <v>0.58305972222222224</v>
      </c>
      <c r="AA103" s="98">
        <f t="shared" si="75"/>
        <v>0.62472638888888887</v>
      </c>
      <c r="AB103" s="98">
        <f t="shared" si="76"/>
        <v>0.66639305555555561</v>
      </c>
      <c r="AC103" s="98">
        <f t="shared" si="77"/>
        <v>0.70805972222222224</v>
      </c>
      <c r="AD103" s="98">
        <f t="shared" si="78"/>
        <v>0.74972638888888887</v>
      </c>
      <c r="AE103" s="98">
        <f t="shared" si="79"/>
        <v>0.7879208333333334</v>
      </c>
      <c r="AF103" s="98">
        <f t="shared" si="80"/>
        <v>0.82958750000000003</v>
      </c>
      <c r="AG103" s="98">
        <f t="shared" si="69"/>
        <v>0.87125416666666677</v>
      </c>
      <c r="AH103" s="98">
        <f t="shared" si="81"/>
        <v>0.89903194444444445</v>
      </c>
      <c r="AI103" s="98">
        <f t="shared" si="82"/>
        <v>0.96153194444444445</v>
      </c>
    </row>
    <row r="104" spans="1:35">
      <c r="A104" s="1963"/>
      <c r="B104" s="335" t="s">
        <v>167</v>
      </c>
      <c r="C104" s="35" t="s">
        <v>4</v>
      </c>
      <c r="D104" s="1382" t="s">
        <v>1681</v>
      </c>
      <c r="E104" s="1382" t="s">
        <v>184</v>
      </c>
      <c r="F104" s="487">
        <v>0.41</v>
      </c>
      <c r="G104" s="179">
        <f t="shared" si="43"/>
        <v>19.329999999999998</v>
      </c>
      <c r="H104" s="831" t="s">
        <v>910</v>
      </c>
      <c r="I104" s="831" t="s">
        <v>911</v>
      </c>
      <c r="J104" s="568">
        <v>20</v>
      </c>
      <c r="K104" s="37">
        <f t="shared" si="30"/>
        <v>8.5416666666666659E-4</v>
      </c>
      <c r="L104" s="37">
        <f t="shared" si="46"/>
        <v>2.8302777777777777E-2</v>
      </c>
      <c r="M104" s="487">
        <v>0.41</v>
      </c>
      <c r="N104" s="472">
        <f t="shared" si="72"/>
        <v>14.370000000000001</v>
      </c>
      <c r="O104" s="189">
        <v>20</v>
      </c>
      <c r="P104" s="37">
        <f t="shared" si="47"/>
        <v>8.5416666666666659E-4</v>
      </c>
      <c r="Q104" s="37">
        <f t="shared" si="48"/>
        <v>2.0274999999999998E-2</v>
      </c>
      <c r="R104" s="98">
        <f t="shared" si="49"/>
        <v>0.23669166666666669</v>
      </c>
      <c r="S104" s="98">
        <f t="shared" si="50"/>
        <v>0.27141388888888884</v>
      </c>
      <c r="T104" s="98">
        <f t="shared" si="51"/>
        <v>0.31996944444444436</v>
      </c>
      <c r="U104" s="98">
        <f t="shared" si="54"/>
        <v>0.36163611111111099</v>
      </c>
      <c r="V104" s="98">
        <f t="shared" si="55"/>
        <v>0.40330277777777768</v>
      </c>
      <c r="W104" s="98">
        <f t="shared" si="52"/>
        <v>0.44496944444444436</v>
      </c>
      <c r="X104" s="98">
        <f t="shared" si="56"/>
        <v>0.48663611111111099</v>
      </c>
      <c r="Y104" s="98">
        <f t="shared" si="73"/>
        <v>0.54224722222222232</v>
      </c>
      <c r="Z104" s="98">
        <f t="shared" si="74"/>
        <v>0.58391388888888895</v>
      </c>
      <c r="AA104" s="98">
        <f t="shared" si="75"/>
        <v>0.62558055555555558</v>
      </c>
      <c r="AB104" s="98">
        <f t="shared" si="76"/>
        <v>0.66724722222222232</v>
      </c>
      <c r="AC104" s="98">
        <f t="shared" si="77"/>
        <v>0.70891388888888895</v>
      </c>
      <c r="AD104" s="98">
        <f t="shared" si="78"/>
        <v>0.75058055555555558</v>
      </c>
      <c r="AE104" s="98">
        <f t="shared" si="79"/>
        <v>0.78877500000000011</v>
      </c>
      <c r="AF104" s="98">
        <f t="shared" si="80"/>
        <v>0.83044166666666674</v>
      </c>
      <c r="AG104" s="98">
        <f t="shared" si="69"/>
        <v>0.87210833333333349</v>
      </c>
      <c r="AH104" s="98">
        <f t="shared" si="81"/>
        <v>0.89988611111111116</v>
      </c>
      <c r="AI104" s="98">
        <f t="shared" si="82"/>
        <v>0.96238611111111116</v>
      </c>
    </row>
    <row r="105" spans="1:35">
      <c r="A105" s="1963"/>
      <c r="B105" s="335" t="s">
        <v>473</v>
      </c>
      <c r="C105" s="1264" t="s">
        <v>4</v>
      </c>
      <c r="D105" s="1264" t="s">
        <v>1681</v>
      </c>
      <c r="E105" s="1382" t="s">
        <v>185</v>
      </c>
      <c r="F105" s="487">
        <v>0.59</v>
      </c>
      <c r="G105" s="179">
        <f t="shared" si="43"/>
        <v>19.919999999999998</v>
      </c>
      <c r="H105" s="1058" t="s">
        <v>912</v>
      </c>
      <c r="I105" s="1058" t="s">
        <v>913</v>
      </c>
      <c r="J105" s="817">
        <v>25</v>
      </c>
      <c r="K105" s="37">
        <f t="shared" si="30"/>
        <v>9.8333333333333324E-4</v>
      </c>
      <c r="L105" s="37">
        <f t="shared" si="46"/>
        <v>2.928611111111111E-2</v>
      </c>
      <c r="M105" s="487">
        <v>0.59</v>
      </c>
      <c r="N105" s="472">
        <f t="shared" si="72"/>
        <v>14.96</v>
      </c>
      <c r="O105" s="189">
        <v>25</v>
      </c>
      <c r="P105" s="37">
        <f t="shared" si="47"/>
        <v>9.8333333333333324E-4</v>
      </c>
      <c r="Q105" s="37">
        <f t="shared" si="48"/>
        <v>2.125833333333333E-2</v>
      </c>
      <c r="R105" s="98">
        <f t="shared" si="49"/>
        <v>0.23767500000000003</v>
      </c>
      <c r="S105" s="98">
        <f t="shared" si="50"/>
        <v>0.27239722222222218</v>
      </c>
      <c r="T105" s="98">
        <f t="shared" si="51"/>
        <v>0.3209527777777777</v>
      </c>
      <c r="U105" s="98">
        <f t="shared" si="54"/>
        <v>0.36261944444444433</v>
      </c>
      <c r="V105" s="98">
        <f t="shared" si="55"/>
        <v>0.40428611111111101</v>
      </c>
      <c r="W105" s="98">
        <f t="shared" si="52"/>
        <v>0.4459527777777777</v>
      </c>
      <c r="X105" s="98">
        <f t="shared" si="56"/>
        <v>0.48761944444444433</v>
      </c>
      <c r="Y105" s="98">
        <f t="shared" si="73"/>
        <v>0.54323055555555566</v>
      </c>
      <c r="Z105" s="98">
        <f t="shared" si="74"/>
        <v>0.58489722222222229</v>
      </c>
      <c r="AA105" s="98">
        <f t="shared" si="75"/>
        <v>0.62656388888888892</v>
      </c>
      <c r="AB105" s="98">
        <f t="shared" si="76"/>
        <v>0.66823055555555566</v>
      </c>
      <c r="AC105" s="98">
        <f t="shared" si="77"/>
        <v>0.70989722222222229</v>
      </c>
      <c r="AD105" s="98">
        <f t="shared" si="78"/>
        <v>0.75156388888888892</v>
      </c>
      <c r="AE105" s="98">
        <f t="shared" si="79"/>
        <v>0.78975833333333345</v>
      </c>
      <c r="AF105" s="98">
        <f t="shared" si="80"/>
        <v>0.83142500000000008</v>
      </c>
      <c r="AG105" s="98">
        <f t="shared" si="69"/>
        <v>0.87309166666666682</v>
      </c>
      <c r="AH105" s="98">
        <f t="shared" si="81"/>
        <v>0.9008694444444445</v>
      </c>
      <c r="AI105" s="98">
        <f t="shared" si="82"/>
        <v>0.9633694444444445</v>
      </c>
    </row>
    <row r="106" spans="1:35">
      <c r="A106" s="1963"/>
      <c r="B106" s="335" t="s">
        <v>165</v>
      </c>
      <c r="C106" s="1492" t="s">
        <v>4</v>
      </c>
      <c r="D106" s="1492" t="s">
        <v>1683</v>
      </c>
      <c r="E106" s="1382" t="s">
        <v>186</v>
      </c>
      <c r="F106" s="472">
        <v>0.69</v>
      </c>
      <c r="G106" s="179">
        <f t="shared" si="43"/>
        <v>20.61</v>
      </c>
      <c r="H106" s="581" t="s">
        <v>698</v>
      </c>
      <c r="I106" s="581" t="s">
        <v>699</v>
      </c>
      <c r="J106" s="568">
        <v>20</v>
      </c>
      <c r="K106" s="37">
        <f t="shared" si="30"/>
        <v>1.4374999999999998E-3</v>
      </c>
      <c r="L106" s="37">
        <f t="shared" si="46"/>
        <v>3.0723611111111111E-2</v>
      </c>
      <c r="M106" s="472">
        <v>0.69</v>
      </c>
      <c r="N106" s="472">
        <f t="shared" si="72"/>
        <v>15.65</v>
      </c>
      <c r="O106" s="189">
        <v>20</v>
      </c>
      <c r="P106" s="37">
        <f t="shared" si="47"/>
        <v>1.4374999999999998E-3</v>
      </c>
      <c r="Q106" s="37">
        <f t="shared" si="48"/>
        <v>2.2695833333333332E-2</v>
      </c>
      <c r="R106" s="98">
        <f t="shared" si="49"/>
        <v>0.23911250000000003</v>
      </c>
      <c r="S106" s="98">
        <f t="shared" si="50"/>
        <v>0.27383472222222216</v>
      </c>
      <c r="T106" s="98">
        <f t="shared" si="51"/>
        <v>0.32239027777777768</v>
      </c>
      <c r="U106" s="98">
        <f t="shared" si="54"/>
        <v>0.36405694444444431</v>
      </c>
      <c r="V106" s="98">
        <f t="shared" si="55"/>
        <v>0.40572361111111099</v>
      </c>
      <c r="W106" s="98">
        <f t="shared" si="52"/>
        <v>0.44739027777777768</v>
      </c>
      <c r="X106" s="98">
        <f t="shared" si="56"/>
        <v>0.48905694444444431</v>
      </c>
      <c r="Y106" s="98">
        <f t="shared" si="73"/>
        <v>0.54466805555555564</v>
      </c>
      <c r="Z106" s="98">
        <f t="shared" si="74"/>
        <v>0.58633472222222227</v>
      </c>
      <c r="AA106" s="98">
        <f t="shared" si="75"/>
        <v>0.6280013888888889</v>
      </c>
      <c r="AB106" s="98">
        <f t="shared" si="76"/>
        <v>0.66966805555555564</v>
      </c>
      <c r="AC106" s="98">
        <f t="shared" si="77"/>
        <v>0.71133472222222227</v>
      </c>
      <c r="AD106" s="98">
        <f t="shared" si="78"/>
        <v>0.7530013888888889</v>
      </c>
      <c r="AE106" s="98">
        <f t="shared" si="79"/>
        <v>0.79119583333333343</v>
      </c>
      <c r="AF106" s="98">
        <f t="shared" si="80"/>
        <v>0.83286250000000006</v>
      </c>
      <c r="AG106" s="98">
        <f t="shared" si="69"/>
        <v>0.8745291666666668</v>
      </c>
      <c r="AH106" s="98">
        <f t="shared" si="81"/>
        <v>0.90230694444444448</v>
      </c>
      <c r="AI106" s="98">
        <f t="shared" si="82"/>
        <v>0.96480694444444448</v>
      </c>
    </row>
    <row r="107" spans="1:35">
      <c r="A107" s="1963"/>
      <c r="B107" s="335" t="s">
        <v>62</v>
      </c>
      <c r="C107" s="1492" t="s">
        <v>4</v>
      </c>
      <c r="D107" s="1492" t="s">
        <v>1681</v>
      </c>
      <c r="E107" s="1382" t="s">
        <v>187</v>
      </c>
      <c r="F107" s="469">
        <v>0.3</v>
      </c>
      <c r="G107" s="179">
        <f t="shared" si="43"/>
        <v>20.91</v>
      </c>
      <c r="H107" s="645" t="s">
        <v>568</v>
      </c>
      <c r="I107" s="827" t="s">
        <v>569</v>
      </c>
      <c r="J107" s="568">
        <v>20</v>
      </c>
      <c r="K107" s="37">
        <f t="shared" si="30"/>
        <v>6.2500000000000001E-4</v>
      </c>
      <c r="L107" s="37">
        <f t="shared" si="46"/>
        <v>3.1348611111111112E-2</v>
      </c>
      <c r="M107" s="469">
        <v>0.3</v>
      </c>
      <c r="N107" s="472">
        <f t="shared" si="72"/>
        <v>15.950000000000001</v>
      </c>
      <c r="O107" s="189">
        <v>20</v>
      </c>
      <c r="P107" s="37">
        <f t="shared" si="47"/>
        <v>6.2500000000000001E-4</v>
      </c>
      <c r="Q107" s="37">
        <f t="shared" si="48"/>
        <v>2.3320833333333332E-2</v>
      </c>
      <c r="R107" s="98">
        <f t="shared" si="49"/>
        <v>0.23973750000000002</v>
      </c>
      <c r="S107" s="98">
        <f t="shared" si="50"/>
        <v>0.27445972222222215</v>
      </c>
      <c r="T107" s="98">
        <f t="shared" si="51"/>
        <v>0.32301527777777767</v>
      </c>
      <c r="U107" s="98">
        <f t="shared" si="54"/>
        <v>0.36468194444444429</v>
      </c>
      <c r="V107" s="98">
        <f t="shared" si="55"/>
        <v>0.40634861111111098</v>
      </c>
      <c r="W107" s="98">
        <f t="shared" si="52"/>
        <v>0.44801527777777767</v>
      </c>
      <c r="X107" s="98">
        <f t="shared" si="56"/>
        <v>0.48968194444444429</v>
      </c>
      <c r="Y107" s="98">
        <f t="shared" si="73"/>
        <v>0.54529305555555563</v>
      </c>
      <c r="Z107" s="98">
        <f t="shared" si="74"/>
        <v>0.58695972222222226</v>
      </c>
      <c r="AA107" s="98">
        <f t="shared" si="75"/>
        <v>0.62862638888888889</v>
      </c>
      <c r="AB107" s="98">
        <f t="shared" si="76"/>
        <v>0.67029305555555563</v>
      </c>
      <c r="AC107" s="98">
        <f t="shared" si="77"/>
        <v>0.71195972222222226</v>
      </c>
      <c r="AD107" s="98">
        <f t="shared" si="78"/>
        <v>0.75362638888888889</v>
      </c>
      <c r="AE107" s="98">
        <f t="shared" si="79"/>
        <v>0.79182083333333342</v>
      </c>
      <c r="AF107" s="98">
        <f t="shared" si="80"/>
        <v>0.83348750000000005</v>
      </c>
      <c r="AG107" s="98">
        <f t="shared" si="80"/>
        <v>0.87515416666666679</v>
      </c>
      <c r="AH107" s="98">
        <f t="shared" si="81"/>
        <v>0.90293194444444447</v>
      </c>
      <c r="AI107" s="98">
        <f t="shared" si="82"/>
        <v>0.96543194444444447</v>
      </c>
    </row>
    <row r="108" spans="1:35">
      <c r="A108" s="1963"/>
      <c r="B108" s="335" t="s">
        <v>64</v>
      </c>
      <c r="C108" s="1264" t="s">
        <v>4</v>
      </c>
      <c r="D108" s="1264" t="s">
        <v>1681</v>
      </c>
      <c r="E108" s="1382" t="s">
        <v>188</v>
      </c>
      <c r="F108" s="179">
        <v>0.32</v>
      </c>
      <c r="G108" s="179">
        <f t="shared" si="43"/>
        <v>21.23</v>
      </c>
      <c r="H108" s="645" t="s">
        <v>566</v>
      </c>
      <c r="I108" s="827" t="s">
        <v>567</v>
      </c>
      <c r="J108" s="122">
        <v>25</v>
      </c>
      <c r="K108" s="37">
        <f t="shared" si="30"/>
        <v>5.3333333333333336E-4</v>
      </c>
      <c r="L108" s="37">
        <f t="shared" si="46"/>
        <v>3.1881944444444442E-2</v>
      </c>
      <c r="M108" s="179">
        <v>0.32</v>
      </c>
      <c r="N108" s="472">
        <f t="shared" si="72"/>
        <v>16.27</v>
      </c>
      <c r="O108" s="488">
        <v>25</v>
      </c>
      <c r="P108" s="37">
        <f t="shared" si="47"/>
        <v>5.3333333333333336E-4</v>
      </c>
      <c r="Q108" s="37">
        <f t="shared" si="48"/>
        <v>2.3854166666666666E-2</v>
      </c>
      <c r="R108" s="98">
        <f t="shared" si="49"/>
        <v>0.24027083333333335</v>
      </c>
      <c r="S108" s="98">
        <f t="shared" si="50"/>
        <v>0.27499305555555548</v>
      </c>
      <c r="T108" s="98">
        <f t="shared" si="51"/>
        <v>0.323548611111111</v>
      </c>
      <c r="U108" s="98">
        <f t="shared" si="54"/>
        <v>0.36521527777777762</v>
      </c>
      <c r="V108" s="98">
        <f t="shared" si="55"/>
        <v>0.40688194444444431</v>
      </c>
      <c r="W108" s="98">
        <f t="shared" si="52"/>
        <v>0.448548611111111</v>
      </c>
      <c r="X108" s="98">
        <f t="shared" si="56"/>
        <v>0.49021527777777762</v>
      </c>
      <c r="Y108" s="98">
        <f t="shared" si="73"/>
        <v>0.54582638888888901</v>
      </c>
      <c r="Z108" s="98">
        <f t="shared" si="74"/>
        <v>0.58749305555555564</v>
      </c>
      <c r="AA108" s="98">
        <f t="shared" si="75"/>
        <v>0.62915972222222227</v>
      </c>
      <c r="AB108" s="98">
        <f t="shared" si="76"/>
        <v>0.67082638888888901</v>
      </c>
      <c r="AC108" s="98">
        <f t="shared" si="77"/>
        <v>0.71249305555555564</v>
      </c>
      <c r="AD108" s="98">
        <f t="shared" si="78"/>
        <v>0.75415972222222227</v>
      </c>
      <c r="AE108" s="98">
        <f t="shared" si="79"/>
        <v>0.7923541666666668</v>
      </c>
      <c r="AF108" s="98">
        <f t="shared" si="80"/>
        <v>0.83402083333333343</v>
      </c>
      <c r="AG108" s="98">
        <f t="shared" si="80"/>
        <v>0.87568750000000017</v>
      </c>
      <c r="AH108" s="98">
        <f t="shared" si="81"/>
        <v>0.90346527777777785</v>
      </c>
      <c r="AI108" s="98">
        <f t="shared" si="82"/>
        <v>0.96596527777777785</v>
      </c>
    </row>
    <row r="109" spans="1:35">
      <c r="A109" s="1964"/>
      <c r="B109" s="609" t="s">
        <v>162</v>
      </c>
      <c r="C109" s="1264" t="s">
        <v>4</v>
      </c>
      <c r="D109" s="1264" t="s">
        <v>1681</v>
      </c>
      <c r="E109" s="1382" t="s">
        <v>189</v>
      </c>
      <c r="F109" s="179">
        <v>0.57999999999999996</v>
      </c>
      <c r="G109" s="179">
        <f t="shared" si="43"/>
        <v>21.81</v>
      </c>
      <c r="H109" s="1023" t="s">
        <v>601</v>
      </c>
      <c r="I109" s="1024" t="s">
        <v>602</v>
      </c>
      <c r="J109" s="122">
        <v>25</v>
      </c>
      <c r="K109" s="37">
        <f t="shared" si="30"/>
        <v>9.6666666666666656E-4</v>
      </c>
      <c r="L109" s="37">
        <f t="shared" si="46"/>
        <v>3.2848611111111106E-2</v>
      </c>
      <c r="M109" s="179">
        <v>0.57999999999999996</v>
      </c>
      <c r="N109" s="472">
        <f t="shared" si="72"/>
        <v>16.849999999999998</v>
      </c>
      <c r="O109" s="488">
        <v>25</v>
      </c>
      <c r="P109" s="37">
        <f t="shared" si="47"/>
        <v>9.6666666666666656E-4</v>
      </c>
      <c r="Q109" s="37">
        <f t="shared" si="48"/>
        <v>2.4820833333333334E-2</v>
      </c>
      <c r="R109" s="98">
        <f t="shared" si="49"/>
        <v>0.24123750000000002</v>
      </c>
      <c r="S109" s="98">
        <f t="shared" si="50"/>
        <v>0.27595972222222215</v>
      </c>
      <c r="T109" s="98">
        <f t="shared" si="51"/>
        <v>0.32451527777777767</v>
      </c>
      <c r="U109" s="98">
        <f t="shared" si="54"/>
        <v>0.3661819444444443</v>
      </c>
      <c r="V109" s="98">
        <f t="shared" si="55"/>
        <v>0.40784861111111098</v>
      </c>
      <c r="W109" s="98">
        <f t="shared" si="52"/>
        <v>0.44951527777777767</v>
      </c>
      <c r="X109" s="98">
        <f t="shared" si="56"/>
        <v>0.4911819444444443</v>
      </c>
      <c r="Y109" s="98">
        <f t="shared" si="73"/>
        <v>0.54679305555555568</v>
      </c>
      <c r="Z109" s="98">
        <f t="shared" si="74"/>
        <v>0.58845972222222231</v>
      </c>
      <c r="AA109" s="98">
        <f t="shared" si="75"/>
        <v>0.63012638888888894</v>
      </c>
      <c r="AB109" s="98">
        <f t="shared" si="76"/>
        <v>0.67179305555555568</v>
      </c>
      <c r="AC109" s="98">
        <f t="shared" si="77"/>
        <v>0.71345972222222231</v>
      </c>
      <c r="AD109" s="98">
        <f t="shared" si="78"/>
        <v>0.75512638888888894</v>
      </c>
      <c r="AE109" s="98">
        <f t="shared" si="79"/>
        <v>0.79332083333333347</v>
      </c>
      <c r="AF109" s="98">
        <f t="shared" si="80"/>
        <v>0.8349875000000001</v>
      </c>
      <c r="AG109" s="98">
        <f t="shared" si="80"/>
        <v>0.87665416666666685</v>
      </c>
      <c r="AH109" s="98">
        <f t="shared" si="81"/>
        <v>0.90443194444444452</v>
      </c>
      <c r="AI109" s="98">
        <f t="shared" si="82"/>
        <v>0.96693194444444452</v>
      </c>
    </row>
    <row r="110" spans="1:35">
      <c r="A110" s="1446"/>
      <c r="B110" s="485"/>
      <c r="C110" s="811"/>
      <c r="D110" s="450"/>
      <c r="E110" s="19"/>
      <c r="F110" s="19"/>
      <c r="G110" s="19"/>
      <c r="H110" s="19"/>
      <c r="I110" s="361"/>
      <c r="J110" s="78"/>
      <c r="K110" s="78"/>
      <c r="L110" s="20"/>
      <c r="M110" s="471"/>
      <c r="N110" s="20"/>
      <c r="O110" s="20"/>
      <c r="P110" s="20"/>
      <c r="Q110" s="20"/>
      <c r="R110" s="20"/>
      <c r="S110" s="20"/>
      <c r="T110" s="20"/>
      <c r="U110" s="20"/>
      <c r="V110" s="20"/>
      <c r="W110" s="361"/>
      <c r="X110" s="361"/>
      <c r="Y110" s="94"/>
      <c r="Z110" s="94"/>
    </row>
    <row r="111" spans="1:35">
      <c r="A111" s="1446"/>
      <c r="B111" s="17"/>
      <c r="J111" s="11" t="s">
        <v>1295</v>
      </c>
      <c r="L111" s="12" t="s">
        <v>1294</v>
      </c>
      <c r="O111" s="11" t="s">
        <v>1290</v>
      </c>
      <c r="W111" s="11"/>
      <c r="X111" s="11"/>
    </row>
    <row r="112" spans="1:35">
      <c r="A112" s="15"/>
      <c r="B112" s="514"/>
      <c r="C112" s="636"/>
      <c r="D112" s="84"/>
      <c r="E112" s="86"/>
      <c r="F112" s="333"/>
      <c r="G112" s="750"/>
      <c r="H112" s="750"/>
      <c r="I112" s="86"/>
      <c r="W112" s="11"/>
      <c r="X112" s="11"/>
    </row>
    <row r="113" spans="1:9">
      <c r="A113" s="63"/>
      <c r="B113" s="514"/>
      <c r="C113" s="84"/>
      <c r="D113" s="84"/>
      <c r="E113" s="86"/>
      <c r="F113" s="333"/>
      <c r="G113" s="859"/>
      <c r="H113" s="859"/>
      <c r="I113" s="86"/>
    </row>
    <row r="114" spans="1:9">
      <c r="A114" s="63"/>
      <c r="B114" s="514"/>
      <c r="C114" s="84"/>
      <c r="D114" s="84"/>
      <c r="E114" s="86"/>
      <c r="F114" s="333"/>
      <c r="G114" s="750"/>
      <c r="H114" s="750"/>
      <c r="I114" s="86"/>
    </row>
    <row r="115" spans="1:9">
      <c r="A115" s="63"/>
      <c r="B115" s="514"/>
      <c r="C115" s="84"/>
      <c r="D115" s="84"/>
      <c r="E115" s="86"/>
      <c r="F115" s="333"/>
      <c r="G115" s="750"/>
      <c r="H115" s="750"/>
      <c r="I115" s="86"/>
    </row>
    <row r="116" spans="1:9">
      <c r="A116" s="63"/>
      <c r="B116" s="514"/>
      <c r="C116" s="84"/>
      <c r="D116" s="84"/>
      <c r="E116" s="86"/>
      <c r="F116" s="333"/>
      <c r="G116" s="750"/>
      <c r="H116" s="750"/>
      <c r="I116" s="86"/>
    </row>
    <row r="117" spans="1:9">
      <c r="A117" s="63"/>
      <c r="B117" s="751"/>
      <c r="C117" s="84"/>
      <c r="D117" s="84"/>
      <c r="E117" s="547"/>
      <c r="F117" s="333"/>
      <c r="G117" s="750"/>
      <c r="H117" s="750"/>
      <c r="I117" s="86"/>
    </row>
    <row r="118" spans="1:9">
      <c r="A118" s="63"/>
      <c r="B118" s="514"/>
      <c r="C118" s="84"/>
      <c r="D118" s="84"/>
      <c r="E118" s="860"/>
      <c r="F118" s="333"/>
      <c r="G118" s="750"/>
      <c r="H118" s="750"/>
      <c r="I118" s="86"/>
    </row>
    <row r="119" spans="1:9">
      <c r="A119" s="63"/>
      <c r="B119" s="514"/>
      <c r="C119" s="84"/>
      <c r="D119" s="84"/>
      <c r="E119" s="861"/>
      <c r="F119" s="333"/>
      <c r="G119" s="750"/>
      <c r="H119" s="750"/>
      <c r="I119" s="86"/>
    </row>
    <row r="120" spans="1:9">
      <c r="A120" s="63"/>
      <c r="B120" s="514"/>
      <c r="C120" s="84"/>
      <c r="D120" s="84"/>
      <c r="E120" s="861"/>
      <c r="F120" s="333"/>
      <c r="G120" s="750"/>
      <c r="H120" s="750"/>
      <c r="I120" s="86"/>
    </row>
    <row r="121" spans="1:9">
      <c r="A121" s="63"/>
      <c r="B121" s="514"/>
      <c r="C121" s="84"/>
      <c r="D121" s="84"/>
      <c r="E121" s="861"/>
      <c r="F121" s="333"/>
      <c r="G121" s="859"/>
      <c r="H121" s="859"/>
      <c r="I121" s="86"/>
    </row>
    <row r="122" spans="1:9">
      <c r="A122" s="63"/>
      <c r="B122" s="485"/>
      <c r="C122" s="84"/>
      <c r="D122" s="84"/>
      <c r="E122" s="86"/>
      <c r="F122" s="333"/>
      <c r="G122" s="750"/>
      <c r="H122" s="750"/>
      <c r="I122" s="86"/>
    </row>
    <row r="123" spans="1:9">
      <c r="A123" s="63"/>
      <c r="B123" s="485"/>
      <c r="C123" s="84"/>
      <c r="D123" s="84"/>
      <c r="E123" s="86"/>
      <c r="F123" s="333"/>
      <c r="G123" s="750"/>
      <c r="H123" s="750"/>
      <c r="I123" s="86"/>
    </row>
    <row r="124" spans="1:9">
      <c r="A124" s="63"/>
      <c r="B124" s="514"/>
      <c r="C124" s="84"/>
      <c r="D124" s="84"/>
      <c r="E124" s="86"/>
      <c r="F124" s="333"/>
      <c r="G124" s="859"/>
      <c r="H124" s="859"/>
      <c r="I124" s="86"/>
    </row>
    <row r="125" spans="1:9">
      <c r="A125" s="63"/>
      <c r="B125" s="514"/>
      <c r="C125" s="561"/>
      <c r="D125" s="84"/>
      <c r="E125" s="86"/>
      <c r="F125" s="333"/>
      <c r="G125" s="750"/>
      <c r="H125" s="750"/>
      <c r="I125" s="86"/>
    </row>
    <row r="126" spans="1:9">
      <c r="A126" s="63"/>
      <c r="B126" s="514"/>
      <c r="C126" s="561"/>
      <c r="D126" s="84"/>
      <c r="E126" s="862"/>
      <c r="F126" s="333"/>
      <c r="G126" s="750"/>
      <c r="H126" s="750"/>
      <c r="I126" s="86"/>
    </row>
    <row r="127" spans="1:9">
      <c r="A127" s="63"/>
      <c r="B127" s="514"/>
      <c r="C127" s="84"/>
      <c r="D127" s="84"/>
      <c r="E127" s="333"/>
      <c r="F127" s="333"/>
      <c r="G127" s="750"/>
      <c r="H127" s="750"/>
      <c r="I127" s="86"/>
    </row>
    <row r="128" spans="1:9">
      <c r="A128" s="63"/>
      <c r="B128" s="514"/>
      <c r="C128" s="84"/>
      <c r="D128" s="84"/>
      <c r="E128" s="333"/>
      <c r="F128" s="333"/>
      <c r="G128" s="741"/>
      <c r="H128" s="741"/>
      <c r="I128" s="86"/>
    </row>
    <row r="129" spans="1:9">
      <c r="A129" s="63"/>
      <c r="B129" s="863"/>
      <c r="C129" s="84"/>
      <c r="D129" s="84"/>
      <c r="E129" s="465"/>
      <c r="F129" s="333"/>
      <c r="G129" s="750"/>
      <c r="H129" s="750"/>
      <c r="I129" s="86"/>
    </row>
    <row r="130" spans="1:9">
      <c r="A130" s="63"/>
      <c r="B130" s="863"/>
      <c r="C130" s="562"/>
      <c r="D130" s="84"/>
      <c r="E130" s="86"/>
      <c r="F130" s="333"/>
      <c r="G130" s="750"/>
      <c r="H130" s="750"/>
      <c r="I130" s="86"/>
    </row>
    <row r="131" spans="1:9">
      <c r="A131" s="63"/>
      <c r="B131" s="485"/>
      <c r="C131" s="84"/>
      <c r="D131" s="84"/>
      <c r="E131" s="86"/>
      <c r="F131" s="86"/>
      <c r="G131" s="86"/>
      <c r="H131" s="86"/>
      <c r="I131" s="86"/>
    </row>
    <row r="132" spans="1:9">
      <c r="A132" s="63"/>
      <c r="B132" s="485"/>
      <c r="C132" s="84"/>
      <c r="D132" s="84"/>
      <c r="E132" s="86"/>
      <c r="F132" s="86"/>
      <c r="G132" s="86"/>
      <c r="H132" s="86"/>
      <c r="I132" s="86"/>
    </row>
    <row r="133" spans="1:9">
      <c r="A133" s="63"/>
      <c r="B133" s="485"/>
      <c r="C133" s="84"/>
      <c r="D133" s="84"/>
      <c r="E133" s="86"/>
      <c r="F133" s="86"/>
      <c r="G133" s="86"/>
      <c r="H133" s="86"/>
      <c r="I133" s="86"/>
    </row>
    <row r="134" spans="1:9">
      <c r="A134" s="63"/>
    </row>
    <row r="135" spans="1:9">
      <c r="A135" s="63"/>
    </row>
    <row r="136" spans="1:9">
      <c r="A136" s="15"/>
    </row>
    <row r="137" spans="1:9">
      <c r="A137" s="15"/>
    </row>
    <row r="138" spans="1:9">
      <c r="A138" s="15"/>
    </row>
    <row r="139" spans="1:9">
      <c r="A139" s="15"/>
    </row>
    <row r="140" spans="1:9">
      <c r="A140" s="15"/>
    </row>
  </sheetData>
  <mergeCells count="21">
    <mergeCell ref="M71:Q71"/>
    <mergeCell ref="A73:A109"/>
    <mergeCell ref="E3:AI3"/>
    <mergeCell ref="E4:Q4"/>
    <mergeCell ref="D71:D72"/>
    <mergeCell ref="D70:AI70"/>
    <mergeCell ref="E71:I71"/>
    <mergeCell ref="A6:A43"/>
    <mergeCell ref="A70:C70"/>
    <mergeCell ref="B68:B69"/>
    <mergeCell ref="H5:I5"/>
    <mergeCell ref="A71:A72"/>
    <mergeCell ref="D4:D5"/>
    <mergeCell ref="B71:B72"/>
    <mergeCell ref="C71:C72"/>
    <mergeCell ref="H72:I72"/>
    <mergeCell ref="B1:B2"/>
    <mergeCell ref="A3:C3"/>
    <mergeCell ref="A4:A5"/>
    <mergeCell ref="B4:B5"/>
    <mergeCell ref="C4:C5"/>
  </mergeCells>
  <pageMargins left="0.43307086614173229" right="0.23622047244094491" top="0.74803149606299213" bottom="0.74803149606299213" header="0.31496062992125984" footer="0.31496062992125984"/>
  <pageSetup paperSize="8" scale="60" orientation="portrait" r:id="rId1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BO126"/>
  <sheetViews>
    <sheetView topLeftCell="A7" zoomScale="90" zoomScaleNormal="90" zoomScaleSheetLayoutView="100" workbookViewId="0">
      <selection activeCell="G55" sqref="G55"/>
    </sheetView>
  </sheetViews>
  <sheetFormatPr defaultRowHeight="16.5"/>
  <cols>
    <col min="1" max="1" width="6.140625" style="1" customWidth="1"/>
    <col min="2" max="2" width="40" style="12" bestFit="1" customWidth="1"/>
    <col min="3" max="3" width="5.140625" style="13" customWidth="1"/>
    <col min="4" max="4" width="14" style="13" customWidth="1"/>
    <col min="5" max="5" width="8.85546875" style="11" customWidth="1"/>
    <col min="6" max="6" width="7.85546875" style="11" customWidth="1"/>
    <col min="7" max="7" width="12.85546875" style="11" customWidth="1"/>
    <col min="8" max="8" width="13.28515625" style="11" customWidth="1"/>
    <col min="9" max="9" width="24" style="11" customWidth="1"/>
    <col min="10" max="10" width="8.85546875" style="11" bestFit="1" customWidth="1"/>
    <col min="11" max="11" width="9.140625" style="11" customWidth="1"/>
    <col min="12" max="12" width="7.85546875" style="11" customWidth="1"/>
    <col min="13" max="13" width="10.7109375" style="11" customWidth="1"/>
    <col min="14" max="14" width="16.28515625" style="11" customWidth="1"/>
    <col min="15" max="15" width="10.7109375" style="11" customWidth="1"/>
    <col min="16" max="22" width="7.42578125" style="11" customWidth="1"/>
    <col min="23" max="24" width="7.42578125" style="1" customWidth="1"/>
    <col min="25" max="26" width="9.7109375" style="1" customWidth="1"/>
    <col min="27" max="27" width="7.42578125" style="1" customWidth="1"/>
    <col min="28" max="28" width="13.5703125" style="1" customWidth="1"/>
    <col min="29" max="31" width="7.42578125" style="1" customWidth="1"/>
    <col min="32" max="32" width="9.140625" style="1" customWidth="1"/>
    <col min="33" max="47" width="7.42578125" style="1" customWidth="1"/>
    <col min="48" max="48" width="6.85546875" style="1" customWidth="1"/>
    <col min="49" max="49" width="9.140625" style="1"/>
    <col min="50" max="50" width="99" style="1" customWidth="1"/>
    <col min="51" max="16384" width="9.140625" style="1"/>
  </cols>
  <sheetData>
    <row r="1" spans="1:67" ht="36.75" customHeight="1">
      <c r="A1" s="15"/>
      <c r="B1" s="1952">
        <v>23</v>
      </c>
      <c r="C1" s="462"/>
      <c r="D1" s="38" t="s">
        <v>269</v>
      </c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  <c r="P1" s="361"/>
      <c r="Q1" s="461"/>
      <c r="R1" s="461"/>
      <c r="S1" s="461"/>
      <c r="T1" s="461"/>
      <c r="U1" s="461"/>
      <c r="V1" s="461"/>
      <c r="W1" s="461"/>
      <c r="X1" s="461"/>
      <c r="Y1" s="461"/>
      <c r="Z1" s="461"/>
      <c r="AA1" s="461"/>
      <c r="AB1" s="461"/>
      <c r="AC1" s="461"/>
      <c r="AD1" s="461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</row>
    <row r="2" spans="1:67" ht="36.75" customHeight="1">
      <c r="A2" s="15"/>
      <c r="B2" s="1952"/>
      <c r="C2" s="462"/>
      <c r="D2" s="38" t="s">
        <v>497</v>
      </c>
      <c r="E2" s="361"/>
      <c r="F2" s="361"/>
      <c r="G2" s="361"/>
      <c r="H2" s="361"/>
      <c r="I2" s="361"/>
      <c r="J2" s="361"/>
      <c r="K2" s="361"/>
      <c r="L2" s="86"/>
      <c r="M2" s="361"/>
      <c r="N2" s="361"/>
      <c r="O2" s="361"/>
      <c r="P2" s="361"/>
      <c r="Q2" s="461"/>
      <c r="R2" s="461"/>
      <c r="S2" s="461"/>
      <c r="T2" s="461"/>
      <c r="U2" s="461"/>
      <c r="V2" s="461"/>
      <c r="W2" s="461"/>
      <c r="X2" s="461"/>
      <c r="Y2" s="461"/>
      <c r="Z2" s="461"/>
      <c r="AA2" s="461"/>
      <c r="AB2" s="461"/>
      <c r="AC2" s="461"/>
      <c r="AD2" s="461"/>
      <c r="AE2" s="461"/>
      <c r="AF2" s="461"/>
      <c r="AG2" s="461"/>
      <c r="AH2" s="461"/>
      <c r="AI2" s="461"/>
      <c r="AJ2" s="461"/>
      <c r="AK2" s="461"/>
      <c r="AL2" s="461"/>
      <c r="AM2" s="461"/>
      <c r="AN2" s="461"/>
      <c r="AO2" s="461"/>
      <c r="AP2" s="461"/>
      <c r="AQ2" s="461"/>
      <c r="AR2" s="461"/>
      <c r="AS2" s="461"/>
      <c r="AT2" s="461"/>
      <c r="AU2" s="461"/>
      <c r="AV2" s="15"/>
    </row>
    <row r="3" spans="1:67" ht="25.5">
      <c r="A3" s="1998" t="s">
        <v>17</v>
      </c>
      <c r="B3" s="1998"/>
      <c r="C3" s="1998"/>
      <c r="D3" s="1959" t="s">
        <v>1465</v>
      </c>
      <c r="E3" s="1960"/>
      <c r="F3" s="1960"/>
      <c r="G3" s="1960"/>
      <c r="H3" s="1960"/>
      <c r="I3" s="1960"/>
      <c r="J3" s="1960"/>
      <c r="K3" s="1960"/>
      <c r="L3" s="1960"/>
      <c r="M3" s="1960"/>
      <c r="N3" s="1960"/>
      <c r="O3" s="1960"/>
      <c r="P3" s="1960"/>
      <c r="Q3" s="1960"/>
      <c r="R3" s="1960"/>
      <c r="S3" s="1960"/>
      <c r="T3" s="1960"/>
      <c r="U3" s="1960"/>
      <c r="V3" s="1960"/>
      <c r="W3" s="1960"/>
      <c r="X3" s="1960"/>
      <c r="Y3" s="1960"/>
      <c r="Z3" s="1961"/>
      <c r="AA3" s="338"/>
      <c r="AB3" s="338"/>
      <c r="AC3" s="1079" t="s">
        <v>1299</v>
      </c>
      <c r="AD3" s="1080"/>
      <c r="AE3" s="1081">
        <f>N43+N95</f>
        <v>33.879999999999995</v>
      </c>
      <c r="AF3" s="1081"/>
      <c r="AG3" s="1082"/>
      <c r="AH3" s="577"/>
      <c r="AI3" s="577"/>
      <c r="AJ3" s="577"/>
      <c r="AK3" s="463"/>
      <c r="AL3" s="461"/>
      <c r="AM3" s="461"/>
      <c r="AN3" s="461"/>
      <c r="AO3" s="461"/>
      <c r="AP3" s="461"/>
      <c r="AQ3" s="461"/>
      <c r="AR3" s="461"/>
      <c r="AS3" s="461"/>
      <c r="AT3" s="15"/>
      <c r="AU3" s="15"/>
      <c r="AV3" s="15"/>
      <c r="AW3" s="15"/>
      <c r="AX3" s="15"/>
      <c r="AY3" s="15"/>
      <c r="AZ3" s="15"/>
    </row>
    <row r="4" spans="1:67" ht="18" customHeight="1">
      <c r="A4" s="1954"/>
      <c r="B4" s="1953" t="s">
        <v>1</v>
      </c>
      <c r="C4" s="1955" t="s">
        <v>2</v>
      </c>
      <c r="D4" s="2017" t="s">
        <v>1682</v>
      </c>
      <c r="E4" s="1991" t="s">
        <v>491</v>
      </c>
      <c r="F4" s="1992"/>
      <c r="G4" s="1992"/>
      <c r="H4" s="1992"/>
      <c r="I4" s="1993"/>
      <c r="J4" s="1372"/>
      <c r="K4" s="1372"/>
      <c r="L4" s="1372"/>
      <c r="M4" s="1954" t="s">
        <v>490</v>
      </c>
      <c r="N4" s="1956"/>
      <c r="O4" s="1956"/>
      <c r="P4" s="1956"/>
      <c r="Q4" s="1956"/>
      <c r="R4" s="32">
        <v>1</v>
      </c>
      <c r="S4" s="32">
        <v>1</v>
      </c>
      <c r="T4" s="32">
        <v>1</v>
      </c>
      <c r="U4" s="32">
        <v>1</v>
      </c>
      <c r="V4" s="32">
        <v>1</v>
      </c>
      <c r="W4" s="32">
        <v>1</v>
      </c>
      <c r="X4" s="32">
        <v>1</v>
      </c>
      <c r="Y4" s="32">
        <v>1</v>
      </c>
      <c r="Z4" s="32">
        <v>1</v>
      </c>
      <c r="AA4" s="86"/>
      <c r="AB4" s="86"/>
      <c r="AC4" s="870" t="s">
        <v>1274</v>
      </c>
      <c r="AD4" s="346"/>
      <c r="AE4" s="852">
        <v>9</v>
      </c>
      <c r="AF4" s="852"/>
      <c r="AG4" s="1017"/>
      <c r="AH4" s="86"/>
      <c r="AI4" s="86"/>
      <c r="AJ4" s="86"/>
      <c r="AK4" s="86"/>
      <c r="AL4" s="86"/>
      <c r="AM4" s="86"/>
      <c r="AN4" s="86"/>
      <c r="AO4" s="86"/>
      <c r="AP4" s="86"/>
      <c r="AQ4" s="86"/>
      <c r="AR4" s="86"/>
      <c r="AS4" s="86"/>
      <c r="AT4" s="86"/>
      <c r="AU4" s="86"/>
      <c r="AV4" s="86"/>
      <c r="AW4" s="86"/>
      <c r="AX4" s="86"/>
      <c r="AY4" s="63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</row>
    <row r="5" spans="1:67" ht="18" customHeight="1">
      <c r="A5" s="1954"/>
      <c r="B5" s="1953"/>
      <c r="C5" s="1955"/>
      <c r="D5" s="2018"/>
      <c r="E5" s="815" t="s">
        <v>0</v>
      </c>
      <c r="F5" s="14" t="s">
        <v>48</v>
      </c>
      <c r="G5" s="14"/>
      <c r="H5" s="1957" t="s">
        <v>552</v>
      </c>
      <c r="I5" s="1958"/>
      <c r="J5" s="14" t="s">
        <v>8</v>
      </c>
      <c r="K5" s="14" t="s">
        <v>9</v>
      </c>
      <c r="L5" s="14" t="s">
        <v>10</v>
      </c>
      <c r="M5" s="14" t="s">
        <v>48</v>
      </c>
      <c r="N5" s="14"/>
      <c r="O5" s="14" t="s">
        <v>493</v>
      </c>
      <c r="P5" s="14" t="s">
        <v>494</v>
      </c>
      <c r="Q5" s="14" t="s">
        <v>495</v>
      </c>
      <c r="R5" s="817">
        <v>1</v>
      </c>
      <c r="S5" s="817">
        <v>2</v>
      </c>
      <c r="T5" s="817">
        <v>3</v>
      </c>
      <c r="U5" s="817">
        <v>4</v>
      </c>
      <c r="V5" s="817">
        <v>5</v>
      </c>
      <c r="W5" s="817">
        <v>6</v>
      </c>
      <c r="X5" s="817">
        <v>7</v>
      </c>
      <c r="Y5" s="817">
        <v>8</v>
      </c>
      <c r="Z5" s="817">
        <v>9</v>
      </c>
      <c r="AA5" s="86"/>
      <c r="AB5" s="86"/>
      <c r="AC5" s="870" t="s">
        <v>1300</v>
      </c>
      <c r="AD5" s="346"/>
      <c r="AE5" s="852">
        <f>AE4*AE3</f>
        <v>304.91999999999996</v>
      </c>
      <c r="AF5" s="852"/>
      <c r="AG5" s="1017"/>
      <c r="AH5" s="86"/>
      <c r="AI5" s="86"/>
      <c r="AJ5" s="86"/>
      <c r="AK5" s="444"/>
      <c r="AL5" s="444"/>
      <c r="AM5" s="444"/>
      <c r="AN5" s="444"/>
      <c r="AO5" s="444"/>
      <c r="AP5" s="86"/>
      <c r="AQ5" s="86"/>
      <c r="AR5" s="86"/>
      <c r="AS5" s="86"/>
      <c r="AT5" s="86"/>
      <c r="AU5" s="86"/>
      <c r="AV5" s="86"/>
      <c r="AW5" s="86"/>
      <c r="AX5" s="86"/>
      <c r="AY5" s="63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</row>
    <row r="6" spans="1:67" ht="16.5" customHeight="1">
      <c r="A6" s="1973" t="s">
        <v>3</v>
      </c>
      <c r="B6" s="1065" t="s">
        <v>162</v>
      </c>
      <c r="C6" s="1382" t="s">
        <v>4</v>
      </c>
      <c r="D6" s="1382" t="s">
        <v>1681</v>
      </c>
      <c r="E6" s="35" t="s">
        <v>18</v>
      </c>
      <c r="F6" s="568">
        <v>0</v>
      </c>
      <c r="G6" s="568">
        <v>0</v>
      </c>
      <c r="H6" s="584" t="s">
        <v>601</v>
      </c>
      <c r="I6" s="584" t="s">
        <v>602</v>
      </c>
      <c r="J6" s="568"/>
      <c r="K6" s="568"/>
      <c r="L6" s="37">
        <v>0</v>
      </c>
      <c r="M6" s="568">
        <v>0</v>
      </c>
      <c r="N6" s="37"/>
      <c r="O6" s="37"/>
      <c r="P6" s="37">
        <v>0</v>
      </c>
      <c r="Q6" s="37"/>
      <c r="R6" s="432">
        <v>0.25</v>
      </c>
      <c r="S6" s="432">
        <v>0.30555555555555552</v>
      </c>
      <c r="T6" s="432">
        <v>0.38194444444444442</v>
      </c>
      <c r="U6" s="432">
        <v>0.46527777777777773</v>
      </c>
      <c r="V6" s="432">
        <v>0.54861111111111105</v>
      </c>
      <c r="W6" s="432">
        <v>0.63194444444444442</v>
      </c>
      <c r="X6" s="432">
        <v>0.71527777777777779</v>
      </c>
      <c r="Y6" s="432">
        <v>0.79861111111111116</v>
      </c>
      <c r="Z6" s="432">
        <v>0.88194444444444453</v>
      </c>
      <c r="AA6" s="443"/>
      <c r="AB6" s="443"/>
      <c r="AC6" s="1083"/>
      <c r="AD6" s="1084"/>
      <c r="AE6" s="1085"/>
      <c r="AF6" s="1085"/>
      <c r="AG6" s="1086"/>
      <c r="AH6" s="443"/>
      <c r="AI6" s="443"/>
      <c r="AJ6" s="443"/>
      <c r="AK6" s="477"/>
      <c r="AL6" s="477"/>
      <c r="AM6" s="477"/>
      <c r="AN6" s="477"/>
      <c r="AO6" s="477"/>
      <c r="AP6" s="477"/>
      <c r="AQ6" s="477"/>
      <c r="AR6" s="477"/>
      <c r="AS6" s="477"/>
      <c r="AT6" s="442"/>
      <c r="AU6" s="84"/>
      <c r="AV6" s="84"/>
      <c r="AW6" s="90"/>
      <c r="AX6" s="90"/>
      <c r="AY6" s="63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</row>
    <row r="7" spans="1:67">
      <c r="A7" s="1951"/>
      <c r="B7" s="335" t="s">
        <v>163</v>
      </c>
      <c r="C7" s="1382" t="s">
        <v>4</v>
      </c>
      <c r="D7" s="1382" t="s">
        <v>1681</v>
      </c>
      <c r="E7" s="35" t="s">
        <v>19</v>
      </c>
      <c r="F7" s="179">
        <v>0.41</v>
      </c>
      <c r="G7" s="122">
        <f>F7</f>
        <v>0.41</v>
      </c>
      <c r="H7" s="584" t="s">
        <v>653</v>
      </c>
      <c r="I7" s="584" t="s">
        <v>604</v>
      </c>
      <c r="J7" s="568">
        <v>20</v>
      </c>
      <c r="K7" s="37">
        <f t="shared" ref="K7:K43" si="0">(F7/J7)/24</f>
        <v>8.5416666666666659E-4</v>
      </c>
      <c r="L7" s="37">
        <f>L6+K7</f>
        <v>8.5416666666666659E-4</v>
      </c>
      <c r="M7" s="179">
        <v>0.41</v>
      </c>
      <c r="N7" s="189">
        <f>M7</f>
        <v>0.41</v>
      </c>
      <c r="O7" s="568">
        <v>20</v>
      </c>
      <c r="P7" s="37">
        <f>(M7/O7)/24</f>
        <v>8.5416666666666659E-4</v>
      </c>
      <c r="Q7" s="37">
        <f>P6+P7</f>
        <v>8.5416666666666659E-4</v>
      </c>
      <c r="R7" s="98">
        <f t="shared" ref="R7:R26" si="1">R6+$P7</f>
        <v>0.25085416666666666</v>
      </c>
      <c r="S7" s="98">
        <f t="shared" ref="S7:S26" si="2">S6+$P7</f>
        <v>0.30640972222222218</v>
      </c>
      <c r="T7" s="98">
        <f t="shared" ref="T7:T26" si="3">T6+$P7</f>
        <v>0.38279861111111108</v>
      </c>
      <c r="U7" s="98">
        <f t="shared" ref="U7:U26" si="4">U6+$P7</f>
        <v>0.46613194444444439</v>
      </c>
      <c r="V7" s="98">
        <f t="shared" ref="V7:V26" si="5">V6+$P7</f>
        <v>0.54946527777777776</v>
      </c>
      <c r="W7" s="98">
        <f t="shared" ref="W7:W26" si="6">W6+$P7</f>
        <v>0.63279861111111113</v>
      </c>
      <c r="X7" s="98">
        <f t="shared" ref="X7:X26" si="7">X6+$P7</f>
        <v>0.7161319444444445</v>
      </c>
      <c r="Y7" s="98">
        <f t="shared" ref="Y7:Y26" si="8">Y6+$P7</f>
        <v>0.79946527777777787</v>
      </c>
      <c r="Z7" s="98">
        <f t="shared" ref="Z7:Z26" si="9">Z6+$P7</f>
        <v>0.88279861111111124</v>
      </c>
      <c r="AA7" s="90"/>
      <c r="AB7" s="90"/>
      <c r="AC7" s="1087"/>
      <c r="AD7" s="869"/>
      <c r="AE7" s="852"/>
      <c r="AF7" s="852"/>
      <c r="AG7" s="1088"/>
      <c r="AH7" s="90"/>
      <c r="AI7" s="90"/>
      <c r="AJ7" s="90"/>
      <c r="AK7" s="90"/>
      <c r="AL7" s="90"/>
      <c r="AM7" s="90"/>
      <c r="AN7" s="90"/>
      <c r="AO7" s="90"/>
      <c r="AP7" s="90"/>
      <c r="AQ7" s="90"/>
      <c r="AR7" s="90"/>
      <c r="AS7" s="90"/>
      <c r="AT7" s="90"/>
      <c r="AU7" s="90"/>
      <c r="AV7" s="90"/>
      <c r="AW7" s="90"/>
      <c r="AX7" s="90"/>
      <c r="AY7" s="90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</row>
    <row r="8" spans="1:67">
      <c r="A8" s="1951"/>
      <c r="B8" s="335" t="s">
        <v>164</v>
      </c>
      <c r="C8" s="1264" t="s">
        <v>4</v>
      </c>
      <c r="D8" s="1264" t="s">
        <v>1681</v>
      </c>
      <c r="E8" s="35" t="s">
        <v>20</v>
      </c>
      <c r="F8" s="179">
        <v>0.3</v>
      </c>
      <c r="G8" s="122">
        <f>G7+F8</f>
        <v>0.71</v>
      </c>
      <c r="H8" s="584" t="s">
        <v>605</v>
      </c>
      <c r="I8" s="584" t="s">
        <v>606</v>
      </c>
      <c r="J8" s="568">
        <v>20</v>
      </c>
      <c r="K8" s="37">
        <f t="shared" si="0"/>
        <v>6.2500000000000001E-4</v>
      </c>
      <c r="L8" s="37">
        <f t="shared" ref="L8:L43" si="10">L7+K8</f>
        <v>1.4791666666666666E-3</v>
      </c>
      <c r="M8" s="179">
        <v>0.3</v>
      </c>
      <c r="N8" s="472">
        <f>N7+M8</f>
        <v>0.71</v>
      </c>
      <c r="O8" s="568">
        <v>20</v>
      </c>
      <c r="P8" s="37">
        <f t="shared" ref="P8:P43" si="11">(M8/O8)/24</f>
        <v>6.2500000000000001E-4</v>
      </c>
      <c r="Q8" s="37">
        <f>Q7+P8</f>
        <v>1.4791666666666666E-3</v>
      </c>
      <c r="R8" s="98">
        <f t="shared" si="1"/>
        <v>0.25147916666666664</v>
      </c>
      <c r="S8" s="98">
        <f t="shared" si="2"/>
        <v>0.30703472222222217</v>
      </c>
      <c r="T8" s="98">
        <f t="shared" si="3"/>
        <v>0.38342361111111106</v>
      </c>
      <c r="U8" s="98">
        <f t="shared" si="4"/>
        <v>0.46675694444444438</v>
      </c>
      <c r="V8" s="98">
        <f t="shared" si="5"/>
        <v>0.55009027777777775</v>
      </c>
      <c r="W8" s="98">
        <f t="shared" si="6"/>
        <v>0.63342361111111112</v>
      </c>
      <c r="X8" s="98">
        <f t="shared" si="7"/>
        <v>0.71675694444444449</v>
      </c>
      <c r="Y8" s="98">
        <f t="shared" si="8"/>
        <v>0.80009027777777786</v>
      </c>
      <c r="Z8" s="98">
        <f t="shared" si="9"/>
        <v>0.88342361111111123</v>
      </c>
      <c r="AA8" s="90"/>
      <c r="AB8" s="90"/>
      <c r="AC8" s="1089"/>
      <c r="AD8" s="1090"/>
      <c r="AE8" s="1026"/>
      <c r="AF8" s="1026"/>
      <c r="AG8" s="1091"/>
      <c r="AH8" s="90"/>
      <c r="AI8" s="90"/>
      <c r="AJ8" s="90"/>
      <c r="AK8" s="90"/>
      <c r="AL8" s="90"/>
      <c r="AM8" s="90"/>
      <c r="AN8" s="90"/>
      <c r="AO8" s="90"/>
      <c r="AP8" s="90"/>
      <c r="AQ8" s="90"/>
      <c r="AR8" s="90"/>
      <c r="AS8" s="90"/>
      <c r="AT8" s="90"/>
      <c r="AU8" s="90"/>
      <c r="AV8" s="90"/>
      <c r="AW8" s="90"/>
      <c r="AX8" s="90"/>
      <c r="AY8" s="63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</row>
    <row r="9" spans="1:67">
      <c r="A9" s="1951"/>
      <c r="B9" s="335" t="s">
        <v>165</v>
      </c>
      <c r="C9" s="1264" t="s">
        <v>5</v>
      </c>
      <c r="D9" s="1264" t="s">
        <v>1683</v>
      </c>
      <c r="E9" s="35" t="s">
        <v>21</v>
      </c>
      <c r="F9" s="179">
        <v>0.45</v>
      </c>
      <c r="G9" s="122">
        <f t="shared" ref="G9:G43" si="12">G8+F9</f>
        <v>1.1599999999999999</v>
      </c>
      <c r="H9" s="581" t="s">
        <v>698</v>
      </c>
      <c r="I9" s="581" t="s">
        <v>699</v>
      </c>
      <c r="J9" s="568">
        <v>10</v>
      </c>
      <c r="K9" s="37">
        <f t="shared" si="0"/>
        <v>1.8749999999999999E-3</v>
      </c>
      <c r="L9" s="37">
        <f t="shared" si="10"/>
        <v>3.3541666666666668E-3</v>
      </c>
      <c r="M9" s="179">
        <v>0.45</v>
      </c>
      <c r="N9" s="472">
        <f t="shared" ref="N9:N26" si="13">N8+M9</f>
        <v>1.1599999999999999</v>
      </c>
      <c r="O9" s="568">
        <v>10</v>
      </c>
      <c r="P9" s="37">
        <f t="shared" si="11"/>
        <v>1.8749999999999999E-3</v>
      </c>
      <c r="Q9" s="37">
        <f t="shared" ref="Q9:Q25" si="14">Q8+P9</f>
        <v>3.3541666666666668E-3</v>
      </c>
      <c r="R9" s="98">
        <f t="shared" si="1"/>
        <v>0.25335416666666666</v>
      </c>
      <c r="S9" s="98">
        <f t="shared" si="2"/>
        <v>0.30890972222222218</v>
      </c>
      <c r="T9" s="98">
        <f t="shared" si="3"/>
        <v>0.38529861111111108</v>
      </c>
      <c r="U9" s="98">
        <f t="shared" si="4"/>
        <v>0.46863194444444439</v>
      </c>
      <c r="V9" s="98">
        <f t="shared" si="5"/>
        <v>0.55196527777777771</v>
      </c>
      <c r="W9" s="98">
        <f t="shared" si="6"/>
        <v>0.63529861111111108</v>
      </c>
      <c r="X9" s="98">
        <f t="shared" si="7"/>
        <v>0.71863194444444445</v>
      </c>
      <c r="Y9" s="98">
        <f t="shared" si="8"/>
        <v>0.80196527777777782</v>
      </c>
      <c r="Z9" s="98">
        <f t="shared" si="9"/>
        <v>0.88529861111111119</v>
      </c>
      <c r="AA9" s="90"/>
      <c r="AB9" s="90"/>
      <c r="AC9" s="90"/>
      <c r="AD9" s="90"/>
      <c r="AE9" s="841"/>
      <c r="AF9" s="841"/>
      <c r="AG9" s="90"/>
      <c r="AH9" s="90"/>
      <c r="AI9" s="90"/>
      <c r="AJ9" s="90"/>
      <c r="AK9" s="90"/>
      <c r="AL9" s="90"/>
      <c r="AM9" s="90"/>
      <c r="AN9" s="90"/>
      <c r="AO9" s="90"/>
      <c r="AP9" s="90"/>
      <c r="AQ9" s="90"/>
      <c r="AR9" s="90"/>
      <c r="AS9" s="90"/>
      <c r="AT9" s="90"/>
      <c r="AU9" s="90"/>
      <c r="AV9" s="90"/>
      <c r="AW9" s="90"/>
      <c r="AX9" s="90"/>
      <c r="AY9" s="63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</row>
    <row r="10" spans="1:67">
      <c r="A10" s="1951"/>
      <c r="B10" s="335" t="s">
        <v>473</v>
      </c>
      <c r="C10" s="1264" t="s">
        <v>5</v>
      </c>
      <c r="D10" s="1264" t="s">
        <v>1681</v>
      </c>
      <c r="E10" s="35" t="s">
        <v>22</v>
      </c>
      <c r="F10" s="179">
        <v>0.68</v>
      </c>
      <c r="G10" s="122">
        <f t="shared" si="12"/>
        <v>1.8399999999999999</v>
      </c>
      <c r="H10" s="831" t="s">
        <v>856</v>
      </c>
      <c r="I10" s="831" t="s">
        <v>857</v>
      </c>
      <c r="J10" s="568">
        <v>25</v>
      </c>
      <c r="K10" s="37">
        <f t="shared" si="0"/>
        <v>1.1333333333333334E-3</v>
      </c>
      <c r="L10" s="37">
        <f t="shared" si="10"/>
        <v>4.4875000000000002E-3</v>
      </c>
      <c r="M10" s="179">
        <v>0.68</v>
      </c>
      <c r="N10" s="472">
        <f t="shared" si="13"/>
        <v>1.8399999999999999</v>
      </c>
      <c r="O10" s="568">
        <v>25</v>
      </c>
      <c r="P10" s="37">
        <f t="shared" si="11"/>
        <v>1.1333333333333334E-3</v>
      </c>
      <c r="Q10" s="37">
        <f t="shared" si="14"/>
        <v>4.4875000000000002E-3</v>
      </c>
      <c r="R10" s="98">
        <f t="shared" si="1"/>
        <v>0.25448749999999998</v>
      </c>
      <c r="S10" s="98">
        <f t="shared" si="2"/>
        <v>0.3100430555555555</v>
      </c>
      <c r="T10" s="98">
        <f t="shared" si="3"/>
        <v>0.3864319444444444</v>
      </c>
      <c r="U10" s="98">
        <f t="shared" si="4"/>
        <v>0.46976527777777771</v>
      </c>
      <c r="V10" s="98">
        <f t="shared" si="5"/>
        <v>0.55309861111111103</v>
      </c>
      <c r="W10" s="98">
        <f t="shared" si="6"/>
        <v>0.6364319444444444</v>
      </c>
      <c r="X10" s="98">
        <f t="shared" si="7"/>
        <v>0.71976527777777777</v>
      </c>
      <c r="Y10" s="98">
        <f t="shared" si="8"/>
        <v>0.80309861111111114</v>
      </c>
      <c r="Z10" s="98">
        <f t="shared" si="9"/>
        <v>0.88643194444444451</v>
      </c>
      <c r="AA10" s="90"/>
      <c r="AB10" s="90"/>
      <c r="AC10" s="90"/>
      <c r="AD10" s="90"/>
      <c r="AE10" s="841"/>
      <c r="AF10" s="841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63"/>
    </row>
    <row r="11" spans="1:67">
      <c r="A11" s="1951"/>
      <c r="B11" s="335" t="s">
        <v>167</v>
      </c>
      <c r="C11" s="1009" t="s">
        <v>5</v>
      </c>
      <c r="D11" s="1009" t="s">
        <v>1681</v>
      </c>
      <c r="E11" s="35" t="s">
        <v>23</v>
      </c>
      <c r="F11" s="124">
        <v>0.6</v>
      </c>
      <c r="G11" s="122">
        <f t="shared" si="12"/>
        <v>2.44</v>
      </c>
      <c r="H11" s="831" t="s">
        <v>858</v>
      </c>
      <c r="I11" s="831" t="s">
        <v>859</v>
      </c>
      <c r="J11" s="568">
        <v>25</v>
      </c>
      <c r="K11" s="37">
        <f t="shared" si="0"/>
        <v>1E-3</v>
      </c>
      <c r="L11" s="37">
        <f t="shared" si="10"/>
        <v>5.4875000000000002E-3</v>
      </c>
      <c r="M11" s="124">
        <v>0.6</v>
      </c>
      <c r="N11" s="472">
        <f t="shared" si="13"/>
        <v>2.44</v>
      </c>
      <c r="O11" s="568">
        <v>25</v>
      </c>
      <c r="P11" s="37">
        <f t="shared" si="11"/>
        <v>1E-3</v>
      </c>
      <c r="Q11" s="37">
        <f t="shared" si="14"/>
        <v>5.4875000000000002E-3</v>
      </c>
      <c r="R11" s="98">
        <f t="shared" si="1"/>
        <v>0.25548749999999998</v>
      </c>
      <c r="S11" s="98">
        <f t="shared" si="2"/>
        <v>0.3110430555555555</v>
      </c>
      <c r="T11" s="98">
        <f t="shared" si="3"/>
        <v>0.3874319444444444</v>
      </c>
      <c r="U11" s="98">
        <f t="shared" si="4"/>
        <v>0.47076527777777771</v>
      </c>
      <c r="V11" s="98">
        <f t="shared" si="5"/>
        <v>0.55409861111111103</v>
      </c>
      <c r="W11" s="98">
        <f t="shared" si="6"/>
        <v>0.6374319444444444</v>
      </c>
      <c r="X11" s="98">
        <f t="shared" si="7"/>
        <v>0.72076527777777777</v>
      </c>
      <c r="Y11" s="98">
        <f t="shared" si="8"/>
        <v>0.80409861111111114</v>
      </c>
      <c r="Z11" s="98">
        <f t="shared" si="9"/>
        <v>0.88743194444444451</v>
      </c>
      <c r="AA11" s="90"/>
      <c r="AB11" s="90"/>
      <c r="AC11" s="90"/>
      <c r="AD11" s="90"/>
      <c r="AE11" s="841"/>
      <c r="AF11" s="841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63"/>
    </row>
    <row r="12" spans="1:67">
      <c r="A12" s="1951"/>
      <c r="B12" s="335" t="s">
        <v>337</v>
      </c>
      <c r="C12" s="1264" t="s">
        <v>4</v>
      </c>
      <c r="D12" s="1264" t="s">
        <v>1681</v>
      </c>
      <c r="E12" s="35" t="s">
        <v>24</v>
      </c>
      <c r="F12" s="124">
        <v>0.42</v>
      </c>
      <c r="G12" s="122">
        <f t="shared" si="12"/>
        <v>2.86</v>
      </c>
      <c r="H12" s="584" t="s">
        <v>678</v>
      </c>
      <c r="I12" s="584" t="s">
        <v>679</v>
      </c>
      <c r="J12" s="568">
        <v>25</v>
      </c>
      <c r="K12" s="37">
        <f t="shared" si="0"/>
        <v>6.9999999999999999E-4</v>
      </c>
      <c r="L12" s="37">
        <f t="shared" si="10"/>
        <v>6.1875000000000003E-3</v>
      </c>
      <c r="M12" s="124">
        <v>0.42</v>
      </c>
      <c r="N12" s="472">
        <f t="shared" si="13"/>
        <v>2.86</v>
      </c>
      <c r="O12" s="568">
        <v>25</v>
      </c>
      <c r="P12" s="37">
        <f t="shared" si="11"/>
        <v>6.9999999999999999E-4</v>
      </c>
      <c r="Q12" s="37">
        <f t="shared" si="14"/>
        <v>6.1875000000000003E-3</v>
      </c>
      <c r="R12" s="98">
        <f t="shared" si="1"/>
        <v>0.25618749999999996</v>
      </c>
      <c r="S12" s="98">
        <f t="shared" si="2"/>
        <v>0.31174305555555548</v>
      </c>
      <c r="T12" s="98">
        <f t="shared" si="3"/>
        <v>0.38813194444444438</v>
      </c>
      <c r="U12" s="98">
        <f t="shared" si="4"/>
        <v>0.47146527777777769</v>
      </c>
      <c r="V12" s="98">
        <f t="shared" si="5"/>
        <v>0.55479861111111106</v>
      </c>
      <c r="W12" s="98">
        <f t="shared" si="6"/>
        <v>0.63813194444444443</v>
      </c>
      <c r="X12" s="98">
        <f t="shared" si="7"/>
        <v>0.7214652777777778</v>
      </c>
      <c r="Y12" s="98">
        <f t="shared" si="8"/>
        <v>0.80479861111111117</v>
      </c>
      <c r="Z12" s="98">
        <f t="shared" si="9"/>
        <v>0.88813194444444454</v>
      </c>
      <c r="AA12" s="90"/>
      <c r="AB12" s="90"/>
      <c r="AC12" s="90"/>
      <c r="AD12" s="90"/>
      <c r="AE12" s="841"/>
      <c r="AF12" s="841"/>
      <c r="AG12" s="90"/>
      <c r="AH12" s="90"/>
      <c r="AI12" s="90"/>
      <c r="AJ12" s="90"/>
      <c r="AK12" s="90"/>
      <c r="AL12" s="90"/>
      <c r="AM12" s="90"/>
      <c r="AN12" s="90"/>
      <c r="AO12" s="90"/>
      <c r="AP12" s="90"/>
      <c r="AQ12" s="90"/>
      <c r="AR12" s="90"/>
      <c r="AS12" s="90"/>
      <c r="AT12" s="90"/>
      <c r="AU12" s="90"/>
      <c r="AV12" s="90"/>
      <c r="AW12" s="90"/>
      <c r="AX12" s="90"/>
      <c r="AY12" s="63"/>
    </row>
    <row r="13" spans="1:67">
      <c r="A13" s="1951"/>
      <c r="B13" s="335" t="s">
        <v>474</v>
      </c>
      <c r="C13" s="1264" t="s">
        <v>5</v>
      </c>
      <c r="D13" s="1264" t="s">
        <v>1683</v>
      </c>
      <c r="E13" s="35" t="s">
        <v>25</v>
      </c>
      <c r="F13" s="179">
        <v>0.05</v>
      </c>
      <c r="G13" s="122">
        <f t="shared" si="12"/>
        <v>2.9099999999999997</v>
      </c>
      <c r="H13" s="831" t="s">
        <v>860</v>
      </c>
      <c r="I13" s="831" t="s">
        <v>861</v>
      </c>
      <c r="J13" s="568">
        <v>20</v>
      </c>
      <c r="K13" s="37">
        <f t="shared" si="0"/>
        <v>1.0416666666666667E-4</v>
      </c>
      <c r="L13" s="37">
        <f t="shared" si="10"/>
        <v>6.2916666666666668E-3</v>
      </c>
      <c r="M13" s="179">
        <v>0.05</v>
      </c>
      <c r="N13" s="472">
        <f t="shared" si="13"/>
        <v>2.9099999999999997</v>
      </c>
      <c r="O13" s="568">
        <v>20</v>
      </c>
      <c r="P13" s="37">
        <f t="shared" si="11"/>
        <v>1.0416666666666667E-4</v>
      </c>
      <c r="Q13" s="37">
        <f t="shared" si="14"/>
        <v>6.2916666666666668E-3</v>
      </c>
      <c r="R13" s="98">
        <f t="shared" si="1"/>
        <v>0.25629166666666664</v>
      </c>
      <c r="S13" s="98">
        <f t="shared" si="2"/>
        <v>0.31184722222222216</v>
      </c>
      <c r="T13" s="98">
        <f t="shared" si="3"/>
        <v>0.38823611111111106</v>
      </c>
      <c r="U13" s="98">
        <f t="shared" si="4"/>
        <v>0.47156944444444437</v>
      </c>
      <c r="V13" s="98">
        <f t="shared" si="5"/>
        <v>0.55490277777777774</v>
      </c>
      <c r="W13" s="98">
        <f t="shared" si="6"/>
        <v>0.63823611111111112</v>
      </c>
      <c r="X13" s="98">
        <f t="shared" si="7"/>
        <v>0.72156944444444449</v>
      </c>
      <c r="Y13" s="98">
        <f t="shared" si="8"/>
        <v>0.80490277777777786</v>
      </c>
      <c r="Z13" s="98">
        <f t="shared" si="9"/>
        <v>0.88823611111111123</v>
      </c>
      <c r="AA13" s="90"/>
      <c r="AB13" s="90"/>
      <c r="AC13" s="90"/>
      <c r="AD13" s="90"/>
      <c r="AE13" s="841"/>
      <c r="AF13" s="841"/>
      <c r="AG13" s="90"/>
      <c r="AH13" s="90"/>
      <c r="AI13" s="90"/>
      <c r="AJ13" s="90"/>
      <c r="AK13" s="90"/>
      <c r="AL13" s="90"/>
      <c r="AM13" s="90"/>
      <c r="AN13" s="90"/>
      <c r="AO13" s="90"/>
      <c r="AP13" s="90"/>
      <c r="AQ13" s="90"/>
      <c r="AR13" s="90"/>
      <c r="AS13" s="90"/>
      <c r="AT13" s="90"/>
      <c r="AU13" s="90"/>
      <c r="AV13" s="90"/>
      <c r="AW13" s="90"/>
      <c r="AX13" s="90"/>
      <c r="AY13" s="15"/>
    </row>
    <row r="14" spans="1:67">
      <c r="A14" s="1951"/>
      <c r="B14" s="335" t="s">
        <v>475</v>
      </c>
      <c r="C14" s="1264" t="s">
        <v>5</v>
      </c>
      <c r="D14" s="1264" t="s">
        <v>1683</v>
      </c>
      <c r="E14" s="35" t="s">
        <v>26</v>
      </c>
      <c r="F14" s="179">
        <v>0.64</v>
      </c>
      <c r="G14" s="122">
        <f t="shared" si="12"/>
        <v>3.55</v>
      </c>
      <c r="H14" s="831" t="s">
        <v>862</v>
      </c>
      <c r="I14" s="831" t="s">
        <v>863</v>
      </c>
      <c r="J14" s="568">
        <v>20</v>
      </c>
      <c r="K14" s="37">
        <f t="shared" si="0"/>
        <v>1.3333333333333333E-3</v>
      </c>
      <c r="L14" s="37">
        <f t="shared" si="10"/>
        <v>7.6249999999999998E-3</v>
      </c>
      <c r="M14" s="179">
        <v>0.64</v>
      </c>
      <c r="N14" s="472">
        <f t="shared" si="13"/>
        <v>3.55</v>
      </c>
      <c r="O14" s="568">
        <v>20</v>
      </c>
      <c r="P14" s="37">
        <f t="shared" si="11"/>
        <v>1.3333333333333333E-3</v>
      </c>
      <c r="Q14" s="37">
        <f t="shared" si="14"/>
        <v>7.6249999999999998E-3</v>
      </c>
      <c r="R14" s="98">
        <f t="shared" si="1"/>
        <v>0.25762499999999999</v>
      </c>
      <c r="S14" s="98">
        <f t="shared" si="2"/>
        <v>0.31318055555555552</v>
      </c>
      <c r="T14" s="98">
        <f t="shared" si="3"/>
        <v>0.38956944444444441</v>
      </c>
      <c r="U14" s="98">
        <f t="shared" si="4"/>
        <v>0.47290277777777773</v>
      </c>
      <c r="V14" s="98">
        <f t="shared" si="5"/>
        <v>0.55623611111111104</v>
      </c>
      <c r="W14" s="98">
        <f t="shared" si="6"/>
        <v>0.63956944444444441</v>
      </c>
      <c r="X14" s="98">
        <f t="shared" si="7"/>
        <v>0.72290277777777778</v>
      </c>
      <c r="Y14" s="98">
        <f t="shared" si="8"/>
        <v>0.80623611111111115</v>
      </c>
      <c r="Z14" s="98">
        <f t="shared" si="9"/>
        <v>0.88956944444444452</v>
      </c>
      <c r="AA14" s="90"/>
      <c r="AB14" s="90"/>
      <c r="AC14" s="90"/>
      <c r="AD14" s="90"/>
      <c r="AE14" s="841"/>
      <c r="AF14" s="841"/>
      <c r="AG14" s="90"/>
      <c r="AH14" s="90"/>
      <c r="AI14" s="90"/>
      <c r="AJ14" s="90"/>
      <c r="AK14" s="90"/>
      <c r="AL14" s="90"/>
      <c r="AM14" s="90"/>
      <c r="AN14" s="90"/>
      <c r="AO14" s="90"/>
      <c r="AP14" s="90"/>
      <c r="AQ14" s="90"/>
      <c r="AR14" s="90"/>
      <c r="AS14" s="90"/>
      <c r="AT14" s="90"/>
      <c r="AU14" s="90"/>
      <c r="AV14" s="90"/>
      <c r="AW14" s="90"/>
      <c r="AX14" s="90"/>
      <c r="AY14" s="15"/>
    </row>
    <row r="15" spans="1:67">
      <c r="A15" s="1951"/>
      <c r="B15" s="335" t="s">
        <v>476</v>
      </c>
      <c r="C15" s="1264" t="s">
        <v>5</v>
      </c>
      <c r="D15" s="1264" t="s">
        <v>1683</v>
      </c>
      <c r="E15" s="35" t="s">
        <v>27</v>
      </c>
      <c r="F15" s="179">
        <v>0.4</v>
      </c>
      <c r="G15" s="122">
        <f t="shared" si="12"/>
        <v>3.9499999999999997</v>
      </c>
      <c r="H15" s="831" t="s">
        <v>864</v>
      </c>
      <c r="I15" s="831" t="s">
        <v>865</v>
      </c>
      <c r="J15" s="568">
        <v>20</v>
      </c>
      <c r="K15" s="37">
        <f t="shared" si="0"/>
        <v>8.3333333333333339E-4</v>
      </c>
      <c r="L15" s="37">
        <f t="shared" si="10"/>
        <v>8.4583333333333333E-3</v>
      </c>
      <c r="M15" s="179">
        <v>0.4</v>
      </c>
      <c r="N15" s="472">
        <f t="shared" si="13"/>
        <v>3.9499999999999997</v>
      </c>
      <c r="O15" s="568">
        <v>20</v>
      </c>
      <c r="P15" s="37">
        <f t="shared" si="11"/>
        <v>8.3333333333333339E-4</v>
      </c>
      <c r="Q15" s="37">
        <f t="shared" si="14"/>
        <v>8.4583333333333333E-3</v>
      </c>
      <c r="R15" s="98">
        <f t="shared" si="1"/>
        <v>0.25845833333333335</v>
      </c>
      <c r="S15" s="98">
        <f t="shared" si="2"/>
        <v>0.31401388888888887</v>
      </c>
      <c r="T15" s="98">
        <f t="shared" si="3"/>
        <v>0.39040277777777777</v>
      </c>
      <c r="U15" s="98">
        <f t="shared" si="4"/>
        <v>0.47373611111111108</v>
      </c>
      <c r="V15" s="98">
        <f t="shared" si="5"/>
        <v>0.55706944444444439</v>
      </c>
      <c r="W15" s="98">
        <f t="shared" si="6"/>
        <v>0.64040277777777777</v>
      </c>
      <c r="X15" s="98">
        <f t="shared" si="7"/>
        <v>0.72373611111111114</v>
      </c>
      <c r="Y15" s="98">
        <f t="shared" si="8"/>
        <v>0.80706944444444451</v>
      </c>
      <c r="Z15" s="98">
        <f t="shared" si="9"/>
        <v>0.89040277777777788</v>
      </c>
      <c r="AA15" s="90"/>
      <c r="AB15" s="90"/>
      <c r="AC15" s="90"/>
      <c r="AD15" s="90"/>
      <c r="AE15" s="841"/>
      <c r="AF15" s="841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15"/>
    </row>
    <row r="16" spans="1:67">
      <c r="A16" s="1951"/>
      <c r="B16" s="335" t="s">
        <v>477</v>
      </c>
      <c r="C16" s="1264" t="s">
        <v>5</v>
      </c>
      <c r="D16" s="1264" t="s">
        <v>1683</v>
      </c>
      <c r="E16" s="35" t="s">
        <v>28</v>
      </c>
      <c r="F16" s="179">
        <v>0.59</v>
      </c>
      <c r="G16" s="122">
        <f t="shared" si="12"/>
        <v>4.54</v>
      </c>
      <c r="H16" s="831" t="s">
        <v>866</v>
      </c>
      <c r="I16" s="831" t="s">
        <v>867</v>
      </c>
      <c r="J16" s="568">
        <v>25</v>
      </c>
      <c r="K16" s="37">
        <f t="shared" si="0"/>
        <v>9.8333333333333324E-4</v>
      </c>
      <c r="L16" s="37">
        <f t="shared" si="10"/>
        <v>9.4416666666666659E-3</v>
      </c>
      <c r="M16" s="179">
        <v>0.59</v>
      </c>
      <c r="N16" s="472">
        <f t="shared" si="13"/>
        <v>4.54</v>
      </c>
      <c r="O16" s="568">
        <v>25</v>
      </c>
      <c r="P16" s="37">
        <f t="shared" si="11"/>
        <v>9.8333333333333324E-4</v>
      </c>
      <c r="Q16" s="37">
        <f t="shared" si="14"/>
        <v>9.4416666666666659E-3</v>
      </c>
      <c r="R16" s="98">
        <f t="shared" si="1"/>
        <v>0.25944166666666668</v>
      </c>
      <c r="S16" s="98">
        <f t="shared" si="2"/>
        <v>0.31499722222222221</v>
      </c>
      <c r="T16" s="98">
        <f t="shared" si="3"/>
        <v>0.3913861111111111</v>
      </c>
      <c r="U16" s="98">
        <f t="shared" si="4"/>
        <v>0.47471944444444442</v>
      </c>
      <c r="V16" s="98">
        <f t="shared" si="5"/>
        <v>0.55805277777777773</v>
      </c>
      <c r="W16" s="98">
        <f t="shared" si="6"/>
        <v>0.6413861111111111</v>
      </c>
      <c r="X16" s="98">
        <f t="shared" si="7"/>
        <v>0.72471944444444447</v>
      </c>
      <c r="Y16" s="98">
        <f t="shared" si="8"/>
        <v>0.80805277777777784</v>
      </c>
      <c r="Z16" s="98">
        <f t="shared" si="9"/>
        <v>0.89138611111111121</v>
      </c>
      <c r="AA16" s="90"/>
      <c r="AB16" s="90"/>
      <c r="AC16" s="90"/>
      <c r="AD16" s="90"/>
      <c r="AE16" s="841"/>
      <c r="AF16" s="841"/>
      <c r="AG16" s="90"/>
      <c r="AH16" s="90"/>
      <c r="AI16" s="90"/>
      <c r="AJ16" s="90"/>
      <c r="AK16" s="90"/>
      <c r="AL16" s="90"/>
      <c r="AM16" s="90"/>
      <c r="AN16" s="90"/>
      <c r="AO16" s="90"/>
      <c r="AP16" s="90"/>
      <c r="AQ16" s="90"/>
      <c r="AR16" s="90"/>
      <c r="AS16" s="90"/>
      <c r="AT16" s="90"/>
      <c r="AU16" s="90"/>
      <c r="AV16" s="90"/>
      <c r="AW16" s="90"/>
      <c r="AX16" s="90"/>
      <c r="AY16" s="15"/>
    </row>
    <row r="17" spans="1:58">
      <c r="A17" s="1951"/>
      <c r="B17" s="335" t="s">
        <v>478</v>
      </c>
      <c r="C17" s="1264" t="s">
        <v>5</v>
      </c>
      <c r="D17" s="1264" t="s">
        <v>1683</v>
      </c>
      <c r="E17" s="35" t="s">
        <v>29</v>
      </c>
      <c r="F17" s="124">
        <v>0.36</v>
      </c>
      <c r="G17" s="122">
        <f t="shared" si="12"/>
        <v>4.9000000000000004</v>
      </c>
      <c r="H17" s="831" t="s">
        <v>868</v>
      </c>
      <c r="I17" s="831" t="s">
        <v>869</v>
      </c>
      <c r="J17" s="568">
        <v>25</v>
      </c>
      <c r="K17" s="37">
        <f t="shared" si="0"/>
        <v>5.9999999999999995E-4</v>
      </c>
      <c r="L17" s="37">
        <f t="shared" si="10"/>
        <v>1.0041666666666666E-2</v>
      </c>
      <c r="M17" s="124">
        <v>0.36</v>
      </c>
      <c r="N17" s="472">
        <f t="shared" si="13"/>
        <v>4.9000000000000004</v>
      </c>
      <c r="O17" s="568">
        <v>25</v>
      </c>
      <c r="P17" s="37">
        <f t="shared" si="11"/>
        <v>5.9999999999999995E-4</v>
      </c>
      <c r="Q17" s="37">
        <f t="shared" si="14"/>
        <v>1.0041666666666666E-2</v>
      </c>
      <c r="R17" s="98">
        <f t="shared" si="1"/>
        <v>0.26004166666666667</v>
      </c>
      <c r="S17" s="98">
        <f t="shared" si="2"/>
        <v>0.3155972222222222</v>
      </c>
      <c r="T17" s="98">
        <f t="shared" si="3"/>
        <v>0.39198611111111109</v>
      </c>
      <c r="U17" s="98">
        <f t="shared" si="4"/>
        <v>0.47531944444444441</v>
      </c>
      <c r="V17" s="98">
        <f t="shared" si="5"/>
        <v>0.55865277777777778</v>
      </c>
      <c r="W17" s="98">
        <f t="shared" si="6"/>
        <v>0.64198611111111115</v>
      </c>
      <c r="X17" s="98">
        <f t="shared" si="7"/>
        <v>0.72531944444444452</v>
      </c>
      <c r="Y17" s="98">
        <f t="shared" si="8"/>
        <v>0.80865277777777789</v>
      </c>
      <c r="Z17" s="98">
        <f t="shared" si="9"/>
        <v>0.89198611111111126</v>
      </c>
      <c r="AA17" s="90"/>
      <c r="AB17" s="90"/>
      <c r="AC17" s="90"/>
      <c r="AD17" s="90"/>
      <c r="AE17" s="90"/>
      <c r="AF17" s="90"/>
      <c r="AG17" s="90"/>
      <c r="AH17" s="90"/>
      <c r="AI17" s="90"/>
      <c r="AJ17" s="90"/>
      <c r="AK17" s="90"/>
      <c r="AL17" s="90"/>
      <c r="AM17" s="90"/>
      <c r="AN17" s="90"/>
      <c r="AO17" s="90"/>
      <c r="AP17" s="90"/>
      <c r="AQ17" s="90"/>
      <c r="AR17" s="90"/>
      <c r="AS17" s="90"/>
      <c r="AT17" s="90"/>
      <c r="AU17" s="90"/>
      <c r="AV17" s="90"/>
      <c r="AW17" s="90"/>
      <c r="AX17" s="90"/>
      <c r="AY17" s="15"/>
    </row>
    <row r="18" spans="1:58">
      <c r="A18" s="1951"/>
      <c r="B18" s="1010" t="s">
        <v>34</v>
      </c>
      <c r="C18" s="31" t="s">
        <v>5</v>
      </c>
      <c r="D18" s="31" t="s">
        <v>1683</v>
      </c>
      <c r="E18" s="31" t="s">
        <v>30</v>
      </c>
      <c r="F18" s="898">
        <v>0.3</v>
      </c>
      <c r="G18" s="396">
        <f t="shared" si="12"/>
        <v>5.2</v>
      </c>
      <c r="H18" s="1066" t="s">
        <v>870</v>
      </c>
      <c r="I18" s="1066" t="s">
        <v>871</v>
      </c>
      <c r="J18" s="32">
        <v>30</v>
      </c>
      <c r="K18" s="33">
        <f t="shared" si="0"/>
        <v>4.1666666666666669E-4</v>
      </c>
      <c r="L18" s="33">
        <f t="shared" si="10"/>
        <v>1.0458333333333332E-2</v>
      </c>
      <c r="M18" s="898">
        <v>0.3</v>
      </c>
      <c r="N18" s="495">
        <f t="shared" si="13"/>
        <v>5.2</v>
      </c>
      <c r="O18" s="32">
        <v>30</v>
      </c>
      <c r="P18" s="33">
        <f t="shared" si="11"/>
        <v>4.1666666666666669E-4</v>
      </c>
      <c r="Q18" s="33">
        <f t="shared" si="14"/>
        <v>1.0458333333333332E-2</v>
      </c>
      <c r="R18" s="34">
        <f t="shared" si="1"/>
        <v>0.26045833333333335</v>
      </c>
      <c r="S18" s="34">
        <f t="shared" si="2"/>
        <v>0.31601388888888887</v>
      </c>
      <c r="T18" s="34">
        <f t="shared" si="3"/>
        <v>0.39240277777777777</v>
      </c>
      <c r="U18" s="34">
        <f t="shared" si="4"/>
        <v>0.47573611111111108</v>
      </c>
      <c r="V18" s="34">
        <f t="shared" si="5"/>
        <v>0.5590694444444444</v>
      </c>
      <c r="W18" s="34">
        <f t="shared" si="6"/>
        <v>0.64240277777777777</v>
      </c>
      <c r="X18" s="34">
        <f t="shared" si="7"/>
        <v>0.72573611111111114</v>
      </c>
      <c r="Y18" s="34">
        <f t="shared" si="8"/>
        <v>0.80906944444444451</v>
      </c>
      <c r="Z18" s="34">
        <f t="shared" si="9"/>
        <v>0.89240277777777788</v>
      </c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15"/>
    </row>
    <row r="19" spans="1:58">
      <c r="A19" s="1951"/>
      <c r="B19" s="335" t="s">
        <v>45</v>
      </c>
      <c r="C19" s="1382" t="s">
        <v>5</v>
      </c>
      <c r="D19" s="1382" t="s">
        <v>1683</v>
      </c>
      <c r="E19" s="35" t="s">
        <v>31</v>
      </c>
      <c r="F19" s="179">
        <v>0.5</v>
      </c>
      <c r="G19" s="122">
        <f t="shared" si="12"/>
        <v>5.7</v>
      </c>
      <c r="H19" s="831" t="s">
        <v>872</v>
      </c>
      <c r="I19" s="831" t="s">
        <v>873</v>
      </c>
      <c r="J19" s="568">
        <v>30</v>
      </c>
      <c r="K19" s="37">
        <f t="shared" si="0"/>
        <v>6.9444444444444447E-4</v>
      </c>
      <c r="L19" s="37">
        <f t="shared" si="10"/>
        <v>1.1152777777777775E-2</v>
      </c>
      <c r="M19" s="179">
        <v>0.5</v>
      </c>
      <c r="N19" s="472">
        <f t="shared" si="13"/>
        <v>5.7</v>
      </c>
      <c r="O19" s="568">
        <v>30</v>
      </c>
      <c r="P19" s="37">
        <f t="shared" si="11"/>
        <v>6.9444444444444447E-4</v>
      </c>
      <c r="Q19" s="37">
        <f t="shared" si="14"/>
        <v>1.1152777777777775E-2</v>
      </c>
      <c r="R19" s="98">
        <f t="shared" si="1"/>
        <v>0.26115277777777779</v>
      </c>
      <c r="S19" s="98">
        <f t="shared" si="2"/>
        <v>0.31670833333333331</v>
      </c>
      <c r="T19" s="98">
        <f t="shared" si="3"/>
        <v>0.39309722222222221</v>
      </c>
      <c r="U19" s="98">
        <f t="shared" si="4"/>
        <v>0.47643055555555552</v>
      </c>
      <c r="V19" s="98">
        <f t="shared" si="5"/>
        <v>0.55976388888888884</v>
      </c>
      <c r="W19" s="98">
        <f t="shared" si="6"/>
        <v>0.64309722222222221</v>
      </c>
      <c r="X19" s="98">
        <f t="shared" si="7"/>
        <v>0.72643055555555558</v>
      </c>
      <c r="Y19" s="98">
        <f t="shared" si="8"/>
        <v>0.80976388888888895</v>
      </c>
      <c r="Z19" s="98">
        <f t="shared" si="9"/>
        <v>0.89309722222222232</v>
      </c>
      <c r="AA19" s="90"/>
      <c r="AB19" s="90"/>
      <c r="AC19" s="90"/>
      <c r="AD19" s="90"/>
      <c r="AE19" s="90"/>
      <c r="AF19" s="90"/>
      <c r="AG19" s="90"/>
      <c r="AH19" s="90"/>
      <c r="AI19" s="90"/>
      <c r="AJ19" s="90"/>
      <c r="AK19" s="90"/>
      <c r="AL19" s="90"/>
      <c r="AM19" s="90"/>
      <c r="AN19" s="90"/>
      <c r="AO19" s="90"/>
      <c r="AP19" s="90"/>
      <c r="AQ19" s="90"/>
      <c r="AR19" s="90"/>
      <c r="AS19" s="90"/>
      <c r="AT19" s="90"/>
      <c r="AU19" s="90"/>
      <c r="AV19" s="90"/>
      <c r="AW19" s="90"/>
      <c r="AX19" s="90"/>
      <c r="AY19" s="15"/>
    </row>
    <row r="20" spans="1:58">
      <c r="A20" s="1951"/>
      <c r="B20" s="335" t="s">
        <v>44</v>
      </c>
      <c r="C20" s="1382" t="s">
        <v>5</v>
      </c>
      <c r="D20" s="1382" t="s">
        <v>1683</v>
      </c>
      <c r="E20" s="35" t="s">
        <v>32</v>
      </c>
      <c r="F20" s="472">
        <v>0.3</v>
      </c>
      <c r="G20" s="122">
        <f t="shared" si="12"/>
        <v>6</v>
      </c>
      <c r="H20" s="831" t="s">
        <v>874</v>
      </c>
      <c r="I20" s="831" t="s">
        <v>875</v>
      </c>
      <c r="J20" s="568">
        <v>30</v>
      </c>
      <c r="K20" s="37">
        <f t="shared" si="0"/>
        <v>4.1666666666666669E-4</v>
      </c>
      <c r="L20" s="37">
        <f t="shared" si="10"/>
        <v>1.1569444444444441E-2</v>
      </c>
      <c r="M20" s="472">
        <v>0.3</v>
      </c>
      <c r="N20" s="472">
        <f t="shared" si="13"/>
        <v>6</v>
      </c>
      <c r="O20" s="568">
        <v>30</v>
      </c>
      <c r="P20" s="37">
        <f t="shared" si="11"/>
        <v>4.1666666666666669E-4</v>
      </c>
      <c r="Q20" s="37">
        <f t="shared" si="14"/>
        <v>1.1569444444444441E-2</v>
      </c>
      <c r="R20" s="98">
        <f t="shared" si="1"/>
        <v>0.26156944444444447</v>
      </c>
      <c r="S20" s="98">
        <f t="shared" si="2"/>
        <v>0.31712499999999999</v>
      </c>
      <c r="T20" s="98">
        <f t="shared" si="3"/>
        <v>0.39351388888888889</v>
      </c>
      <c r="U20" s="98">
        <f t="shared" si="4"/>
        <v>0.4768472222222222</v>
      </c>
      <c r="V20" s="98">
        <f t="shared" si="5"/>
        <v>0.56018055555555546</v>
      </c>
      <c r="W20" s="98">
        <f t="shared" si="6"/>
        <v>0.64351388888888883</v>
      </c>
      <c r="X20" s="98">
        <f t="shared" si="7"/>
        <v>0.7268472222222222</v>
      </c>
      <c r="Y20" s="98">
        <f t="shared" si="8"/>
        <v>0.81018055555555557</v>
      </c>
      <c r="Z20" s="98">
        <f t="shared" si="9"/>
        <v>0.89351388888888894</v>
      </c>
      <c r="AA20" s="90"/>
      <c r="AB20" s="90"/>
      <c r="AC20" s="90"/>
      <c r="AD20" s="90"/>
      <c r="AE20" s="90"/>
      <c r="AF20" s="90"/>
      <c r="AG20" s="90"/>
      <c r="AH20" s="90"/>
      <c r="AI20" s="90"/>
      <c r="AJ20" s="90"/>
      <c r="AK20" s="90"/>
      <c r="AL20" s="90"/>
      <c r="AM20" s="90"/>
      <c r="AN20" s="90"/>
      <c r="AO20" s="90"/>
      <c r="AP20" s="90"/>
      <c r="AQ20" s="90"/>
      <c r="AR20" s="90"/>
      <c r="AS20" s="90"/>
      <c r="AT20" s="90"/>
      <c r="AU20" s="90"/>
      <c r="AV20" s="90"/>
      <c r="AW20" s="90"/>
      <c r="AX20" s="90"/>
      <c r="AY20" s="15"/>
    </row>
    <row r="21" spans="1:58">
      <c r="A21" s="1951"/>
      <c r="B21" s="1065" t="s">
        <v>42</v>
      </c>
      <c r="C21" s="1382" t="s">
        <v>5</v>
      </c>
      <c r="D21" s="1382" t="s">
        <v>1683</v>
      </c>
      <c r="E21" s="35" t="s">
        <v>148</v>
      </c>
      <c r="F21" s="472">
        <v>0.43</v>
      </c>
      <c r="G21" s="122">
        <f t="shared" si="12"/>
        <v>6.43</v>
      </c>
      <c r="H21" s="831" t="s">
        <v>876</v>
      </c>
      <c r="I21" s="831" t="s">
        <v>877</v>
      </c>
      <c r="J21" s="568">
        <v>30</v>
      </c>
      <c r="K21" s="37">
        <f t="shared" si="0"/>
        <v>5.9722222222222219E-4</v>
      </c>
      <c r="L21" s="37">
        <f t="shared" si="10"/>
        <v>1.2166666666666664E-2</v>
      </c>
      <c r="M21" s="472">
        <v>0.43</v>
      </c>
      <c r="N21" s="472">
        <f t="shared" si="13"/>
        <v>6.43</v>
      </c>
      <c r="O21" s="568">
        <v>30</v>
      </c>
      <c r="P21" s="37">
        <f t="shared" si="11"/>
        <v>5.9722222222222219E-4</v>
      </c>
      <c r="Q21" s="37">
        <f t="shared" si="14"/>
        <v>1.2166666666666664E-2</v>
      </c>
      <c r="R21" s="98">
        <f t="shared" si="1"/>
        <v>0.26216666666666671</v>
      </c>
      <c r="S21" s="98">
        <f t="shared" si="2"/>
        <v>0.31772222222222224</v>
      </c>
      <c r="T21" s="98">
        <f t="shared" si="3"/>
        <v>0.39411111111111113</v>
      </c>
      <c r="U21" s="98">
        <f t="shared" si="4"/>
        <v>0.47744444444444445</v>
      </c>
      <c r="V21" s="98">
        <f t="shared" si="5"/>
        <v>0.56077777777777771</v>
      </c>
      <c r="W21" s="98">
        <f t="shared" si="6"/>
        <v>0.64411111111111108</v>
      </c>
      <c r="X21" s="98">
        <f t="shared" si="7"/>
        <v>0.72744444444444445</v>
      </c>
      <c r="Y21" s="98">
        <f t="shared" si="8"/>
        <v>0.81077777777777782</v>
      </c>
      <c r="Z21" s="98">
        <f t="shared" si="9"/>
        <v>0.89411111111111119</v>
      </c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15"/>
    </row>
    <row r="22" spans="1:58">
      <c r="A22" s="1951"/>
      <c r="B22" s="335" t="s">
        <v>479</v>
      </c>
      <c r="C22" s="1382" t="s">
        <v>5</v>
      </c>
      <c r="D22" s="1382" t="s">
        <v>1683</v>
      </c>
      <c r="E22" s="35" t="s">
        <v>149</v>
      </c>
      <c r="F22" s="472">
        <v>0.41</v>
      </c>
      <c r="G22" s="122">
        <f t="shared" si="12"/>
        <v>6.84</v>
      </c>
      <c r="H22" s="831" t="s">
        <v>878</v>
      </c>
      <c r="I22" s="831" t="s">
        <v>879</v>
      </c>
      <c r="J22" s="568">
        <v>30</v>
      </c>
      <c r="K22" s="37">
        <f t="shared" si="0"/>
        <v>5.6944444444444436E-4</v>
      </c>
      <c r="L22" s="37">
        <f t="shared" si="10"/>
        <v>1.2736111111111108E-2</v>
      </c>
      <c r="M22" s="472">
        <v>0.41</v>
      </c>
      <c r="N22" s="472">
        <f t="shared" si="13"/>
        <v>6.84</v>
      </c>
      <c r="O22" s="568">
        <v>30</v>
      </c>
      <c r="P22" s="37">
        <f t="shared" si="11"/>
        <v>5.6944444444444436E-4</v>
      </c>
      <c r="Q22" s="37">
        <f t="shared" si="14"/>
        <v>1.2736111111111108E-2</v>
      </c>
      <c r="R22" s="98">
        <f t="shared" si="1"/>
        <v>0.26273611111111117</v>
      </c>
      <c r="S22" s="98">
        <f t="shared" si="2"/>
        <v>0.31829166666666669</v>
      </c>
      <c r="T22" s="98">
        <f t="shared" si="3"/>
        <v>0.39468055555555559</v>
      </c>
      <c r="U22" s="98">
        <f t="shared" si="4"/>
        <v>0.4780138888888889</v>
      </c>
      <c r="V22" s="98">
        <f t="shared" si="5"/>
        <v>0.56134722222222211</v>
      </c>
      <c r="W22" s="98">
        <f t="shared" si="6"/>
        <v>0.64468055555555548</v>
      </c>
      <c r="X22" s="98">
        <f t="shared" si="7"/>
        <v>0.72801388888888885</v>
      </c>
      <c r="Y22" s="98">
        <f t="shared" si="8"/>
        <v>0.81134722222222222</v>
      </c>
      <c r="Z22" s="98">
        <f t="shared" si="9"/>
        <v>0.89468055555555559</v>
      </c>
      <c r="AA22" s="90"/>
      <c r="AB22" s="90"/>
      <c r="AC22" s="90"/>
      <c r="AD22" s="90"/>
      <c r="AE22" s="90"/>
      <c r="AF22" s="90"/>
      <c r="AG22" s="90"/>
      <c r="AH22" s="90"/>
      <c r="AI22" s="90"/>
      <c r="AJ22" s="90"/>
      <c r="AK22" s="90"/>
      <c r="AL22" s="90"/>
      <c r="AM22" s="90"/>
      <c r="AN22" s="90"/>
      <c r="AO22" s="90"/>
      <c r="AP22" s="90"/>
      <c r="AQ22" s="90"/>
      <c r="AR22" s="90"/>
      <c r="AS22" s="90"/>
      <c r="AT22" s="90"/>
      <c r="AU22" s="90"/>
      <c r="AV22" s="90"/>
      <c r="AW22" s="90"/>
      <c r="AX22" s="90"/>
      <c r="AY22" s="15"/>
    </row>
    <row r="23" spans="1:58" ht="15" customHeight="1">
      <c r="A23" s="1951"/>
      <c r="B23" s="335" t="s">
        <v>480</v>
      </c>
      <c r="C23" s="1382" t="s">
        <v>5</v>
      </c>
      <c r="D23" s="1382" t="s">
        <v>1683</v>
      </c>
      <c r="E23" s="35" t="s">
        <v>150</v>
      </c>
      <c r="F23" s="568">
        <v>0.56999999999999995</v>
      </c>
      <c r="G23" s="122">
        <f t="shared" si="12"/>
        <v>7.41</v>
      </c>
      <c r="H23" s="831" t="s">
        <v>880</v>
      </c>
      <c r="I23" s="831" t="s">
        <v>881</v>
      </c>
      <c r="J23" s="568">
        <v>30</v>
      </c>
      <c r="K23" s="37">
        <f t="shared" si="0"/>
        <v>7.9166666666666665E-4</v>
      </c>
      <c r="L23" s="37">
        <f t="shared" si="10"/>
        <v>1.3527777777777774E-2</v>
      </c>
      <c r="M23" s="568">
        <v>0.56999999999999995</v>
      </c>
      <c r="N23" s="472">
        <f t="shared" si="13"/>
        <v>7.41</v>
      </c>
      <c r="O23" s="568">
        <v>30</v>
      </c>
      <c r="P23" s="37">
        <f t="shared" si="11"/>
        <v>7.9166666666666665E-4</v>
      </c>
      <c r="Q23" s="37">
        <f t="shared" si="14"/>
        <v>1.3527777777777774E-2</v>
      </c>
      <c r="R23" s="98">
        <f t="shared" si="1"/>
        <v>0.26352777777777786</v>
      </c>
      <c r="S23" s="98">
        <f t="shared" si="2"/>
        <v>0.31908333333333339</v>
      </c>
      <c r="T23" s="98">
        <f t="shared" si="3"/>
        <v>0.39547222222222228</v>
      </c>
      <c r="U23" s="98">
        <f t="shared" si="4"/>
        <v>0.4788055555555556</v>
      </c>
      <c r="V23" s="98">
        <f t="shared" si="5"/>
        <v>0.56213888888888874</v>
      </c>
      <c r="W23" s="98">
        <f t="shared" si="6"/>
        <v>0.64547222222222211</v>
      </c>
      <c r="X23" s="98">
        <f t="shared" si="7"/>
        <v>0.72880555555555548</v>
      </c>
      <c r="Y23" s="98">
        <f t="shared" si="8"/>
        <v>0.81213888888888885</v>
      </c>
      <c r="Z23" s="98">
        <f t="shared" si="9"/>
        <v>0.89547222222222222</v>
      </c>
      <c r="AA23" s="90"/>
      <c r="AB23" s="90"/>
      <c r="AC23" s="90"/>
      <c r="AD23" s="90"/>
      <c r="AE23" s="90"/>
      <c r="AF23" s="90"/>
      <c r="AG23" s="90"/>
      <c r="AH23" s="90"/>
      <c r="AI23" s="90"/>
      <c r="AJ23" s="90"/>
      <c r="AK23" s="63"/>
      <c r="AL23" s="63"/>
      <c r="AM23" s="63"/>
      <c r="AN23" s="63"/>
      <c r="AO23" s="63"/>
      <c r="AP23" s="63"/>
      <c r="AQ23" s="63"/>
      <c r="AR23" s="63"/>
      <c r="AS23" s="63"/>
      <c r="AT23" s="15"/>
      <c r="AU23" s="15"/>
      <c r="AV23" s="15"/>
      <c r="AW23" s="15"/>
      <c r="AX23" s="15"/>
      <c r="AY23" s="15"/>
      <c r="AZ23" s="15"/>
      <c r="BA23" s="15"/>
      <c r="BB23" s="15"/>
      <c r="BC23" s="15"/>
    </row>
    <row r="24" spans="1:58">
      <c r="A24" s="1951"/>
      <c r="B24" s="335" t="s">
        <v>481</v>
      </c>
      <c r="C24" s="1382" t="s">
        <v>5</v>
      </c>
      <c r="D24" s="1382" t="s">
        <v>1683</v>
      </c>
      <c r="E24" s="35" t="s">
        <v>151</v>
      </c>
      <c r="F24" s="568">
        <v>0.41</v>
      </c>
      <c r="G24" s="122">
        <f t="shared" si="12"/>
        <v>7.82</v>
      </c>
      <c r="H24" s="831" t="s">
        <v>882</v>
      </c>
      <c r="I24" s="831" t="s">
        <v>883</v>
      </c>
      <c r="J24" s="568">
        <v>30</v>
      </c>
      <c r="K24" s="37">
        <f t="shared" si="0"/>
        <v>5.6944444444444436E-4</v>
      </c>
      <c r="L24" s="37">
        <f t="shared" si="10"/>
        <v>1.4097222222222218E-2</v>
      </c>
      <c r="M24" s="568">
        <v>0.41</v>
      </c>
      <c r="N24" s="472">
        <f t="shared" si="13"/>
        <v>7.82</v>
      </c>
      <c r="O24" s="568">
        <v>30</v>
      </c>
      <c r="P24" s="37">
        <f t="shared" si="11"/>
        <v>5.6944444444444436E-4</v>
      </c>
      <c r="Q24" s="37">
        <f t="shared" si="14"/>
        <v>1.4097222222222218E-2</v>
      </c>
      <c r="R24" s="98">
        <f t="shared" si="1"/>
        <v>0.26409722222222232</v>
      </c>
      <c r="S24" s="98">
        <f t="shared" si="2"/>
        <v>0.31965277777777784</v>
      </c>
      <c r="T24" s="98">
        <f t="shared" si="3"/>
        <v>0.39604166666666674</v>
      </c>
      <c r="U24" s="98">
        <f t="shared" si="4"/>
        <v>0.47937500000000005</v>
      </c>
      <c r="V24" s="98">
        <f t="shared" si="5"/>
        <v>0.56270833333333314</v>
      </c>
      <c r="W24" s="98">
        <f t="shared" si="6"/>
        <v>0.64604166666666651</v>
      </c>
      <c r="X24" s="98">
        <f t="shared" si="7"/>
        <v>0.72937499999999988</v>
      </c>
      <c r="Y24" s="98">
        <f t="shared" si="8"/>
        <v>0.81270833333333325</v>
      </c>
      <c r="Z24" s="98">
        <f t="shared" si="9"/>
        <v>0.89604166666666663</v>
      </c>
      <c r="AA24" s="90"/>
      <c r="AB24" s="90"/>
      <c r="AC24" s="90"/>
      <c r="AD24" s="90"/>
      <c r="AE24" s="90"/>
      <c r="AF24" s="90"/>
      <c r="AG24" s="90"/>
      <c r="AH24" s="90"/>
      <c r="AI24" s="90"/>
      <c r="AJ24" s="90"/>
      <c r="AK24" s="192"/>
      <c r="AL24" s="192"/>
      <c r="AM24" s="192"/>
      <c r="AN24" s="192"/>
      <c r="AO24" s="192"/>
      <c r="AP24" s="63"/>
      <c r="AQ24" s="63"/>
      <c r="AR24" s="63"/>
      <c r="AS24" s="63"/>
      <c r="AT24" s="15"/>
      <c r="AU24" s="15"/>
      <c r="AV24" s="15"/>
      <c r="AW24" s="15"/>
      <c r="AX24" s="15"/>
      <c r="AY24" s="15"/>
      <c r="AZ24" s="15"/>
      <c r="BA24" s="15"/>
      <c r="BB24" s="15"/>
      <c r="BC24" s="15"/>
    </row>
    <row r="25" spans="1:58">
      <c r="A25" s="1951"/>
      <c r="B25" s="335" t="s">
        <v>482</v>
      </c>
      <c r="C25" s="711" t="s">
        <v>4</v>
      </c>
      <c r="D25" s="711" t="s">
        <v>1683</v>
      </c>
      <c r="E25" s="35" t="s">
        <v>152</v>
      </c>
      <c r="F25" s="817">
        <v>0.64</v>
      </c>
      <c r="G25" s="122">
        <f t="shared" si="12"/>
        <v>8.4600000000000009</v>
      </c>
      <c r="H25" s="831" t="s">
        <v>884</v>
      </c>
      <c r="I25" s="831" t="s">
        <v>885</v>
      </c>
      <c r="J25" s="817">
        <v>30</v>
      </c>
      <c r="K25" s="37">
        <f t="shared" si="0"/>
        <v>8.8888888888888882E-4</v>
      </c>
      <c r="L25" s="37">
        <f t="shared" si="10"/>
        <v>1.4986111111111106E-2</v>
      </c>
      <c r="M25" s="817">
        <v>0.64</v>
      </c>
      <c r="N25" s="472">
        <f t="shared" si="13"/>
        <v>8.4600000000000009</v>
      </c>
      <c r="O25" s="817">
        <v>30</v>
      </c>
      <c r="P25" s="37">
        <f t="shared" si="11"/>
        <v>8.8888888888888882E-4</v>
      </c>
      <c r="Q25" s="37">
        <f t="shared" si="14"/>
        <v>1.4986111111111106E-2</v>
      </c>
      <c r="R25" s="98">
        <f t="shared" si="1"/>
        <v>0.2649861111111112</v>
      </c>
      <c r="S25" s="98">
        <f t="shared" si="2"/>
        <v>0.32054166666666672</v>
      </c>
      <c r="T25" s="98">
        <f t="shared" si="3"/>
        <v>0.39693055555555562</v>
      </c>
      <c r="U25" s="98">
        <f t="shared" si="4"/>
        <v>0.48026388888888893</v>
      </c>
      <c r="V25" s="98">
        <f t="shared" si="5"/>
        <v>0.56359722222222208</v>
      </c>
      <c r="W25" s="98">
        <f t="shared" si="6"/>
        <v>0.64693055555555545</v>
      </c>
      <c r="X25" s="98">
        <f t="shared" si="7"/>
        <v>0.73026388888888882</v>
      </c>
      <c r="Y25" s="98">
        <f t="shared" si="8"/>
        <v>0.81359722222222219</v>
      </c>
      <c r="Z25" s="98">
        <f t="shared" si="9"/>
        <v>0.89693055555555556</v>
      </c>
      <c r="AA25" s="90"/>
      <c r="AB25" s="90"/>
      <c r="AC25" s="90"/>
      <c r="AD25" s="90"/>
      <c r="AE25" s="90"/>
      <c r="AF25" s="90"/>
      <c r="AG25" s="90"/>
      <c r="AH25" s="90"/>
      <c r="AI25" s="90"/>
      <c r="AJ25" s="90"/>
      <c r="AK25" s="192"/>
      <c r="AL25" s="192"/>
      <c r="AM25" s="192"/>
      <c r="AN25" s="192"/>
      <c r="AO25" s="192"/>
      <c r="AP25" s="63"/>
      <c r="AQ25" s="63"/>
      <c r="AR25" s="63"/>
      <c r="AS25" s="63"/>
      <c r="AT25" s="15"/>
      <c r="AU25" s="15"/>
      <c r="AV25" s="15"/>
      <c r="AW25" s="15"/>
      <c r="AX25" s="15"/>
      <c r="AY25" s="15"/>
      <c r="AZ25" s="15"/>
      <c r="BA25" s="15"/>
      <c r="BB25" s="15"/>
      <c r="BC25" s="15"/>
    </row>
    <row r="26" spans="1:58">
      <c r="A26" s="1951"/>
      <c r="B26" s="1067" t="s">
        <v>420</v>
      </c>
      <c r="C26" s="1424" t="s">
        <v>4</v>
      </c>
      <c r="D26" s="1424" t="s">
        <v>1681</v>
      </c>
      <c r="E26" s="402" t="s">
        <v>153</v>
      </c>
      <c r="F26" s="32">
        <v>0.93</v>
      </c>
      <c r="G26" s="992">
        <f t="shared" si="12"/>
        <v>9.39</v>
      </c>
      <c r="H26" s="1068" t="s">
        <v>918</v>
      </c>
      <c r="I26" s="1068" t="s">
        <v>919</v>
      </c>
      <c r="J26" s="163">
        <v>25</v>
      </c>
      <c r="K26" s="164">
        <f t="shared" si="0"/>
        <v>1.5500000000000002E-3</v>
      </c>
      <c r="L26" s="164">
        <f t="shared" si="10"/>
        <v>1.6536111111111106E-2</v>
      </c>
      <c r="M26" s="32">
        <v>0.93</v>
      </c>
      <c r="N26" s="474">
        <f t="shared" si="13"/>
        <v>9.39</v>
      </c>
      <c r="O26" s="163">
        <v>25</v>
      </c>
      <c r="P26" s="164">
        <f t="shared" si="11"/>
        <v>1.5500000000000002E-3</v>
      </c>
      <c r="Q26" s="164">
        <f>Q25+P26</f>
        <v>1.6536111111111106E-2</v>
      </c>
      <c r="R26" s="165">
        <f t="shared" si="1"/>
        <v>0.2665361111111112</v>
      </c>
      <c r="S26" s="165">
        <f t="shared" si="2"/>
        <v>0.32209166666666672</v>
      </c>
      <c r="T26" s="165">
        <f t="shared" si="3"/>
        <v>0.39848055555555562</v>
      </c>
      <c r="U26" s="165">
        <f t="shared" si="4"/>
        <v>0.48181388888888893</v>
      </c>
      <c r="V26" s="165">
        <f t="shared" si="5"/>
        <v>0.56514722222222213</v>
      </c>
      <c r="W26" s="165">
        <f t="shared" si="6"/>
        <v>0.6484805555555555</v>
      </c>
      <c r="X26" s="165">
        <f t="shared" si="7"/>
        <v>0.73181388888888887</v>
      </c>
      <c r="Y26" s="165">
        <f t="shared" si="8"/>
        <v>0.81514722222222225</v>
      </c>
      <c r="Z26" s="165">
        <f t="shared" si="9"/>
        <v>0.89848055555555562</v>
      </c>
      <c r="AA26" s="90"/>
      <c r="AB26" s="90"/>
      <c r="AC26" s="90"/>
      <c r="AD26" s="90"/>
      <c r="AE26" s="90"/>
      <c r="AF26" s="90"/>
      <c r="AG26" s="90"/>
      <c r="AH26" s="90"/>
      <c r="AI26" s="90"/>
      <c r="AJ26" s="90"/>
      <c r="AK26" s="192"/>
      <c r="AL26" s="192"/>
      <c r="AM26" s="192"/>
      <c r="AN26" s="192"/>
      <c r="AO26" s="192"/>
      <c r="AP26" s="63"/>
      <c r="AQ26" s="63"/>
      <c r="AR26" s="63"/>
      <c r="AS26" s="63"/>
      <c r="AT26" s="15"/>
      <c r="AU26" s="15"/>
      <c r="AV26" s="15"/>
      <c r="AW26" s="15"/>
      <c r="AX26" s="15"/>
      <c r="AY26" s="15"/>
      <c r="AZ26" s="15"/>
      <c r="BA26" s="15"/>
      <c r="BB26" s="15"/>
      <c r="BC26" s="15"/>
    </row>
    <row r="27" spans="1:58">
      <c r="A27" s="1951"/>
      <c r="B27" s="335" t="s">
        <v>421</v>
      </c>
      <c r="C27" s="1382" t="s">
        <v>4</v>
      </c>
      <c r="D27" s="1382" t="s">
        <v>1681</v>
      </c>
      <c r="E27" s="35" t="s">
        <v>154</v>
      </c>
      <c r="F27" s="817">
        <v>0.78</v>
      </c>
      <c r="G27" s="122">
        <f t="shared" si="12"/>
        <v>10.17</v>
      </c>
      <c r="H27" s="831" t="s">
        <v>886</v>
      </c>
      <c r="I27" s="831" t="s">
        <v>887</v>
      </c>
      <c r="J27" s="817">
        <v>30</v>
      </c>
      <c r="K27" s="37">
        <f t="shared" si="0"/>
        <v>1.0833333333333335E-3</v>
      </c>
      <c r="L27" s="37">
        <f t="shared" si="10"/>
        <v>1.7619444444444438E-2</v>
      </c>
      <c r="M27" s="37" t="s">
        <v>492</v>
      </c>
      <c r="N27" s="37" t="s">
        <v>492</v>
      </c>
      <c r="O27" s="37" t="s">
        <v>492</v>
      </c>
      <c r="P27" s="37" t="s">
        <v>492</v>
      </c>
      <c r="Q27" s="37" t="s">
        <v>492</v>
      </c>
      <c r="R27" s="37" t="s">
        <v>492</v>
      </c>
      <c r="S27" s="37"/>
      <c r="T27" s="37" t="s">
        <v>492</v>
      </c>
      <c r="U27" s="37" t="s">
        <v>492</v>
      </c>
      <c r="V27" s="37" t="s">
        <v>492</v>
      </c>
      <c r="W27" s="37" t="s">
        <v>492</v>
      </c>
      <c r="X27" s="37" t="s">
        <v>492</v>
      </c>
      <c r="Y27" s="37" t="s">
        <v>492</v>
      </c>
      <c r="Z27" s="37" t="s">
        <v>492</v>
      </c>
      <c r="AA27" s="87"/>
      <c r="AB27" s="651"/>
      <c r="AC27" s="651"/>
      <c r="AD27" s="651"/>
      <c r="AE27" s="651"/>
      <c r="AF27" s="90"/>
      <c r="AG27" s="94"/>
      <c r="AH27" s="94"/>
      <c r="AI27" s="94"/>
      <c r="AJ27" s="94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</row>
    <row r="28" spans="1:58">
      <c r="A28" s="1951"/>
      <c r="B28" s="335" t="s">
        <v>483</v>
      </c>
      <c r="C28" s="1382" t="s">
        <v>4</v>
      </c>
      <c r="D28" s="1382" t="s">
        <v>1681</v>
      </c>
      <c r="E28" s="35" t="s">
        <v>155</v>
      </c>
      <c r="F28" s="817">
        <v>0.56000000000000005</v>
      </c>
      <c r="G28" s="122">
        <f t="shared" si="12"/>
        <v>10.73</v>
      </c>
      <c r="H28" s="831" t="s">
        <v>888</v>
      </c>
      <c r="I28" s="831" t="s">
        <v>889</v>
      </c>
      <c r="J28" s="817">
        <v>30</v>
      </c>
      <c r="K28" s="37">
        <f t="shared" si="0"/>
        <v>7.7777777777777784E-4</v>
      </c>
      <c r="L28" s="37">
        <f t="shared" si="10"/>
        <v>1.8397222222222214E-2</v>
      </c>
      <c r="M28" s="37" t="s">
        <v>492</v>
      </c>
      <c r="N28" s="37" t="s">
        <v>492</v>
      </c>
      <c r="O28" s="37" t="s">
        <v>492</v>
      </c>
      <c r="P28" s="37" t="s">
        <v>492</v>
      </c>
      <c r="Q28" s="37" t="s">
        <v>492</v>
      </c>
      <c r="R28" s="37" t="s">
        <v>492</v>
      </c>
      <c r="S28" s="37"/>
      <c r="T28" s="37" t="s">
        <v>492</v>
      </c>
      <c r="U28" s="37" t="s">
        <v>492</v>
      </c>
      <c r="V28" s="37" t="s">
        <v>492</v>
      </c>
      <c r="W28" s="37" t="s">
        <v>492</v>
      </c>
      <c r="X28" s="37" t="s">
        <v>492</v>
      </c>
      <c r="Y28" s="37" t="s">
        <v>492</v>
      </c>
      <c r="Z28" s="37" t="s">
        <v>492</v>
      </c>
      <c r="AA28" s="87"/>
      <c r="AB28" s="651"/>
      <c r="AC28" s="651"/>
      <c r="AD28" s="651"/>
      <c r="AE28" s="651"/>
      <c r="AF28" s="90"/>
      <c r="AG28" s="94"/>
      <c r="AH28" s="94"/>
      <c r="AI28" s="94"/>
      <c r="AJ28" s="94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</row>
    <row r="29" spans="1:58">
      <c r="A29" s="1951"/>
      <c r="B29" s="335" t="s">
        <v>422</v>
      </c>
      <c r="C29" s="1382" t="s">
        <v>4</v>
      </c>
      <c r="D29" s="1382" t="s">
        <v>1681</v>
      </c>
      <c r="E29" s="35" t="s">
        <v>156</v>
      </c>
      <c r="F29" s="817">
        <v>0.52</v>
      </c>
      <c r="G29" s="122">
        <f t="shared" si="12"/>
        <v>11.25</v>
      </c>
      <c r="H29" s="831" t="s">
        <v>890</v>
      </c>
      <c r="I29" s="831" t="s">
        <v>891</v>
      </c>
      <c r="J29" s="817">
        <v>30</v>
      </c>
      <c r="K29" s="37">
        <f t="shared" si="0"/>
        <v>7.2222222222222219E-4</v>
      </c>
      <c r="L29" s="37">
        <f t="shared" si="10"/>
        <v>1.9119444444444435E-2</v>
      </c>
      <c r="M29" s="37" t="s">
        <v>492</v>
      </c>
      <c r="N29" s="37" t="s">
        <v>492</v>
      </c>
      <c r="O29" s="37" t="s">
        <v>492</v>
      </c>
      <c r="P29" s="37" t="s">
        <v>492</v>
      </c>
      <c r="Q29" s="37" t="s">
        <v>492</v>
      </c>
      <c r="R29" s="37" t="s">
        <v>492</v>
      </c>
      <c r="S29" s="37"/>
      <c r="T29" s="37" t="s">
        <v>492</v>
      </c>
      <c r="U29" s="37" t="s">
        <v>492</v>
      </c>
      <c r="V29" s="37" t="s">
        <v>492</v>
      </c>
      <c r="W29" s="37" t="s">
        <v>492</v>
      </c>
      <c r="X29" s="37" t="s">
        <v>492</v>
      </c>
      <c r="Y29" s="37" t="s">
        <v>492</v>
      </c>
      <c r="Z29" s="37" t="s">
        <v>492</v>
      </c>
      <c r="AA29" s="87"/>
      <c r="AB29" s="651"/>
      <c r="AC29" s="651"/>
      <c r="AD29" s="651"/>
      <c r="AE29" s="651"/>
      <c r="AF29" s="90"/>
      <c r="AG29" s="94"/>
      <c r="AH29" s="94"/>
      <c r="AI29" s="94"/>
      <c r="AJ29" s="94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</row>
    <row r="30" spans="1:58">
      <c r="A30" s="1951"/>
      <c r="B30" s="1069" t="s">
        <v>448</v>
      </c>
      <c r="C30" s="497" t="s">
        <v>5</v>
      </c>
      <c r="D30" s="497" t="s">
        <v>1681</v>
      </c>
      <c r="E30" s="376" t="s">
        <v>157</v>
      </c>
      <c r="F30" s="855">
        <v>0.5</v>
      </c>
      <c r="G30" s="867">
        <f t="shared" si="12"/>
        <v>11.75</v>
      </c>
      <c r="H30" s="1070" t="s">
        <v>892</v>
      </c>
      <c r="I30" s="1070" t="s">
        <v>893</v>
      </c>
      <c r="J30" s="377">
        <v>30</v>
      </c>
      <c r="K30" s="378">
        <f t="shared" si="0"/>
        <v>6.9444444444444447E-4</v>
      </c>
      <c r="L30" s="378">
        <f t="shared" si="10"/>
        <v>1.9813888888888881E-2</v>
      </c>
      <c r="M30" s="378" t="s">
        <v>492</v>
      </c>
      <c r="N30" s="378" t="s">
        <v>492</v>
      </c>
      <c r="O30" s="378" t="s">
        <v>492</v>
      </c>
      <c r="P30" s="378" t="s">
        <v>492</v>
      </c>
      <c r="Q30" s="378" t="s">
        <v>492</v>
      </c>
      <c r="R30" s="378" t="s">
        <v>492</v>
      </c>
      <c r="S30" s="378"/>
      <c r="T30" s="378" t="s">
        <v>492</v>
      </c>
      <c r="U30" s="378" t="s">
        <v>492</v>
      </c>
      <c r="V30" s="378" t="s">
        <v>492</v>
      </c>
      <c r="W30" s="378" t="s">
        <v>492</v>
      </c>
      <c r="X30" s="378" t="s">
        <v>492</v>
      </c>
      <c r="Y30" s="378" t="s">
        <v>492</v>
      </c>
      <c r="Z30" s="378" t="s">
        <v>492</v>
      </c>
      <c r="AA30" s="87"/>
      <c r="AB30" s="651"/>
      <c r="AC30" s="651"/>
      <c r="AD30" s="651"/>
      <c r="AE30" s="651"/>
      <c r="AF30" s="90"/>
      <c r="AG30" s="94"/>
      <c r="AH30" s="94"/>
      <c r="AI30" s="94"/>
      <c r="AJ30" s="94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</row>
    <row r="31" spans="1:58">
      <c r="A31" s="1951"/>
      <c r="B31" s="335" t="s">
        <v>422</v>
      </c>
      <c r="C31" s="1382" t="s">
        <v>5</v>
      </c>
      <c r="D31" s="1382" t="s">
        <v>1681</v>
      </c>
      <c r="E31" s="35" t="s">
        <v>102</v>
      </c>
      <c r="F31" s="698">
        <v>0.46</v>
      </c>
      <c r="G31" s="122">
        <f t="shared" si="12"/>
        <v>12.21</v>
      </c>
      <c r="H31" s="831" t="s">
        <v>902</v>
      </c>
      <c r="I31" s="831" t="s">
        <v>891</v>
      </c>
      <c r="J31" s="817">
        <v>30</v>
      </c>
      <c r="K31" s="37">
        <f t="shared" si="0"/>
        <v>6.3888888888888893E-4</v>
      </c>
      <c r="L31" s="37">
        <f t="shared" si="10"/>
        <v>2.0452777777777771E-2</v>
      </c>
      <c r="M31" s="37" t="s">
        <v>492</v>
      </c>
      <c r="N31" s="37" t="s">
        <v>492</v>
      </c>
      <c r="O31" s="37" t="s">
        <v>492</v>
      </c>
      <c r="P31" s="37" t="s">
        <v>492</v>
      </c>
      <c r="Q31" s="37" t="s">
        <v>492</v>
      </c>
      <c r="R31" s="37" t="s">
        <v>492</v>
      </c>
      <c r="S31" s="37"/>
      <c r="T31" s="37" t="s">
        <v>492</v>
      </c>
      <c r="U31" s="37" t="s">
        <v>492</v>
      </c>
      <c r="V31" s="37" t="s">
        <v>492</v>
      </c>
      <c r="W31" s="37" t="s">
        <v>492</v>
      </c>
      <c r="X31" s="37" t="s">
        <v>492</v>
      </c>
      <c r="Y31" s="37" t="s">
        <v>492</v>
      </c>
      <c r="Z31" s="37" t="s">
        <v>492</v>
      </c>
      <c r="AA31" s="87"/>
      <c r="AB31" s="651"/>
      <c r="AC31" s="651"/>
      <c r="AD31" s="651"/>
      <c r="AE31" s="651"/>
      <c r="AF31" s="90"/>
      <c r="AG31" s="94"/>
      <c r="AH31" s="94"/>
      <c r="AI31" s="94"/>
      <c r="AJ31" s="94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</row>
    <row r="32" spans="1:58">
      <c r="A32" s="1951"/>
      <c r="B32" s="335" t="s">
        <v>483</v>
      </c>
      <c r="C32" s="1382" t="s">
        <v>5</v>
      </c>
      <c r="D32" s="1382" t="s">
        <v>1681</v>
      </c>
      <c r="E32" s="35" t="s">
        <v>158</v>
      </c>
      <c r="F32" s="856">
        <v>0.51</v>
      </c>
      <c r="G32" s="122">
        <f t="shared" si="12"/>
        <v>12.72</v>
      </c>
      <c r="H32" s="831" t="s">
        <v>914</v>
      </c>
      <c r="I32" s="831" t="s">
        <v>915</v>
      </c>
      <c r="J32" s="817">
        <v>30</v>
      </c>
      <c r="K32" s="37">
        <f t="shared" si="0"/>
        <v>7.0833333333333338E-4</v>
      </c>
      <c r="L32" s="37">
        <f t="shared" si="10"/>
        <v>2.1161111111111103E-2</v>
      </c>
      <c r="M32" s="37" t="s">
        <v>492</v>
      </c>
      <c r="N32" s="37" t="s">
        <v>492</v>
      </c>
      <c r="O32" s="37" t="s">
        <v>492</v>
      </c>
      <c r="P32" s="37" t="s">
        <v>492</v>
      </c>
      <c r="Q32" s="37" t="s">
        <v>492</v>
      </c>
      <c r="R32" s="37" t="s">
        <v>492</v>
      </c>
      <c r="S32" s="37"/>
      <c r="T32" s="37" t="s">
        <v>492</v>
      </c>
      <c r="U32" s="37" t="s">
        <v>492</v>
      </c>
      <c r="V32" s="37" t="s">
        <v>492</v>
      </c>
      <c r="W32" s="37" t="s">
        <v>492</v>
      </c>
      <c r="X32" s="37" t="s">
        <v>492</v>
      </c>
      <c r="Y32" s="37" t="s">
        <v>492</v>
      </c>
      <c r="Z32" s="37" t="s">
        <v>492</v>
      </c>
      <c r="AA32" s="87"/>
      <c r="AB32" s="651"/>
      <c r="AC32" s="651"/>
      <c r="AD32" s="651"/>
      <c r="AE32" s="651"/>
      <c r="AF32" s="90"/>
      <c r="AG32" s="94"/>
      <c r="AH32" s="94"/>
      <c r="AI32" s="94"/>
      <c r="AJ32" s="94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</row>
    <row r="33" spans="1:49">
      <c r="A33" s="1951"/>
      <c r="B33" s="335" t="s">
        <v>421</v>
      </c>
      <c r="C33" s="1382" t="s">
        <v>5</v>
      </c>
      <c r="D33" s="1382" t="s">
        <v>1681</v>
      </c>
      <c r="E33" s="35" t="s">
        <v>159</v>
      </c>
      <c r="F33" s="857">
        <v>0.54</v>
      </c>
      <c r="G33" s="122">
        <f t="shared" si="12"/>
        <v>13.260000000000002</v>
      </c>
      <c r="H33" s="831" t="s">
        <v>916</v>
      </c>
      <c r="I33" s="831" t="s">
        <v>917</v>
      </c>
      <c r="J33" s="568">
        <v>30</v>
      </c>
      <c r="K33" s="37">
        <f t="shared" si="0"/>
        <v>7.5000000000000012E-4</v>
      </c>
      <c r="L33" s="37">
        <f t="shared" si="10"/>
        <v>2.1911111111111103E-2</v>
      </c>
      <c r="M33" s="37" t="s">
        <v>492</v>
      </c>
      <c r="N33" s="37" t="s">
        <v>492</v>
      </c>
      <c r="O33" s="37" t="s">
        <v>492</v>
      </c>
      <c r="P33" s="37" t="s">
        <v>492</v>
      </c>
      <c r="Q33" s="37" t="s">
        <v>492</v>
      </c>
      <c r="R33" s="37" t="s">
        <v>492</v>
      </c>
      <c r="S33" s="37"/>
      <c r="T33" s="37" t="s">
        <v>492</v>
      </c>
      <c r="U33" s="37" t="s">
        <v>492</v>
      </c>
      <c r="V33" s="37" t="s">
        <v>492</v>
      </c>
      <c r="W33" s="37" t="s">
        <v>492</v>
      </c>
      <c r="X33" s="37" t="s">
        <v>492</v>
      </c>
      <c r="Y33" s="37" t="s">
        <v>492</v>
      </c>
      <c r="Z33" s="37" t="s">
        <v>492</v>
      </c>
      <c r="AA33" s="87"/>
      <c r="AB33" s="651"/>
      <c r="AC33" s="651"/>
      <c r="AD33" s="651"/>
      <c r="AE33" s="651"/>
      <c r="AF33" s="90"/>
      <c r="AG33" s="94"/>
      <c r="AH33" s="94"/>
      <c r="AI33" s="94"/>
      <c r="AJ33" s="94"/>
      <c r="AP33" s="15"/>
      <c r="AQ33" s="15"/>
      <c r="AR33" s="15"/>
      <c r="AS33" s="15"/>
      <c r="AT33" s="15"/>
      <c r="AU33" s="15"/>
      <c r="AV33" s="15"/>
      <c r="AW33" s="15"/>
    </row>
    <row r="34" spans="1:49">
      <c r="A34" s="1951"/>
      <c r="B34" s="335" t="s">
        <v>420</v>
      </c>
      <c r="C34" s="1382" t="s">
        <v>4</v>
      </c>
      <c r="D34" s="1382" t="s">
        <v>1681</v>
      </c>
      <c r="E34" s="35" t="s">
        <v>160</v>
      </c>
      <c r="F34" s="857">
        <v>1.0900000000000001</v>
      </c>
      <c r="G34" s="122">
        <f t="shared" si="12"/>
        <v>14.350000000000001</v>
      </c>
      <c r="H34" s="1058" t="s">
        <v>918</v>
      </c>
      <c r="I34" s="1058" t="s">
        <v>919</v>
      </c>
      <c r="J34" s="568">
        <v>30</v>
      </c>
      <c r="K34" s="37">
        <f t="shared" si="0"/>
        <v>1.5138888888888891E-3</v>
      </c>
      <c r="L34" s="37">
        <f t="shared" si="10"/>
        <v>2.3424999999999991E-2</v>
      </c>
      <c r="M34" s="37" t="s">
        <v>492</v>
      </c>
      <c r="N34" s="37" t="s">
        <v>492</v>
      </c>
      <c r="O34" s="37" t="s">
        <v>492</v>
      </c>
      <c r="P34" s="37" t="s">
        <v>492</v>
      </c>
      <c r="Q34" s="37" t="s">
        <v>492</v>
      </c>
      <c r="R34" s="37" t="s">
        <v>492</v>
      </c>
      <c r="S34" s="37"/>
      <c r="T34" s="37" t="s">
        <v>492</v>
      </c>
      <c r="U34" s="37" t="s">
        <v>492</v>
      </c>
      <c r="V34" s="37" t="s">
        <v>492</v>
      </c>
      <c r="W34" s="37" t="s">
        <v>492</v>
      </c>
      <c r="X34" s="37" t="s">
        <v>492</v>
      </c>
      <c r="Y34" s="37" t="s">
        <v>492</v>
      </c>
      <c r="Z34" s="37" t="s">
        <v>492</v>
      </c>
      <c r="AA34" s="87"/>
      <c r="AB34" s="90"/>
      <c r="AC34" s="90"/>
      <c r="AD34" s="90"/>
      <c r="AE34" s="90"/>
      <c r="AF34" s="90"/>
      <c r="AG34" s="90"/>
      <c r="AH34" s="90"/>
      <c r="AI34" s="90"/>
      <c r="AJ34" s="90"/>
      <c r="AP34" s="15"/>
      <c r="AQ34" s="15"/>
      <c r="AR34" s="15"/>
      <c r="AS34" s="15"/>
      <c r="AT34" s="15"/>
      <c r="AU34" s="15"/>
      <c r="AV34" s="15"/>
      <c r="AW34" s="15"/>
    </row>
    <row r="35" spans="1:49">
      <c r="A35" s="1951"/>
      <c r="B35" s="872" t="s">
        <v>488</v>
      </c>
      <c r="C35" s="1382"/>
      <c r="D35" s="1382" t="s">
        <v>1681</v>
      </c>
      <c r="E35" s="35" t="s">
        <v>161</v>
      </c>
      <c r="F35" s="817">
        <v>0.98</v>
      </c>
      <c r="G35" s="122">
        <f t="shared" si="12"/>
        <v>15.330000000000002</v>
      </c>
      <c r="H35" s="831" t="s">
        <v>533</v>
      </c>
      <c r="I35" s="831" t="s">
        <v>91</v>
      </c>
      <c r="J35" s="568">
        <v>30</v>
      </c>
      <c r="K35" s="37">
        <f t="shared" si="0"/>
        <v>1.3611111111111109E-3</v>
      </c>
      <c r="L35" s="37">
        <f t="shared" si="10"/>
        <v>2.4786111111111103E-2</v>
      </c>
      <c r="M35" s="817">
        <v>0.98</v>
      </c>
      <c r="N35" s="472">
        <f>N26+M35</f>
        <v>10.370000000000001</v>
      </c>
      <c r="O35" s="568">
        <v>30</v>
      </c>
      <c r="P35" s="37">
        <f t="shared" si="11"/>
        <v>1.3611111111111109E-3</v>
      </c>
      <c r="Q35" s="164">
        <f>Q26+P35</f>
        <v>1.7897222222222217E-2</v>
      </c>
      <c r="R35" s="98">
        <f t="shared" ref="R35:Z35" si="15">R26+$P35</f>
        <v>0.26789722222222229</v>
      </c>
      <c r="S35" s="98">
        <f t="shared" si="15"/>
        <v>0.32345277777777781</v>
      </c>
      <c r="T35" s="98">
        <f t="shared" si="15"/>
        <v>0.39984166666666671</v>
      </c>
      <c r="U35" s="98">
        <f t="shared" si="15"/>
        <v>0.48317500000000002</v>
      </c>
      <c r="V35" s="98">
        <f t="shared" si="15"/>
        <v>0.56650833333333328</v>
      </c>
      <c r="W35" s="98">
        <f t="shared" si="15"/>
        <v>0.64984166666666665</v>
      </c>
      <c r="X35" s="98">
        <f t="shared" si="15"/>
        <v>0.73317500000000002</v>
      </c>
      <c r="Y35" s="98">
        <f t="shared" si="15"/>
        <v>0.81650833333333339</v>
      </c>
      <c r="Z35" s="98">
        <f t="shared" si="15"/>
        <v>0.89984166666666676</v>
      </c>
      <c r="AA35" s="90"/>
      <c r="AB35" s="90"/>
      <c r="AC35" s="90"/>
      <c r="AD35" s="90"/>
      <c r="AE35" s="90"/>
      <c r="AF35" s="90"/>
      <c r="AG35" s="90"/>
      <c r="AH35" s="90"/>
      <c r="AI35" s="90"/>
      <c r="AJ35" s="90"/>
      <c r="AP35" s="15"/>
      <c r="AQ35" s="15"/>
      <c r="AR35" s="15"/>
      <c r="AS35" s="15"/>
      <c r="AT35" s="15"/>
      <c r="AU35" s="15"/>
      <c r="AV35" s="15"/>
      <c r="AW35" s="15"/>
    </row>
    <row r="36" spans="1:49">
      <c r="A36" s="1951"/>
      <c r="B36" s="872" t="s">
        <v>489</v>
      </c>
      <c r="C36" s="1382"/>
      <c r="D36" s="1382" t="s">
        <v>1681</v>
      </c>
      <c r="E36" s="35" t="s">
        <v>183</v>
      </c>
      <c r="F36" s="817">
        <v>0.47</v>
      </c>
      <c r="G36" s="122">
        <f t="shared" si="12"/>
        <v>15.800000000000002</v>
      </c>
      <c r="H36" s="831" t="s">
        <v>533</v>
      </c>
      <c r="I36" s="831" t="s">
        <v>91</v>
      </c>
      <c r="J36" s="568">
        <v>30</v>
      </c>
      <c r="K36" s="37">
        <f t="shared" si="0"/>
        <v>6.5277777777777773E-4</v>
      </c>
      <c r="L36" s="37">
        <f t="shared" si="10"/>
        <v>2.5438888888888879E-2</v>
      </c>
      <c r="M36" s="817">
        <v>0.47</v>
      </c>
      <c r="N36" s="472">
        <f>N35+M36</f>
        <v>10.840000000000002</v>
      </c>
      <c r="O36" s="568">
        <v>30</v>
      </c>
      <c r="P36" s="37">
        <f t="shared" si="11"/>
        <v>6.5277777777777773E-4</v>
      </c>
      <c r="Q36" s="164">
        <f t="shared" ref="Q36:Q43" si="16">Q35+P36</f>
        <v>1.8549999999999994E-2</v>
      </c>
      <c r="R36" s="10">
        <f t="shared" ref="R36:Z43" si="17">R35+$P36</f>
        <v>0.26855000000000007</v>
      </c>
      <c r="S36" s="10">
        <f t="shared" si="17"/>
        <v>0.32410555555555559</v>
      </c>
      <c r="T36" s="10">
        <f t="shared" si="17"/>
        <v>0.40049444444444449</v>
      </c>
      <c r="U36" s="10">
        <f t="shared" si="17"/>
        <v>0.4838277777777778</v>
      </c>
      <c r="V36" s="10">
        <f t="shared" si="17"/>
        <v>0.567161111111111</v>
      </c>
      <c r="W36" s="10">
        <f t="shared" si="17"/>
        <v>0.65049444444444438</v>
      </c>
      <c r="X36" s="10">
        <f t="shared" si="17"/>
        <v>0.73382777777777775</v>
      </c>
      <c r="Y36" s="10">
        <f t="shared" si="17"/>
        <v>0.81716111111111112</v>
      </c>
      <c r="Z36" s="10">
        <f t="shared" si="17"/>
        <v>0.90049444444444449</v>
      </c>
      <c r="AA36" s="90"/>
      <c r="AB36" s="90"/>
      <c r="AC36" s="90"/>
      <c r="AD36" s="90"/>
      <c r="AE36" s="90"/>
      <c r="AF36" s="90"/>
      <c r="AG36" s="90"/>
      <c r="AH36" s="90"/>
      <c r="AI36" s="90"/>
      <c r="AJ36" s="90"/>
      <c r="AP36" s="15"/>
      <c r="AQ36" s="15"/>
      <c r="AR36" s="15"/>
      <c r="AS36" s="15"/>
      <c r="AT36" s="15"/>
      <c r="AU36" s="15"/>
      <c r="AV36" s="461"/>
      <c r="AW36" s="461"/>
    </row>
    <row r="37" spans="1:49">
      <c r="A37" s="1951"/>
      <c r="B37" s="335" t="s">
        <v>484</v>
      </c>
      <c r="C37" s="1382" t="s">
        <v>4</v>
      </c>
      <c r="D37" s="1382" t="s">
        <v>1681</v>
      </c>
      <c r="E37" s="35" t="s">
        <v>184</v>
      </c>
      <c r="F37" s="817">
        <v>0.27</v>
      </c>
      <c r="G37" s="122">
        <f t="shared" si="12"/>
        <v>16.070000000000004</v>
      </c>
      <c r="H37" s="1058" t="s">
        <v>918</v>
      </c>
      <c r="I37" s="1058" t="s">
        <v>919</v>
      </c>
      <c r="J37" s="817">
        <v>30</v>
      </c>
      <c r="K37" s="37">
        <f t="shared" si="0"/>
        <v>3.7500000000000006E-4</v>
      </c>
      <c r="L37" s="37">
        <f t="shared" si="10"/>
        <v>2.5813888888888879E-2</v>
      </c>
      <c r="M37" s="817">
        <v>0.27</v>
      </c>
      <c r="N37" s="472">
        <f t="shared" ref="N37:N43" si="18">N36+M37</f>
        <v>11.110000000000001</v>
      </c>
      <c r="O37" s="817">
        <v>30</v>
      </c>
      <c r="P37" s="37">
        <f t="shared" si="11"/>
        <v>3.7500000000000006E-4</v>
      </c>
      <c r="Q37" s="164">
        <f t="shared" si="16"/>
        <v>1.8924999999999994E-2</v>
      </c>
      <c r="R37" s="10">
        <f t="shared" si="17"/>
        <v>0.26892500000000008</v>
      </c>
      <c r="S37" s="10">
        <f t="shared" si="17"/>
        <v>0.32448055555555561</v>
      </c>
      <c r="T37" s="10">
        <f t="shared" si="17"/>
        <v>0.4008694444444445</v>
      </c>
      <c r="U37" s="10">
        <f t="shared" si="17"/>
        <v>0.48420277777777782</v>
      </c>
      <c r="V37" s="10">
        <f t="shared" si="17"/>
        <v>0.56753611111111102</v>
      </c>
      <c r="W37" s="10">
        <f t="shared" si="17"/>
        <v>0.65086944444444439</v>
      </c>
      <c r="X37" s="10">
        <f t="shared" si="17"/>
        <v>0.73420277777777776</v>
      </c>
      <c r="Y37" s="10">
        <f t="shared" si="17"/>
        <v>0.81753611111111113</v>
      </c>
      <c r="Z37" s="10">
        <f t="shared" si="17"/>
        <v>0.9008694444444445</v>
      </c>
      <c r="AA37" s="90"/>
      <c r="AB37" s="90"/>
      <c r="AC37" s="90"/>
      <c r="AD37" s="90"/>
      <c r="AE37" s="90"/>
      <c r="AF37" s="90"/>
      <c r="AG37" s="90"/>
      <c r="AH37" s="90"/>
      <c r="AI37" s="90"/>
      <c r="AJ37" s="90"/>
      <c r="AP37" s="15"/>
      <c r="AQ37" s="15"/>
      <c r="AR37" s="15"/>
      <c r="AS37" s="15"/>
      <c r="AT37" s="15"/>
      <c r="AU37" s="15"/>
      <c r="AV37" s="15"/>
      <c r="AW37" s="15"/>
    </row>
    <row r="38" spans="1:49">
      <c r="A38" s="1951"/>
      <c r="B38" s="1071" t="s">
        <v>485</v>
      </c>
      <c r="C38" s="480"/>
      <c r="D38" s="132" t="s">
        <v>1681</v>
      </c>
      <c r="E38" s="114" t="s">
        <v>185</v>
      </c>
      <c r="F38" s="116">
        <v>0.43</v>
      </c>
      <c r="G38" s="132">
        <f t="shared" si="12"/>
        <v>16.500000000000004</v>
      </c>
      <c r="H38" s="1072" t="s">
        <v>533</v>
      </c>
      <c r="I38" s="1072" t="s">
        <v>91</v>
      </c>
      <c r="J38" s="116">
        <v>30</v>
      </c>
      <c r="K38" s="118">
        <f t="shared" si="0"/>
        <v>5.9722222222222219E-4</v>
      </c>
      <c r="L38" s="118">
        <f t="shared" si="10"/>
        <v>2.64111111111111E-2</v>
      </c>
      <c r="M38" s="116">
        <v>0.43</v>
      </c>
      <c r="N38" s="479">
        <f t="shared" si="18"/>
        <v>11.540000000000001</v>
      </c>
      <c r="O38" s="116">
        <v>30</v>
      </c>
      <c r="P38" s="118">
        <f t="shared" si="11"/>
        <v>5.9722222222222219E-4</v>
      </c>
      <c r="Q38" s="118">
        <f t="shared" si="16"/>
        <v>1.9522222222222215E-2</v>
      </c>
      <c r="R38" s="119">
        <f t="shared" si="17"/>
        <v>0.26952222222222233</v>
      </c>
      <c r="S38" s="119">
        <f t="shared" si="17"/>
        <v>0.32507777777777785</v>
      </c>
      <c r="T38" s="119">
        <f t="shared" si="17"/>
        <v>0.40146666666666675</v>
      </c>
      <c r="U38" s="119">
        <f t="shared" si="17"/>
        <v>0.48480000000000006</v>
      </c>
      <c r="V38" s="119">
        <f t="shared" si="17"/>
        <v>0.56813333333333327</v>
      </c>
      <c r="W38" s="119">
        <f t="shared" si="17"/>
        <v>0.65146666666666664</v>
      </c>
      <c r="X38" s="119">
        <f t="shared" si="17"/>
        <v>0.73480000000000001</v>
      </c>
      <c r="Y38" s="119">
        <f t="shared" si="17"/>
        <v>0.81813333333333338</v>
      </c>
      <c r="Z38" s="119">
        <f t="shared" si="17"/>
        <v>0.90146666666666675</v>
      </c>
      <c r="AA38" s="90"/>
      <c r="AB38" s="90"/>
      <c r="AC38" s="90"/>
      <c r="AD38" s="90"/>
      <c r="AE38" s="90"/>
      <c r="AF38" s="90"/>
      <c r="AG38" s="90"/>
      <c r="AH38" s="90"/>
      <c r="AI38" s="90"/>
      <c r="AJ38" s="90"/>
      <c r="AP38" s="15"/>
      <c r="AQ38" s="15"/>
      <c r="AR38" s="15"/>
      <c r="AS38" s="15"/>
      <c r="AT38" s="15"/>
      <c r="AU38" s="15"/>
      <c r="AV38" s="15"/>
      <c r="AW38" s="15"/>
    </row>
    <row r="39" spans="1:49">
      <c r="A39" s="1951"/>
      <c r="B39" s="335" t="s">
        <v>486</v>
      </c>
      <c r="C39" s="481"/>
      <c r="D39" s="1369" t="s">
        <v>1681</v>
      </c>
      <c r="E39" s="35" t="s">
        <v>186</v>
      </c>
      <c r="F39" s="470">
        <v>0.4</v>
      </c>
      <c r="G39" s="122">
        <f t="shared" si="12"/>
        <v>16.900000000000002</v>
      </c>
      <c r="H39" s="831" t="s">
        <v>854</v>
      </c>
      <c r="I39" s="831" t="s">
        <v>855</v>
      </c>
      <c r="J39" s="817">
        <v>20</v>
      </c>
      <c r="K39" s="37">
        <f t="shared" si="0"/>
        <v>8.3333333333333339E-4</v>
      </c>
      <c r="L39" s="37">
        <f t="shared" si="10"/>
        <v>2.7244444444444432E-2</v>
      </c>
      <c r="M39" s="470">
        <v>0.4</v>
      </c>
      <c r="N39" s="472">
        <f t="shared" si="18"/>
        <v>11.940000000000001</v>
      </c>
      <c r="O39" s="817">
        <v>20</v>
      </c>
      <c r="P39" s="37">
        <f t="shared" si="11"/>
        <v>8.3333333333333339E-4</v>
      </c>
      <c r="Q39" s="164">
        <f t="shared" si="16"/>
        <v>2.0355555555555547E-2</v>
      </c>
      <c r="R39" s="10">
        <f t="shared" si="17"/>
        <v>0.27035555555555568</v>
      </c>
      <c r="S39" s="10">
        <f t="shared" si="17"/>
        <v>0.32591111111111121</v>
      </c>
      <c r="T39" s="10">
        <f t="shared" si="17"/>
        <v>0.4023000000000001</v>
      </c>
      <c r="U39" s="10">
        <f t="shared" si="17"/>
        <v>0.48563333333333342</v>
      </c>
      <c r="V39" s="10">
        <f t="shared" si="17"/>
        <v>0.56896666666666662</v>
      </c>
      <c r="W39" s="10">
        <f t="shared" si="17"/>
        <v>0.65229999999999999</v>
      </c>
      <c r="X39" s="10">
        <f t="shared" si="17"/>
        <v>0.73563333333333336</v>
      </c>
      <c r="Y39" s="10">
        <f t="shared" si="17"/>
        <v>0.81896666666666673</v>
      </c>
      <c r="Z39" s="10">
        <f t="shared" si="17"/>
        <v>0.9023000000000001</v>
      </c>
      <c r="AA39" s="90"/>
      <c r="AB39" s="90"/>
      <c r="AC39" s="90"/>
      <c r="AD39" s="90"/>
      <c r="AE39" s="90"/>
      <c r="AF39" s="90"/>
      <c r="AG39" s="90"/>
      <c r="AH39" s="90"/>
      <c r="AI39" s="90"/>
      <c r="AJ39" s="90"/>
      <c r="AP39" s="15"/>
      <c r="AQ39" s="15"/>
      <c r="AR39" s="15"/>
      <c r="AS39" s="15"/>
      <c r="AT39" s="15"/>
      <c r="AU39" s="15"/>
    </row>
    <row r="40" spans="1:49">
      <c r="A40" s="1951"/>
      <c r="B40" s="335" t="s">
        <v>487</v>
      </c>
      <c r="C40" s="1371"/>
      <c r="D40" s="1371" t="s">
        <v>1683</v>
      </c>
      <c r="E40" s="35" t="s">
        <v>187</v>
      </c>
      <c r="F40" s="819">
        <v>0.11</v>
      </c>
      <c r="G40" s="122">
        <f t="shared" si="12"/>
        <v>17.010000000000002</v>
      </c>
      <c r="H40" s="831" t="s">
        <v>852</v>
      </c>
      <c r="I40" s="831" t="s">
        <v>853</v>
      </c>
      <c r="J40" s="819">
        <v>30</v>
      </c>
      <c r="K40" s="37">
        <f t="shared" si="0"/>
        <v>1.5277777777777777E-4</v>
      </c>
      <c r="L40" s="37">
        <f t="shared" si="10"/>
        <v>2.7397222222222212E-2</v>
      </c>
      <c r="M40" s="819">
        <v>0.11</v>
      </c>
      <c r="N40" s="472">
        <f t="shared" si="18"/>
        <v>12.05</v>
      </c>
      <c r="O40" s="819">
        <v>30</v>
      </c>
      <c r="P40" s="37">
        <f t="shared" si="11"/>
        <v>1.5277777777777777E-4</v>
      </c>
      <c r="Q40" s="164">
        <f t="shared" si="16"/>
        <v>2.0508333333333326E-2</v>
      </c>
      <c r="R40" s="10">
        <f t="shared" si="17"/>
        <v>0.27050833333333346</v>
      </c>
      <c r="S40" s="10">
        <f t="shared" si="17"/>
        <v>0.32606388888888899</v>
      </c>
      <c r="T40" s="10">
        <f t="shared" si="17"/>
        <v>0.40245277777777788</v>
      </c>
      <c r="U40" s="10">
        <f t="shared" si="17"/>
        <v>0.4857861111111112</v>
      </c>
      <c r="V40" s="10">
        <f t="shared" si="17"/>
        <v>0.5691194444444444</v>
      </c>
      <c r="W40" s="10">
        <f t="shared" si="17"/>
        <v>0.65245277777777777</v>
      </c>
      <c r="X40" s="10">
        <f t="shared" si="17"/>
        <v>0.73578611111111114</v>
      </c>
      <c r="Y40" s="10">
        <f t="shared" si="17"/>
        <v>0.81911944444444451</v>
      </c>
      <c r="Z40" s="10">
        <f t="shared" si="17"/>
        <v>0.90245277777777788</v>
      </c>
      <c r="AA40" s="90"/>
      <c r="AB40" s="90"/>
      <c r="AC40" s="90"/>
      <c r="AD40" s="90"/>
      <c r="AE40" s="90"/>
      <c r="AF40" s="90"/>
      <c r="AG40" s="90"/>
      <c r="AH40" s="90"/>
      <c r="AI40" s="90"/>
      <c r="AJ40" s="90"/>
      <c r="AP40" s="461"/>
      <c r="AQ40" s="461"/>
      <c r="AR40" s="461"/>
      <c r="AS40" s="461"/>
      <c r="AT40" s="461"/>
      <c r="AU40" s="15"/>
    </row>
    <row r="41" spans="1:49">
      <c r="A41" s="1951"/>
      <c r="B41" s="1071" t="s">
        <v>496</v>
      </c>
      <c r="C41" s="114" t="s">
        <v>4</v>
      </c>
      <c r="D41" s="114" t="s">
        <v>1681</v>
      </c>
      <c r="E41" s="114" t="s">
        <v>188</v>
      </c>
      <c r="F41" s="132">
        <v>1.47</v>
      </c>
      <c r="G41" s="132">
        <f t="shared" si="12"/>
        <v>18.48</v>
      </c>
      <c r="H41" s="571" t="s">
        <v>1120</v>
      </c>
      <c r="I41" s="571" t="s">
        <v>1121</v>
      </c>
      <c r="J41" s="132">
        <v>30</v>
      </c>
      <c r="K41" s="118">
        <f t="shared" si="0"/>
        <v>2.0416666666666669E-3</v>
      </c>
      <c r="L41" s="118">
        <f t="shared" si="10"/>
        <v>2.9438888888888879E-2</v>
      </c>
      <c r="M41" s="132">
        <v>1.47</v>
      </c>
      <c r="N41" s="479">
        <f t="shared" si="18"/>
        <v>13.520000000000001</v>
      </c>
      <c r="O41" s="132">
        <v>30</v>
      </c>
      <c r="P41" s="118">
        <f t="shared" si="11"/>
        <v>2.0416666666666669E-3</v>
      </c>
      <c r="Q41" s="118">
        <f t="shared" si="16"/>
        <v>2.2549999999999994E-2</v>
      </c>
      <c r="R41" s="119">
        <f t="shared" si="17"/>
        <v>0.27255000000000013</v>
      </c>
      <c r="S41" s="119">
        <f t="shared" si="17"/>
        <v>0.32810555555555565</v>
      </c>
      <c r="T41" s="119">
        <f t="shared" si="17"/>
        <v>0.40449444444444455</v>
      </c>
      <c r="U41" s="119">
        <f t="shared" si="17"/>
        <v>0.48782777777777786</v>
      </c>
      <c r="V41" s="119">
        <f t="shared" si="17"/>
        <v>0.57116111111111112</v>
      </c>
      <c r="W41" s="119">
        <f t="shared" si="17"/>
        <v>0.65449444444444449</v>
      </c>
      <c r="X41" s="119">
        <f t="shared" si="17"/>
        <v>0.73782777777777786</v>
      </c>
      <c r="Y41" s="119">
        <f t="shared" si="17"/>
        <v>0.82116111111111123</v>
      </c>
      <c r="Z41" s="119">
        <f t="shared" si="17"/>
        <v>0.9044944444444446</v>
      </c>
      <c r="AA41" s="90"/>
      <c r="AB41" s="90"/>
      <c r="AC41" s="90"/>
      <c r="AD41" s="90"/>
      <c r="AE41" s="90"/>
      <c r="AF41" s="90"/>
      <c r="AG41" s="90"/>
      <c r="AH41" s="90"/>
      <c r="AI41" s="90"/>
      <c r="AJ41" s="90"/>
      <c r="AP41" s="15"/>
      <c r="AQ41" s="15"/>
      <c r="AR41" s="15"/>
      <c r="AS41" s="15"/>
      <c r="AT41" s="15"/>
      <c r="AU41" s="15"/>
    </row>
    <row r="42" spans="1:49">
      <c r="A42" s="1951"/>
      <c r="B42" s="792" t="s">
        <v>848</v>
      </c>
      <c r="C42" s="1423" t="s">
        <v>5</v>
      </c>
      <c r="D42" s="1371" t="s">
        <v>1683</v>
      </c>
      <c r="E42" s="35" t="s">
        <v>189</v>
      </c>
      <c r="F42" s="14">
        <v>2.69</v>
      </c>
      <c r="G42" s="122">
        <f t="shared" si="12"/>
        <v>21.17</v>
      </c>
      <c r="H42" s="831" t="s">
        <v>850</v>
      </c>
      <c r="I42" s="831" t="s">
        <v>851</v>
      </c>
      <c r="J42" s="14">
        <v>30</v>
      </c>
      <c r="K42" s="37">
        <f t="shared" si="0"/>
        <v>3.7361111111111106E-3</v>
      </c>
      <c r="L42" s="37">
        <f t="shared" si="10"/>
        <v>3.3174999999999989E-2</v>
      </c>
      <c r="M42" s="14">
        <v>2.69</v>
      </c>
      <c r="N42" s="472">
        <f t="shared" si="18"/>
        <v>16.21</v>
      </c>
      <c r="O42" s="14">
        <v>30</v>
      </c>
      <c r="P42" s="37">
        <f t="shared" si="11"/>
        <v>3.7361111111111106E-3</v>
      </c>
      <c r="Q42" s="164">
        <f t="shared" si="16"/>
        <v>2.6286111111111104E-2</v>
      </c>
      <c r="R42" s="10">
        <f t="shared" si="17"/>
        <v>0.27628611111111123</v>
      </c>
      <c r="S42" s="10">
        <f t="shared" si="17"/>
        <v>0.33184166666666676</v>
      </c>
      <c r="T42" s="10">
        <f t="shared" si="17"/>
        <v>0.40823055555555565</v>
      </c>
      <c r="U42" s="10">
        <f t="shared" si="17"/>
        <v>0.49156388888888897</v>
      </c>
      <c r="V42" s="10">
        <f t="shared" si="17"/>
        <v>0.57489722222222228</v>
      </c>
      <c r="W42" s="10">
        <f t="shared" si="17"/>
        <v>0.65823055555555565</v>
      </c>
      <c r="X42" s="10">
        <f t="shared" si="17"/>
        <v>0.74156388888888902</v>
      </c>
      <c r="Y42" s="10">
        <f t="shared" si="17"/>
        <v>0.82489722222222239</v>
      </c>
      <c r="Z42" s="10">
        <f t="shared" si="17"/>
        <v>0.90823055555555576</v>
      </c>
      <c r="AA42" s="90"/>
      <c r="AB42" s="90"/>
      <c r="AC42" s="90"/>
      <c r="AD42" s="90"/>
      <c r="AE42" s="90"/>
      <c r="AF42" s="90"/>
      <c r="AG42" s="90"/>
      <c r="AH42" s="90"/>
      <c r="AI42" s="90"/>
      <c r="AJ42" s="90"/>
      <c r="AP42" s="15"/>
      <c r="AQ42" s="15"/>
      <c r="AR42" s="15"/>
      <c r="AS42" s="15"/>
      <c r="AT42" s="15"/>
      <c r="AU42" s="15"/>
    </row>
    <row r="43" spans="1:49">
      <c r="A43" s="1951"/>
      <c r="B43" s="792" t="s">
        <v>849</v>
      </c>
      <c r="C43" s="1493" t="s">
        <v>4</v>
      </c>
      <c r="D43" s="1385" t="s">
        <v>1683</v>
      </c>
      <c r="E43" s="35" t="s">
        <v>393</v>
      </c>
      <c r="F43" s="568">
        <v>0.82</v>
      </c>
      <c r="G43" s="122">
        <f t="shared" si="12"/>
        <v>21.990000000000002</v>
      </c>
      <c r="H43" s="831" t="s">
        <v>846</v>
      </c>
      <c r="I43" s="831" t="s">
        <v>847</v>
      </c>
      <c r="J43" s="568">
        <v>30</v>
      </c>
      <c r="K43" s="37">
        <f t="shared" si="0"/>
        <v>1.1388888888888887E-3</v>
      </c>
      <c r="L43" s="37">
        <f t="shared" si="10"/>
        <v>3.431388888888888E-2</v>
      </c>
      <c r="M43" s="568">
        <v>0.82</v>
      </c>
      <c r="N43" s="472">
        <f t="shared" si="18"/>
        <v>17.03</v>
      </c>
      <c r="O43" s="568">
        <v>30</v>
      </c>
      <c r="P43" s="37">
        <f t="shared" si="11"/>
        <v>1.1388888888888887E-3</v>
      </c>
      <c r="Q43" s="164">
        <f t="shared" si="16"/>
        <v>2.7424999999999991E-2</v>
      </c>
      <c r="R43" s="10">
        <f t="shared" si="17"/>
        <v>0.27742500000000014</v>
      </c>
      <c r="S43" s="10">
        <f t="shared" si="17"/>
        <v>0.33298055555555567</v>
      </c>
      <c r="T43" s="10">
        <f t="shared" si="17"/>
        <v>0.40936944444444456</v>
      </c>
      <c r="U43" s="10">
        <f t="shared" si="17"/>
        <v>0.49270277777777788</v>
      </c>
      <c r="V43" s="10">
        <f t="shared" si="17"/>
        <v>0.57603611111111119</v>
      </c>
      <c r="W43" s="10">
        <f t="shared" si="17"/>
        <v>0.65936944444444456</v>
      </c>
      <c r="X43" s="10">
        <f t="shared" si="17"/>
        <v>0.74270277777777793</v>
      </c>
      <c r="Y43" s="10">
        <f t="shared" si="17"/>
        <v>0.8260361111111113</v>
      </c>
      <c r="Z43" s="10">
        <f t="shared" si="17"/>
        <v>0.90936944444444467</v>
      </c>
      <c r="AA43" s="90"/>
      <c r="AB43" s="90"/>
      <c r="AC43" s="90"/>
      <c r="AD43" s="90"/>
      <c r="AE43" s="90"/>
      <c r="AF43" s="90"/>
      <c r="AG43" s="90"/>
      <c r="AH43" s="90"/>
      <c r="AI43" s="90"/>
      <c r="AJ43" s="90"/>
      <c r="AK43" s="15"/>
      <c r="AL43" s="15"/>
      <c r="AM43" s="15"/>
      <c r="AN43" s="15"/>
      <c r="AO43" s="15"/>
      <c r="AP43" s="15"/>
    </row>
    <row r="44" spans="1:49">
      <c r="A44" s="338"/>
      <c r="B44" s="485"/>
      <c r="C44" s="462"/>
      <c r="D44" s="1376"/>
      <c r="E44" s="462"/>
      <c r="F44" s="19"/>
      <c r="G44" s="19"/>
      <c r="H44" s="19"/>
      <c r="I44" s="19"/>
      <c r="J44" s="361"/>
      <c r="K44" s="78"/>
      <c r="L44" s="78"/>
      <c r="M44" s="20"/>
      <c r="N44" s="471"/>
      <c r="O44" s="20"/>
      <c r="P44" s="20"/>
      <c r="Q44" s="20"/>
      <c r="R44" s="20"/>
      <c r="S44" s="20"/>
      <c r="T44" s="20"/>
      <c r="U44" s="20"/>
      <c r="V44" s="20"/>
      <c r="W44" s="20"/>
      <c r="X44" s="361"/>
      <c r="Y44" s="361"/>
      <c r="Z44" s="94"/>
      <c r="AA44" s="94"/>
      <c r="AI44" s="15"/>
      <c r="AJ44" s="15"/>
      <c r="AK44" s="15"/>
      <c r="AL44" s="15"/>
      <c r="AM44" s="15"/>
      <c r="AN44" s="15"/>
    </row>
    <row r="45" spans="1:49">
      <c r="A45" s="338"/>
      <c r="B45" s="485"/>
      <c r="C45" s="462"/>
      <c r="D45" s="1376"/>
      <c r="E45" s="462"/>
      <c r="F45" s="361"/>
      <c r="G45" s="19"/>
      <c r="H45" s="19"/>
      <c r="I45" s="361"/>
      <c r="J45" s="78"/>
      <c r="K45" s="78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361"/>
      <c r="X45" s="361"/>
      <c r="Y45" s="94"/>
      <c r="Z45" s="94"/>
      <c r="AH45" s="15"/>
      <c r="AI45" s="15"/>
      <c r="AJ45" s="15"/>
      <c r="AK45" s="15"/>
      <c r="AL45" s="15"/>
      <c r="AM45" s="15"/>
    </row>
    <row r="46" spans="1:49">
      <c r="A46" s="338"/>
      <c r="B46" s="485"/>
      <c r="C46" s="462"/>
      <c r="D46" s="1376"/>
      <c r="E46" s="462"/>
      <c r="F46" s="361"/>
      <c r="G46" s="19"/>
      <c r="H46" s="19"/>
      <c r="I46" s="361"/>
      <c r="J46" s="78"/>
      <c r="K46" s="78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361"/>
      <c r="X46" s="361"/>
      <c r="Y46" s="94"/>
      <c r="Z46" s="94"/>
      <c r="AH46" s="15"/>
      <c r="AI46" s="15"/>
      <c r="AJ46" s="15"/>
      <c r="AK46" s="15"/>
      <c r="AL46" s="15"/>
      <c r="AM46" s="15"/>
    </row>
    <row r="47" spans="1:49">
      <c r="A47" s="338"/>
      <c r="B47" s="485"/>
      <c r="C47" s="462"/>
      <c r="D47" s="462"/>
      <c r="E47" s="361"/>
      <c r="F47" s="19"/>
      <c r="G47" s="19"/>
      <c r="H47" s="361"/>
      <c r="I47" s="78"/>
      <c r="J47" s="78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361"/>
      <c r="W47" s="361"/>
      <c r="X47" s="94"/>
      <c r="Y47" s="94"/>
      <c r="AG47" s="15"/>
      <c r="AH47" s="15"/>
      <c r="AI47" s="15"/>
      <c r="AJ47" s="15"/>
      <c r="AK47" s="15"/>
      <c r="AL47" s="15"/>
    </row>
    <row r="48" spans="1:49">
      <c r="A48" s="338"/>
      <c r="B48" s="485"/>
      <c r="C48" s="462"/>
      <c r="D48" s="462"/>
      <c r="E48" s="361"/>
      <c r="F48" s="19"/>
      <c r="G48" s="19"/>
      <c r="H48" s="361"/>
      <c r="I48" s="78"/>
      <c r="J48" s="78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361"/>
      <c r="W48" s="361"/>
      <c r="X48" s="94"/>
      <c r="Y48" s="94"/>
      <c r="AG48" s="15"/>
      <c r="AH48" s="15"/>
      <c r="AI48" s="15"/>
      <c r="AJ48" s="15"/>
      <c r="AK48" s="15"/>
      <c r="AL48" s="15"/>
    </row>
    <row r="49" spans="1:41">
      <c r="A49" s="338"/>
      <c r="B49" s="485"/>
      <c r="C49" s="462"/>
      <c r="D49" s="462"/>
      <c r="E49" s="361"/>
      <c r="F49" s="19"/>
      <c r="G49" s="19"/>
      <c r="H49" s="361"/>
      <c r="I49" s="78"/>
      <c r="J49" s="78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361"/>
      <c r="W49" s="361"/>
      <c r="X49" s="96"/>
      <c r="Y49" s="96"/>
      <c r="AG49" s="15"/>
      <c r="AH49" s="15"/>
      <c r="AI49" s="15"/>
      <c r="AJ49" s="15"/>
      <c r="AK49" s="15"/>
      <c r="AL49" s="15"/>
    </row>
    <row r="50" spans="1:41" ht="22.5" customHeight="1">
      <c r="A50" s="338"/>
      <c r="B50" s="485"/>
      <c r="C50" s="462"/>
      <c r="D50" s="462"/>
      <c r="E50" s="361"/>
      <c r="F50" s="19"/>
      <c r="G50" s="19"/>
      <c r="H50" s="361"/>
      <c r="I50" s="78"/>
      <c r="J50" s="78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361"/>
      <c r="W50" s="361"/>
      <c r="X50" s="15"/>
      <c r="Y50" s="15"/>
      <c r="Z50" s="15"/>
      <c r="AG50" s="15"/>
      <c r="AH50" s="15"/>
      <c r="AI50" s="15"/>
      <c r="AJ50" s="15"/>
      <c r="AK50" s="15"/>
      <c r="AL50" s="15"/>
    </row>
    <row r="51" spans="1:41">
      <c r="A51" s="338"/>
      <c r="B51" s="485"/>
      <c r="C51" s="462"/>
      <c r="D51" s="462"/>
      <c r="E51" s="19"/>
      <c r="F51" s="19"/>
      <c r="G51" s="19"/>
      <c r="H51" s="361"/>
      <c r="I51" s="78"/>
      <c r="J51" s="78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361"/>
      <c r="W51" s="361"/>
      <c r="X51" s="15"/>
      <c r="Y51" s="15"/>
      <c r="Z51" s="15"/>
      <c r="AL51" s="15"/>
    </row>
    <row r="52" spans="1:41">
      <c r="A52" s="338"/>
      <c r="B52" s="485"/>
      <c r="C52" s="462"/>
      <c r="D52" s="462"/>
      <c r="E52" s="361"/>
      <c r="F52" s="19"/>
      <c r="G52" s="19"/>
      <c r="H52" s="361"/>
      <c r="I52" s="78"/>
      <c r="J52" s="78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361"/>
      <c r="W52" s="361"/>
      <c r="X52" s="15"/>
      <c r="Y52" s="15"/>
      <c r="Z52" s="15"/>
      <c r="AB52" s="461"/>
      <c r="AL52" s="15"/>
    </row>
    <row r="53" spans="1:41" ht="36" customHeight="1">
      <c r="A53" s="463"/>
      <c r="B53" s="415"/>
      <c r="C53" s="84"/>
      <c r="D53" s="84"/>
      <c r="E53" s="417"/>
      <c r="F53" s="85"/>
      <c r="G53" s="85"/>
      <c r="H53" s="86"/>
      <c r="I53" s="87"/>
      <c r="J53" s="87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  <c r="AD53" s="90"/>
      <c r="AF53" s="15"/>
      <c r="AL53" s="15"/>
    </row>
    <row r="54" spans="1:41" ht="23.25" customHeight="1">
      <c r="A54" s="15"/>
      <c r="B54" s="1952">
        <v>23</v>
      </c>
      <c r="C54" s="462"/>
      <c r="D54" s="38" t="s">
        <v>269</v>
      </c>
      <c r="E54" s="361"/>
      <c r="F54" s="361"/>
      <c r="G54" s="361"/>
      <c r="H54" s="361"/>
      <c r="I54" s="361"/>
      <c r="J54" s="361"/>
      <c r="K54" s="361"/>
      <c r="L54" s="361"/>
      <c r="M54" s="361"/>
      <c r="N54" s="361"/>
      <c r="O54" s="361"/>
      <c r="P54" s="361"/>
      <c r="Q54" s="361"/>
      <c r="R54" s="461"/>
      <c r="S54" s="461"/>
      <c r="T54" s="461"/>
      <c r="U54" s="461"/>
      <c r="V54" s="461"/>
      <c r="W54" s="461"/>
      <c r="X54" s="461"/>
      <c r="Y54" s="461"/>
      <c r="Z54" s="461"/>
      <c r="AA54" s="461"/>
      <c r="AB54" s="461"/>
      <c r="AC54" s="461"/>
      <c r="AD54" s="461"/>
      <c r="AE54" s="461"/>
      <c r="AF54" s="461"/>
      <c r="AL54" s="15"/>
    </row>
    <row r="55" spans="1:41" ht="38.25" customHeight="1">
      <c r="A55" s="15"/>
      <c r="B55" s="1952"/>
      <c r="C55" s="462"/>
      <c r="D55" s="38" t="s">
        <v>497</v>
      </c>
      <c r="E55" s="361"/>
      <c r="F55" s="361"/>
      <c r="G55" s="361"/>
      <c r="H55" s="361"/>
      <c r="I55" s="361"/>
      <c r="J55" s="361"/>
      <c r="K55" s="361"/>
      <c r="L55" s="361"/>
      <c r="M55" s="86"/>
      <c r="N55" s="361"/>
      <c r="O55" s="361"/>
      <c r="P55" s="361"/>
      <c r="Q55" s="361"/>
      <c r="R55" s="461"/>
      <c r="S55" s="461"/>
      <c r="T55" s="461"/>
      <c r="U55" s="461"/>
      <c r="V55" s="461"/>
      <c r="W55" s="461"/>
      <c r="X55" s="461"/>
      <c r="Y55" s="461"/>
      <c r="Z55" s="461"/>
      <c r="AA55" s="461"/>
      <c r="AB55" s="461"/>
      <c r="AC55" s="461"/>
      <c r="AD55" s="461"/>
      <c r="AE55" s="461"/>
      <c r="AF55" s="461"/>
      <c r="AK55" s="86"/>
      <c r="AL55" s="15"/>
    </row>
    <row r="56" spans="1:41" ht="25.5">
      <c r="A56" s="1998" t="s">
        <v>17</v>
      </c>
      <c r="B56" s="1998"/>
      <c r="C56" s="1998"/>
      <c r="D56" s="1950" t="s">
        <v>1465</v>
      </c>
      <c r="E56" s="1951"/>
      <c r="F56" s="1951"/>
      <c r="G56" s="1951"/>
      <c r="H56" s="1951"/>
      <c r="I56" s="1951"/>
      <c r="J56" s="1951"/>
      <c r="K56" s="1951"/>
      <c r="L56" s="1951"/>
      <c r="M56" s="1951"/>
      <c r="N56" s="1951"/>
      <c r="O56" s="1951"/>
      <c r="P56" s="1951"/>
      <c r="Q56" s="1951"/>
      <c r="R56" s="1951"/>
      <c r="S56" s="1951"/>
      <c r="T56" s="1951"/>
      <c r="U56" s="1951"/>
      <c r="V56" s="1951"/>
      <c r="W56" s="1951"/>
      <c r="X56" s="1951"/>
      <c r="Y56" s="1951"/>
      <c r="Z56" s="1951"/>
      <c r="AA56" s="338"/>
      <c r="AB56" s="338"/>
      <c r="AC56" s="338"/>
      <c r="AD56" s="338"/>
      <c r="AE56" s="338"/>
      <c r="AF56" s="338"/>
      <c r="AG56" s="338"/>
      <c r="AH56" s="821"/>
      <c r="AI56" s="15"/>
      <c r="AL56" s="361"/>
      <c r="AM56" s="15"/>
    </row>
    <row r="57" spans="1:41">
      <c r="A57" s="1954"/>
      <c r="B57" s="1953" t="s">
        <v>1</v>
      </c>
      <c r="C57" s="1955" t="s">
        <v>2</v>
      </c>
      <c r="D57" s="1955" t="s">
        <v>1686</v>
      </c>
      <c r="E57" s="1954" t="s">
        <v>491</v>
      </c>
      <c r="F57" s="1956"/>
      <c r="G57" s="1956"/>
      <c r="H57" s="1956"/>
      <c r="I57" s="1956"/>
      <c r="J57" s="1956"/>
      <c r="K57" s="1956"/>
      <c r="L57" s="1956"/>
      <c r="M57" s="1954" t="s">
        <v>490</v>
      </c>
      <c r="N57" s="1956"/>
      <c r="O57" s="1956"/>
      <c r="P57" s="1956"/>
      <c r="Q57" s="1956"/>
      <c r="R57" s="32">
        <v>1</v>
      </c>
      <c r="S57" s="32">
        <v>1</v>
      </c>
      <c r="T57" s="32">
        <v>1</v>
      </c>
      <c r="U57" s="32">
        <v>1</v>
      </c>
      <c r="V57" s="32">
        <v>1</v>
      </c>
      <c r="W57" s="32">
        <v>1</v>
      </c>
      <c r="X57" s="32">
        <v>1</v>
      </c>
      <c r="Y57" s="32">
        <v>1</v>
      </c>
      <c r="Z57" s="32">
        <v>1</v>
      </c>
      <c r="AA57" s="86"/>
      <c r="AB57" s="86"/>
      <c r="AC57" s="86"/>
      <c r="AD57" s="86"/>
      <c r="AE57" s="86"/>
      <c r="AF57" s="86"/>
      <c r="AG57" s="86"/>
      <c r="AH57" s="86"/>
      <c r="AI57" s="86"/>
      <c r="AJ57" s="63"/>
      <c r="AN57" s="393"/>
      <c r="AO57" s="461"/>
    </row>
    <row r="58" spans="1:41" ht="22.5" customHeight="1">
      <c r="A58" s="1954"/>
      <c r="B58" s="1953"/>
      <c r="C58" s="1955"/>
      <c r="D58" s="1990"/>
      <c r="E58" s="1371" t="s">
        <v>0</v>
      </c>
      <c r="F58" s="1373" t="s">
        <v>48</v>
      </c>
      <c r="G58" s="1373"/>
      <c r="H58" s="1957" t="s">
        <v>552</v>
      </c>
      <c r="I58" s="1958"/>
      <c r="J58" s="1373" t="s">
        <v>8</v>
      </c>
      <c r="K58" s="1373" t="s">
        <v>9</v>
      </c>
      <c r="L58" s="1373" t="s">
        <v>10</v>
      </c>
      <c r="M58" s="1373" t="s">
        <v>48</v>
      </c>
      <c r="N58" s="1373"/>
      <c r="O58" s="1373" t="s">
        <v>493</v>
      </c>
      <c r="P58" s="1373" t="s">
        <v>494</v>
      </c>
      <c r="Q58" s="1373" t="s">
        <v>495</v>
      </c>
      <c r="R58" s="1370">
        <v>1</v>
      </c>
      <c r="S58" s="1370">
        <v>2</v>
      </c>
      <c r="T58" s="1370">
        <v>3</v>
      </c>
      <c r="U58" s="1370">
        <v>4</v>
      </c>
      <c r="V58" s="1370">
        <v>5</v>
      </c>
      <c r="W58" s="1370">
        <v>6</v>
      </c>
      <c r="X58" s="1370">
        <v>7</v>
      </c>
      <c r="Y58" s="1370">
        <v>8</v>
      </c>
      <c r="Z58" s="817">
        <v>9</v>
      </c>
      <c r="AA58" s="86"/>
      <c r="AB58" s="86"/>
      <c r="AC58" s="86"/>
      <c r="AD58" s="86"/>
      <c r="AE58" s="86"/>
      <c r="AF58" s="86"/>
      <c r="AG58" s="86"/>
      <c r="AH58" s="86"/>
      <c r="AI58" s="86"/>
      <c r="AJ58" s="63"/>
      <c r="AN58" s="90"/>
      <c r="AO58" s="15"/>
    </row>
    <row r="59" spans="1:41" ht="16.5" customHeight="1">
      <c r="A59" s="1962" t="s">
        <v>3</v>
      </c>
      <c r="B59" s="792" t="s">
        <v>849</v>
      </c>
      <c r="C59" s="1382" t="s">
        <v>4</v>
      </c>
      <c r="D59" s="1382" t="s">
        <v>1683</v>
      </c>
      <c r="E59" s="1382" t="s">
        <v>18</v>
      </c>
      <c r="F59" s="1381">
        <v>0</v>
      </c>
      <c r="G59" s="1381">
        <v>0</v>
      </c>
      <c r="H59" s="831" t="s">
        <v>846</v>
      </c>
      <c r="I59" s="831" t="s">
        <v>847</v>
      </c>
      <c r="J59" s="1381"/>
      <c r="K59" s="1381"/>
      <c r="L59" s="37">
        <v>0</v>
      </c>
      <c r="M59" s="1381">
        <v>0</v>
      </c>
      <c r="N59" s="189">
        <v>0</v>
      </c>
      <c r="O59" s="37"/>
      <c r="P59" s="37">
        <v>0</v>
      </c>
      <c r="Q59" s="37"/>
      <c r="R59" s="432">
        <v>0.27777777777777779</v>
      </c>
      <c r="S59" s="432">
        <v>0.34722222222222227</v>
      </c>
      <c r="T59" s="432">
        <v>0.41666666666666669</v>
      </c>
      <c r="U59" s="432">
        <v>0.5</v>
      </c>
      <c r="V59" s="432">
        <v>0.58333333333333337</v>
      </c>
      <c r="W59" s="432">
        <v>0.66666666666666663</v>
      </c>
      <c r="X59" s="432">
        <v>0.75</v>
      </c>
      <c r="Y59" s="432">
        <v>0.83333333333333337</v>
      </c>
      <c r="Z59" s="432">
        <v>0.91666666666666663</v>
      </c>
      <c r="AA59" s="443"/>
      <c r="AB59" s="443"/>
      <c r="AC59" s="443"/>
      <c r="AD59" s="443"/>
      <c r="AE59" s="443"/>
      <c r="AF59" s="443"/>
      <c r="AG59" s="443"/>
      <c r="AH59" s="477"/>
      <c r="AI59" s="477"/>
      <c r="AJ59" s="63"/>
      <c r="AN59" s="90"/>
      <c r="AO59" s="15"/>
    </row>
    <row r="60" spans="1:41">
      <c r="A60" s="1963"/>
      <c r="B60" s="792" t="s">
        <v>848</v>
      </c>
      <c r="C60" s="1382" t="s">
        <v>4</v>
      </c>
      <c r="D60" s="1382" t="s">
        <v>1683</v>
      </c>
      <c r="E60" s="1382" t="s">
        <v>19</v>
      </c>
      <c r="F60" s="179">
        <v>0.82</v>
      </c>
      <c r="G60" s="1379">
        <f>F60</f>
        <v>0.82</v>
      </c>
      <c r="H60" s="831" t="s">
        <v>1163</v>
      </c>
      <c r="I60" s="831" t="s">
        <v>1164</v>
      </c>
      <c r="J60" s="1381">
        <v>30</v>
      </c>
      <c r="K60" s="37">
        <f t="shared" ref="K60:K95" si="19">(F60/J60)/24</f>
        <v>1.1388888888888887E-3</v>
      </c>
      <c r="L60" s="37">
        <f>L59+K60</f>
        <v>1.1388888888888887E-3</v>
      </c>
      <c r="M60" s="179">
        <v>0.82</v>
      </c>
      <c r="N60" s="472">
        <f>M60</f>
        <v>0.82</v>
      </c>
      <c r="O60" s="1381">
        <v>30</v>
      </c>
      <c r="P60" s="37">
        <f>(M60/O60)/24</f>
        <v>1.1388888888888887E-3</v>
      </c>
      <c r="Q60" s="37">
        <f>P59+P60</f>
        <v>1.1388888888888887E-3</v>
      </c>
      <c r="R60" s="98">
        <f>R59+$P60</f>
        <v>0.2789166666666667</v>
      </c>
      <c r="S60" s="98">
        <f>S59+$P60</f>
        <v>0.34836111111111118</v>
      </c>
      <c r="T60" s="98">
        <f>T59+$K60</f>
        <v>0.4178055555555556</v>
      </c>
      <c r="U60" s="98">
        <f t="shared" ref="U60:X67" si="20">U59+$K60</f>
        <v>0.50113888888888891</v>
      </c>
      <c r="V60" s="98">
        <f t="shared" si="20"/>
        <v>0.58447222222222228</v>
      </c>
      <c r="W60" s="98">
        <f t="shared" si="20"/>
        <v>0.66780555555555554</v>
      </c>
      <c r="X60" s="98">
        <f t="shared" si="20"/>
        <v>0.75113888888888891</v>
      </c>
      <c r="Y60" s="98">
        <f t="shared" ref="Y60:Z67" si="21">Y59+$P60</f>
        <v>0.83447222222222228</v>
      </c>
      <c r="Z60" s="98">
        <f t="shared" si="21"/>
        <v>0.91780555555555554</v>
      </c>
      <c r="AA60" s="90"/>
      <c r="AB60" s="90"/>
      <c r="AC60" s="90"/>
      <c r="AD60" s="90"/>
      <c r="AE60" s="90"/>
      <c r="AF60" s="90"/>
      <c r="AG60" s="90"/>
      <c r="AH60" s="90"/>
      <c r="AI60" s="90"/>
      <c r="AJ60" s="63"/>
      <c r="AN60" s="90"/>
    </row>
    <row r="61" spans="1:41">
      <c r="A61" s="1963"/>
      <c r="B61" s="7" t="s">
        <v>498</v>
      </c>
      <c r="C61" s="1382" t="s">
        <v>4</v>
      </c>
      <c r="D61" s="1382" t="s">
        <v>1681</v>
      </c>
      <c r="E61" s="1382"/>
      <c r="F61" s="179">
        <v>2.69</v>
      </c>
      <c r="G61" s="179">
        <f>G60+F61</f>
        <v>3.51</v>
      </c>
      <c r="H61" s="1058" t="s">
        <v>930</v>
      </c>
      <c r="I61" s="1058" t="s">
        <v>931</v>
      </c>
      <c r="J61" s="1381">
        <v>30</v>
      </c>
      <c r="K61" s="37">
        <f t="shared" si="19"/>
        <v>3.7361111111111106E-3</v>
      </c>
      <c r="L61" s="37">
        <f t="shared" ref="L61:L95" si="22">L60+K61</f>
        <v>4.8749999999999991E-3</v>
      </c>
      <c r="M61" s="179">
        <v>2.69</v>
      </c>
      <c r="N61" s="472">
        <f>N60+M61</f>
        <v>3.51</v>
      </c>
      <c r="O61" s="1381">
        <v>30</v>
      </c>
      <c r="P61" s="37">
        <f t="shared" ref="P61:P95" si="23">(M61/O61)/24</f>
        <v>3.7361111111111106E-3</v>
      </c>
      <c r="Q61" s="37">
        <f t="shared" ref="Q61:Q62" si="24">P60+P61</f>
        <v>4.8749999999999991E-3</v>
      </c>
      <c r="R61" s="98">
        <f t="shared" ref="R61:S67" si="25">R60+$P61</f>
        <v>0.28265277777777781</v>
      </c>
      <c r="S61" s="98">
        <f t="shared" si="25"/>
        <v>0.35209722222222228</v>
      </c>
      <c r="T61" s="98">
        <f t="shared" ref="T61:T67" si="26">T60+$K61</f>
        <v>0.4215416666666667</v>
      </c>
      <c r="U61" s="98">
        <f t="shared" si="20"/>
        <v>0.50487500000000007</v>
      </c>
      <c r="V61" s="98">
        <f t="shared" si="20"/>
        <v>0.58820833333333344</v>
      </c>
      <c r="W61" s="98">
        <f t="shared" si="20"/>
        <v>0.6715416666666667</v>
      </c>
      <c r="X61" s="98">
        <f t="shared" si="20"/>
        <v>0.75487500000000007</v>
      </c>
      <c r="Y61" s="98">
        <f t="shared" si="21"/>
        <v>0.83820833333333344</v>
      </c>
      <c r="Z61" s="98">
        <f t="shared" ref="Z61" si="27">Z60+$P61</f>
        <v>0.9215416666666667</v>
      </c>
      <c r="AA61" s="90"/>
      <c r="AB61" s="90"/>
      <c r="AC61" s="90"/>
      <c r="AD61" s="90"/>
      <c r="AE61" s="90"/>
      <c r="AF61" s="90"/>
      <c r="AG61" s="90"/>
      <c r="AH61" s="90"/>
      <c r="AI61" s="90"/>
      <c r="AJ61" s="63"/>
      <c r="AN61" s="90"/>
    </row>
    <row r="62" spans="1:41">
      <c r="A62" s="1963"/>
      <c r="B62" s="335" t="s">
        <v>486</v>
      </c>
      <c r="C62" s="1382" t="s">
        <v>5</v>
      </c>
      <c r="D62" s="1382" t="s">
        <v>1681</v>
      </c>
      <c r="E62" s="1382" t="s">
        <v>20</v>
      </c>
      <c r="F62" s="179">
        <v>1.62</v>
      </c>
      <c r="G62" s="179">
        <f t="shared" ref="G62:G95" si="28">G61+F62</f>
        <v>5.13</v>
      </c>
      <c r="H62" s="831" t="s">
        <v>932</v>
      </c>
      <c r="I62" s="831" t="s">
        <v>933</v>
      </c>
      <c r="J62" s="1381">
        <v>30</v>
      </c>
      <c r="K62" s="37">
        <f t="shared" si="19"/>
        <v>2.2500000000000003E-3</v>
      </c>
      <c r="L62" s="37">
        <f t="shared" si="22"/>
        <v>7.1249999999999994E-3</v>
      </c>
      <c r="M62" s="179">
        <v>1.62</v>
      </c>
      <c r="N62" s="472">
        <f t="shared" ref="N62:N67" si="29">N61+M62</f>
        <v>5.13</v>
      </c>
      <c r="O62" s="1381">
        <v>30</v>
      </c>
      <c r="P62" s="37">
        <f t="shared" si="23"/>
        <v>2.2500000000000003E-3</v>
      </c>
      <c r="Q62" s="37">
        <f t="shared" si="24"/>
        <v>5.9861111111111105E-3</v>
      </c>
      <c r="R62" s="98">
        <f t="shared" si="25"/>
        <v>0.28490277777777778</v>
      </c>
      <c r="S62" s="98">
        <f t="shared" si="25"/>
        <v>0.35434722222222226</v>
      </c>
      <c r="T62" s="98">
        <f t="shared" si="26"/>
        <v>0.42379166666666668</v>
      </c>
      <c r="U62" s="98">
        <f t="shared" si="20"/>
        <v>0.50712500000000005</v>
      </c>
      <c r="V62" s="98">
        <f t="shared" si="20"/>
        <v>0.59045833333333342</v>
      </c>
      <c r="W62" s="98">
        <f t="shared" si="20"/>
        <v>0.67379166666666668</v>
      </c>
      <c r="X62" s="98">
        <f t="shared" si="20"/>
        <v>0.75712500000000005</v>
      </c>
      <c r="Y62" s="98">
        <f t="shared" si="21"/>
        <v>0.84045833333333342</v>
      </c>
      <c r="Z62" s="98">
        <f t="shared" ref="Z62" si="30">Z61+$P62</f>
        <v>0.92379166666666668</v>
      </c>
      <c r="AA62" s="90"/>
      <c r="AB62" s="90"/>
      <c r="AC62" s="90"/>
      <c r="AD62" s="90"/>
      <c r="AE62" s="90"/>
      <c r="AF62" s="90"/>
      <c r="AG62" s="90"/>
      <c r="AH62" s="90"/>
      <c r="AI62" s="90"/>
      <c r="AJ62" s="63"/>
      <c r="AN62" s="90"/>
    </row>
    <row r="63" spans="1:41">
      <c r="A63" s="1963"/>
      <c r="B63" s="1071" t="s">
        <v>485</v>
      </c>
      <c r="C63" s="114"/>
      <c r="D63" s="114" t="s">
        <v>1681</v>
      </c>
      <c r="E63" s="114" t="s">
        <v>21</v>
      </c>
      <c r="F63" s="1061">
        <v>0.4</v>
      </c>
      <c r="G63" s="1061">
        <f t="shared" si="28"/>
        <v>5.53</v>
      </c>
      <c r="H63" s="1073" t="s">
        <v>934</v>
      </c>
      <c r="I63" s="1073" t="s">
        <v>935</v>
      </c>
      <c r="J63" s="116">
        <v>30</v>
      </c>
      <c r="K63" s="118">
        <f t="shared" si="19"/>
        <v>5.5555555555555556E-4</v>
      </c>
      <c r="L63" s="118">
        <f t="shared" si="22"/>
        <v>7.6805555555555551E-3</v>
      </c>
      <c r="M63" s="1061">
        <v>0.4</v>
      </c>
      <c r="N63" s="472">
        <f t="shared" si="29"/>
        <v>5.53</v>
      </c>
      <c r="O63" s="116">
        <v>30</v>
      </c>
      <c r="P63" s="118">
        <f t="shared" si="23"/>
        <v>5.5555555555555556E-4</v>
      </c>
      <c r="Q63" s="118">
        <f t="shared" ref="Q63:Q95" si="31">Q62+P63</f>
        <v>6.5416666666666661E-3</v>
      </c>
      <c r="R63" s="119">
        <f t="shared" si="25"/>
        <v>0.28545833333333331</v>
      </c>
      <c r="S63" s="119">
        <f t="shared" si="25"/>
        <v>0.35490277777777779</v>
      </c>
      <c r="T63" s="119">
        <f t="shared" si="26"/>
        <v>0.42434722222222221</v>
      </c>
      <c r="U63" s="119">
        <f t="shared" si="20"/>
        <v>0.50768055555555558</v>
      </c>
      <c r="V63" s="119">
        <f t="shared" si="20"/>
        <v>0.59101388888888895</v>
      </c>
      <c r="W63" s="119">
        <f t="shared" si="20"/>
        <v>0.67434722222222221</v>
      </c>
      <c r="X63" s="119">
        <f t="shared" si="20"/>
        <v>0.75768055555555558</v>
      </c>
      <c r="Y63" s="119">
        <f t="shared" si="21"/>
        <v>0.84101388888888895</v>
      </c>
      <c r="Z63" s="119">
        <f t="shared" ref="Z63" si="32">Z62+$P63</f>
        <v>0.92434722222222221</v>
      </c>
      <c r="AA63" s="90"/>
      <c r="AB63" s="90"/>
      <c r="AC63" s="90"/>
      <c r="AD63" s="90"/>
      <c r="AE63" s="90"/>
      <c r="AF63" s="90"/>
      <c r="AG63" s="90"/>
      <c r="AH63" s="90"/>
      <c r="AI63" s="90"/>
      <c r="AJ63" s="63"/>
      <c r="AN63" s="90"/>
    </row>
    <row r="64" spans="1:41">
      <c r="A64" s="1963"/>
      <c r="B64" s="335" t="s">
        <v>484</v>
      </c>
      <c r="C64" s="1382"/>
      <c r="D64" s="1382" t="s">
        <v>1681</v>
      </c>
      <c r="E64" s="1382" t="s">
        <v>22</v>
      </c>
      <c r="F64" s="179">
        <v>0.43</v>
      </c>
      <c r="G64" s="179">
        <f t="shared" si="28"/>
        <v>5.96</v>
      </c>
      <c r="H64" s="831" t="s">
        <v>533</v>
      </c>
      <c r="I64" s="831" t="s">
        <v>91</v>
      </c>
      <c r="J64" s="1381">
        <v>30</v>
      </c>
      <c r="K64" s="37">
        <f t="shared" si="19"/>
        <v>5.9722222222222219E-4</v>
      </c>
      <c r="L64" s="37">
        <f t="shared" si="22"/>
        <v>8.277777777777778E-3</v>
      </c>
      <c r="M64" s="179">
        <v>0.43</v>
      </c>
      <c r="N64" s="472">
        <f t="shared" si="29"/>
        <v>5.96</v>
      </c>
      <c r="O64" s="1381">
        <v>30</v>
      </c>
      <c r="P64" s="37">
        <f t="shared" si="23"/>
        <v>5.9722222222222219E-4</v>
      </c>
      <c r="Q64" s="37">
        <f t="shared" si="31"/>
        <v>7.1388888888888882E-3</v>
      </c>
      <c r="R64" s="98">
        <f t="shared" si="25"/>
        <v>0.28605555555555556</v>
      </c>
      <c r="S64" s="98">
        <f t="shared" si="25"/>
        <v>0.35550000000000004</v>
      </c>
      <c r="T64" s="98">
        <f t="shared" si="26"/>
        <v>0.42494444444444446</v>
      </c>
      <c r="U64" s="98">
        <f t="shared" si="20"/>
        <v>0.50827777777777783</v>
      </c>
      <c r="V64" s="98">
        <f t="shared" si="20"/>
        <v>0.5916111111111112</v>
      </c>
      <c r="W64" s="98">
        <f t="shared" si="20"/>
        <v>0.67494444444444446</v>
      </c>
      <c r="X64" s="98">
        <f t="shared" si="20"/>
        <v>0.75827777777777783</v>
      </c>
      <c r="Y64" s="98">
        <f t="shared" si="21"/>
        <v>0.8416111111111112</v>
      </c>
      <c r="Z64" s="98">
        <f t="shared" ref="Z64" si="33">Z63+$P64</f>
        <v>0.92494444444444446</v>
      </c>
      <c r="AA64" s="90"/>
      <c r="AB64" s="90"/>
      <c r="AC64" s="90"/>
      <c r="AD64" s="90"/>
      <c r="AE64" s="90"/>
      <c r="AF64" s="90"/>
      <c r="AG64" s="90"/>
      <c r="AH64" s="90"/>
      <c r="AI64" s="90"/>
      <c r="AJ64" s="63"/>
      <c r="AN64" s="90"/>
    </row>
    <row r="65" spans="1:40">
      <c r="A65" s="1963"/>
      <c r="B65" s="872" t="s">
        <v>489</v>
      </c>
      <c r="C65" s="1382"/>
      <c r="D65" s="1382" t="s">
        <v>1681</v>
      </c>
      <c r="E65" s="1382" t="s">
        <v>23</v>
      </c>
      <c r="F65" s="124">
        <v>0.27</v>
      </c>
      <c r="G65" s="179">
        <f t="shared" si="28"/>
        <v>6.23</v>
      </c>
      <c r="H65" s="1058" t="s">
        <v>533</v>
      </c>
      <c r="I65" s="1058" t="s">
        <v>91</v>
      </c>
      <c r="J65" s="1381">
        <v>30</v>
      </c>
      <c r="K65" s="37">
        <f t="shared" si="19"/>
        <v>3.7500000000000006E-4</v>
      </c>
      <c r="L65" s="37">
        <f t="shared" si="22"/>
        <v>8.6527777777777783E-3</v>
      </c>
      <c r="M65" s="124">
        <v>0.27</v>
      </c>
      <c r="N65" s="472">
        <f t="shared" si="29"/>
        <v>6.23</v>
      </c>
      <c r="O65" s="1381">
        <v>30</v>
      </c>
      <c r="P65" s="37">
        <f t="shared" si="23"/>
        <v>3.7500000000000006E-4</v>
      </c>
      <c r="Q65" s="37">
        <f t="shared" si="31"/>
        <v>7.5138888888888885E-3</v>
      </c>
      <c r="R65" s="98">
        <f t="shared" si="25"/>
        <v>0.28643055555555558</v>
      </c>
      <c r="S65" s="98">
        <f t="shared" si="25"/>
        <v>0.35587500000000005</v>
      </c>
      <c r="T65" s="98">
        <f t="shared" si="26"/>
        <v>0.42531944444444447</v>
      </c>
      <c r="U65" s="98">
        <f t="shared" si="20"/>
        <v>0.50865277777777784</v>
      </c>
      <c r="V65" s="98">
        <f t="shared" si="20"/>
        <v>0.59198611111111121</v>
      </c>
      <c r="W65" s="98">
        <f t="shared" si="20"/>
        <v>0.67531944444444447</v>
      </c>
      <c r="X65" s="98">
        <f t="shared" si="20"/>
        <v>0.75865277777777784</v>
      </c>
      <c r="Y65" s="98">
        <f t="shared" si="21"/>
        <v>0.84198611111111121</v>
      </c>
      <c r="Z65" s="98">
        <f t="shared" ref="Z65" si="34">Z64+$P65</f>
        <v>0.92531944444444447</v>
      </c>
      <c r="AA65" s="90"/>
      <c r="AB65" s="90"/>
      <c r="AC65" s="90"/>
      <c r="AD65" s="90"/>
      <c r="AE65" s="90"/>
      <c r="AF65" s="90"/>
      <c r="AG65" s="90"/>
      <c r="AH65" s="90"/>
      <c r="AI65" s="90"/>
      <c r="AJ65" s="63"/>
      <c r="AN65" s="90"/>
    </row>
    <row r="66" spans="1:40">
      <c r="A66" s="1963"/>
      <c r="B66" s="872" t="s">
        <v>488</v>
      </c>
      <c r="C66" s="1382"/>
      <c r="D66" s="1382" t="s">
        <v>1681</v>
      </c>
      <c r="E66" s="1382" t="s">
        <v>24</v>
      </c>
      <c r="F66" s="124">
        <v>0.47</v>
      </c>
      <c r="G66" s="179">
        <f t="shared" si="28"/>
        <v>6.7</v>
      </c>
      <c r="H66" s="831" t="s">
        <v>533</v>
      </c>
      <c r="I66" s="831" t="s">
        <v>91</v>
      </c>
      <c r="J66" s="1381">
        <v>30</v>
      </c>
      <c r="K66" s="37">
        <f t="shared" si="19"/>
        <v>6.5277777777777773E-4</v>
      </c>
      <c r="L66" s="37">
        <f t="shared" si="22"/>
        <v>9.3055555555555565E-3</v>
      </c>
      <c r="M66" s="124">
        <v>0.47</v>
      </c>
      <c r="N66" s="472">
        <f t="shared" si="29"/>
        <v>6.7</v>
      </c>
      <c r="O66" s="1381">
        <v>30</v>
      </c>
      <c r="P66" s="37">
        <f t="shared" si="23"/>
        <v>6.5277777777777773E-4</v>
      </c>
      <c r="Q66" s="37">
        <f t="shared" si="31"/>
        <v>8.1666666666666658E-3</v>
      </c>
      <c r="R66" s="98">
        <f t="shared" si="25"/>
        <v>0.28708333333333336</v>
      </c>
      <c r="S66" s="98">
        <f t="shared" si="25"/>
        <v>0.35652777777777783</v>
      </c>
      <c r="T66" s="98">
        <f t="shared" si="26"/>
        <v>0.42597222222222225</v>
      </c>
      <c r="U66" s="98">
        <f t="shared" si="20"/>
        <v>0.50930555555555557</v>
      </c>
      <c r="V66" s="98">
        <f t="shared" si="20"/>
        <v>0.59263888888888894</v>
      </c>
      <c r="W66" s="98">
        <f t="shared" si="20"/>
        <v>0.6759722222222222</v>
      </c>
      <c r="X66" s="98">
        <f t="shared" si="20"/>
        <v>0.75930555555555557</v>
      </c>
      <c r="Y66" s="98">
        <f t="shared" si="21"/>
        <v>0.84263888888888894</v>
      </c>
      <c r="Z66" s="98">
        <f t="shared" ref="Z66" si="35">Z65+$P66</f>
        <v>0.9259722222222222</v>
      </c>
      <c r="AA66" s="90"/>
      <c r="AB66" s="90"/>
      <c r="AC66" s="90"/>
      <c r="AD66" s="90"/>
      <c r="AE66" s="90"/>
      <c r="AF66" s="90"/>
      <c r="AG66" s="90"/>
      <c r="AH66" s="90"/>
      <c r="AI66" s="90"/>
      <c r="AJ66" s="63"/>
      <c r="AN66" s="90"/>
    </row>
    <row r="67" spans="1:40" ht="16.5" customHeight="1">
      <c r="A67" s="1963"/>
      <c r="B67" s="1074" t="s">
        <v>420</v>
      </c>
      <c r="C67" s="31" t="s">
        <v>4</v>
      </c>
      <c r="D67" s="31" t="s">
        <v>1681</v>
      </c>
      <c r="E67" s="524" t="s">
        <v>25</v>
      </c>
      <c r="F67" s="898">
        <v>0.85</v>
      </c>
      <c r="G67" s="1075">
        <f t="shared" si="28"/>
        <v>7.55</v>
      </c>
      <c r="H67" s="1076" t="s">
        <v>918</v>
      </c>
      <c r="I67" s="1076" t="s">
        <v>919</v>
      </c>
      <c r="J67" s="217">
        <v>25</v>
      </c>
      <c r="K67" s="218">
        <f t="shared" si="19"/>
        <v>1.4166666666666668E-3</v>
      </c>
      <c r="L67" s="218">
        <f t="shared" si="22"/>
        <v>1.0722222222222223E-2</v>
      </c>
      <c r="M67" s="898">
        <v>0.85</v>
      </c>
      <c r="N67" s="472">
        <f t="shared" si="29"/>
        <v>7.55</v>
      </c>
      <c r="O67" s="217">
        <v>25</v>
      </c>
      <c r="P67" s="218">
        <f t="shared" si="23"/>
        <v>1.4166666666666668E-3</v>
      </c>
      <c r="Q67" s="218">
        <f t="shared" si="31"/>
        <v>9.5833333333333326E-3</v>
      </c>
      <c r="R67" s="219">
        <f t="shared" si="25"/>
        <v>0.28850000000000003</v>
      </c>
      <c r="S67" s="219">
        <f t="shared" si="25"/>
        <v>0.35794444444444451</v>
      </c>
      <c r="T67" s="219">
        <f t="shared" si="26"/>
        <v>0.42738888888888893</v>
      </c>
      <c r="U67" s="219">
        <f t="shared" si="20"/>
        <v>0.51072222222222219</v>
      </c>
      <c r="V67" s="219">
        <f t="shared" si="20"/>
        <v>0.59405555555555556</v>
      </c>
      <c r="W67" s="219">
        <f t="shared" si="20"/>
        <v>0.67738888888888882</v>
      </c>
      <c r="X67" s="219">
        <f t="shared" si="20"/>
        <v>0.76072222222222219</v>
      </c>
      <c r="Y67" s="219">
        <f t="shared" si="21"/>
        <v>0.84405555555555556</v>
      </c>
      <c r="Z67" s="219">
        <f t="shared" ref="Z67" si="36">Z66+$P67</f>
        <v>0.92738888888888882</v>
      </c>
      <c r="AA67" s="90"/>
      <c r="AB67" s="90"/>
      <c r="AC67" s="90"/>
      <c r="AD67" s="90"/>
      <c r="AE67" s="90"/>
      <c r="AF67" s="90"/>
      <c r="AG67" s="90"/>
      <c r="AH67" s="90"/>
      <c r="AI67" s="90"/>
      <c r="AJ67" s="63"/>
      <c r="AN67" s="90"/>
    </row>
    <row r="68" spans="1:40">
      <c r="A68" s="1963"/>
      <c r="B68" s="335" t="s">
        <v>421</v>
      </c>
      <c r="C68" s="1382" t="s">
        <v>4</v>
      </c>
      <c r="D68" s="1382" t="s">
        <v>1681</v>
      </c>
      <c r="E68" s="1382" t="s">
        <v>26</v>
      </c>
      <c r="F68" s="179">
        <v>0.78</v>
      </c>
      <c r="G68" s="179">
        <f t="shared" si="28"/>
        <v>8.33</v>
      </c>
      <c r="H68" s="831" t="s">
        <v>886</v>
      </c>
      <c r="I68" s="831" t="s">
        <v>887</v>
      </c>
      <c r="J68" s="1381">
        <v>30</v>
      </c>
      <c r="K68" s="37">
        <f t="shared" si="19"/>
        <v>1.0833333333333335E-3</v>
      </c>
      <c r="L68" s="37">
        <f t="shared" si="22"/>
        <v>1.1805555555555557E-2</v>
      </c>
      <c r="M68" s="179" t="s">
        <v>492</v>
      </c>
      <c r="N68" s="472" t="s">
        <v>492</v>
      </c>
      <c r="O68" s="1381"/>
      <c r="P68" s="37" t="s">
        <v>492</v>
      </c>
      <c r="Q68" s="37" t="s">
        <v>492</v>
      </c>
      <c r="R68" s="98" t="s">
        <v>492</v>
      </c>
      <c r="S68" s="98" t="s">
        <v>492</v>
      </c>
      <c r="T68" s="98" t="s">
        <v>492</v>
      </c>
      <c r="U68" s="98" t="s">
        <v>492</v>
      </c>
      <c r="V68" s="98" t="s">
        <v>492</v>
      </c>
      <c r="W68" s="98" t="s">
        <v>492</v>
      </c>
      <c r="X68" s="98" t="s">
        <v>492</v>
      </c>
      <c r="Y68" s="98" t="s">
        <v>492</v>
      </c>
      <c r="Z68" s="98" t="s">
        <v>492</v>
      </c>
      <c r="AA68" s="90"/>
      <c r="AB68" s="90"/>
      <c r="AC68" s="90"/>
      <c r="AD68" s="90"/>
      <c r="AE68" s="90"/>
      <c r="AF68" s="90"/>
      <c r="AG68" s="90"/>
      <c r="AH68" s="90"/>
      <c r="AI68" s="90"/>
      <c r="AJ68" s="63"/>
      <c r="AN68" s="90"/>
    </row>
    <row r="69" spans="1:40" ht="17.25" customHeight="1">
      <c r="A69" s="1963"/>
      <c r="B69" s="335" t="s">
        <v>483</v>
      </c>
      <c r="C69" s="1382" t="s">
        <v>4</v>
      </c>
      <c r="D69" s="1382" t="s">
        <v>1681</v>
      </c>
      <c r="E69" s="1382" t="s">
        <v>27</v>
      </c>
      <c r="F69" s="179">
        <v>0.56000000000000005</v>
      </c>
      <c r="G69" s="179">
        <f t="shared" si="28"/>
        <v>8.89</v>
      </c>
      <c r="H69" s="1058" t="s">
        <v>888</v>
      </c>
      <c r="I69" s="1058" t="s">
        <v>889</v>
      </c>
      <c r="J69" s="1381">
        <v>30</v>
      </c>
      <c r="K69" s="37">
        <f t="shared" si="19"/>
        <v>7.7777777777777784E-4</v>
      </c>
      <c r="L69" s="37">
        <f t="shared" si="22"/>
        <v>1.2583333333333335E-2</v>
      </c>
      <c r="M69" s="179" t="s">
        <v>492</v>
      </c>
      <c r="N69" s="472" t="s">
        <v>492</v>
      </c>
      <c r="O69" s="1381"/>
      <c r="P69" s="37" t="s">
        <v>492</v>
      </c>
      <c r="Q69" s="37" t="s">
        <v>492</v>
      </c>
      <c r="R69" s="98" t="s">
        <v>492</v>
      </c>
      <c r="S69" s="98" t="s">
        <v>492</v>
      </c>
      <c r="T69" s="98" t="s">
        <v>492</v>
      </c>
      <c r="U69" s="98" t="s">
        <v>492</v>
      </c>
      <c r="V69" s="98" t="s">
        <v>492</v>
      </c>
      <c r="W69" s="98" t="s">
        <v>492</v>
      </c>
      <c r="X69" s="98" t="s">
        <v>492</v>
      </c>
      <c r="Y69" s="98" t="s">
        <v>492</v>
      </c>
      <c r="Z69" s="98" t="s">
        <v>492</v>
      </c>
      <c r="AA69" s="90"/>
      <c r="AB69" s="90"/>
      <c r="AC69" s="90"/>
      <c r="AD69" s="90"/>
      <c r="AE69" s="90"/>
      <c r="AF69" s="90"/>
      <c r="AG69" s="90"/>
      <c r="AH69" s="90"/>
      <c r="AI69" s="90"/>
      <c r="AJ69" s="15"/>
      <c r="AN69" s="90"/>
    </row>
    <row r="70" spans="1:40">
      <c r="A70" s="1963"/>
      <c r="B70" s="335" t="s">
        <v>422</v>
      </c>
      <c r="C70" s="1382" t="s">
        <v>4</v>
      </c>
      <c r="D70" s="1382" t="s">
        <v>1681</v>
      </c>
      <c r="E70" s="1382" t="s">
        <v>28</v>
      </c>
      <c r="F70" s="179">
        <v>0.52</v>
      </c>
      <c r="G70" s="179">
        <f t="shared" si="28"/>
        <v>9.41</v>
      </c>
      <c r="H70" s="831" t="s">
        <v>890</v>
      </c>
      <c r="I70" s="831" t="s">
        <v>891</v>
      </c>
      <c r="J70" s="1381">
        <v>30</v>
      </c>
      <c r="K70" s="37">
        <f t="shared" si="19"/>
        <v>7.2222222222222219E-4</v>
      </c>
      <c r="L70" s="37">
        <f t="shared" si="22"/>
        <v>1.3305555555555557E-2</v>
      </c>
      <c r="M70" s="179" t="s">
        <v>492</v>
      </c>
      <c r="N70" s="472" t="s">
        <v>492</v>
      </c>
      <c r="O70" s="1381"/>
      <c r="P70" s="37" t="s">
        <v>492</v>
      </c>
      <c r="Q70" s="37" t="s">
        <v>492</v>
      </c>
      <c r="R70" s="98" t="s">
        <v>492</v>
      </c>
      <c r="S70" s="98" t="s">
        <v>492</v>
      </c>
      <c r="T70" s="98" t="s">
        <v>492</v>
      </c>
      <c r="U70" s="98" t="s">
        <v>492</v>
      </c>
      <c r="V70" s="98" t="s">
        <v>492</v>
      </c>
      <c r="W70" s="98" t="s">
        <v>492</v>
      </c>
      <c r="X70" s="98" t="s">
        <v>492</v>
      </c>
      <c r="Y70" s="98" t="s">
        <v>492</v>
      </c>
      <c r="Z70" s="98" t="s">
        <v>492</v>
      </c>
      <c r="AA70" s="90"/>
      <c r="AB70" s="90"/>
      <c r="AC70" s="90"/>
      <c r="AD70" s="90"/>
      <c r="AE70" s="90"/>
      <c r="AF70" s="90"/>
      <c r="AG70" s="90"/>
      <c r="AH70" s="90"/>
      <c r="AI70" s="90"/>
      <c r="AJ70" s="15"/>
      <c r="AN70" s="90"/>
    </row>
    <row r="71" spans="1:40">
      <c r="A71" s="1963"/>
      <c r="B71" s="1065" t="s">
        <v>448</v>
      </c>
      <c r="C71" s="1382" t="s">
        <v>5</v>
      </c>
      <c r="D71" s="1382" t="s">
        <v>1681</v>
      </c>
      <c r="E71" s="1382" t="s">
        <v>29</v>
      </c>
      <c r="F71" s="124">
        <v>0.5</v>
      </c>
      <c r="G71" s="179">
        <f t="shared" si="28"/>
        <v>9.91</v>
      </c>
      <c r="H71" s="1058" t="s">
        <v>892</v>
      </c>
      <c r="I71" s="1058" t="s">
        <v>893</v>
      </c>
      <c r="J71" s="1381">
        <v>30</v>
      </c>
      <c r="K71" s="37">
        <f t="shared" si="19"/>
        <v>6.9444444444444447E-4</v>
      </c>
      <c r="L71" s="37">
        <f t="shared" si="22"/>
        <v>1.4E-2</v>
      </c>
      <c r="M71" s="124" t="s">
        <v>492</v>
      </c>
      <c r="N71" s="472" t="s">
        <v>492</v>
      </c>
      <c r="O71" s="1381"/>
      <c r="P71" s="37" t="s">
        <v>492</v>
      </c>
      <c r="Q71" s="37" t="s">
        <v>492</v>
      </c>
      <c r="R71" s="98" t="s">
        <v>492</v>
      </c>
      <c r="S71" s="98" t="s">
        <v>492</v>
      </c>
      <c r="T71" s="98" t="s">
        <v>492</v>
      </c>
      <c r="U71" s="98" t="s">
        <v>492</v>
      </c>
      <c r="V71" s="98" t="s">
        <v>492</v>
      </c>
      <c r="W71" s="98" t="s">
        <v>492</v>
      </c>
      <c r="X71" s="98" t="s">
        <v>492</v>
      </c>
      <c r="Y71" s="98" t="s">
        <v>492</v>
      </c>
      <c r="Z71" s="98" t="s">
        <v>492</v>
      </c>
      <c r="AA71" s="90"/>
      <c r="AB71" s="90"/>
      <c r="AC71" s="90"/>
      <c r="AD71" s="90"/>
      <c r="AE71" s="90"/>
      <c r="AF71" s="90"/>
      <c r="AG71" s="90"/>
      <c r="AH71" s="90"/>
      <c r="AI71" s="90"/>
      <c r="AJ71" s="15"/>
      <c r="AN71" s="90"/>
    </row>
    <row r="72" spans="1:40" ht="18" customHeight="1">
      <c r="A72" s="1963"/>
      <c r="B72" s="335" t="s">
        <v>422</v>
      </c>
      <c r="C72" s="1382" t="s">
        <v>5</v>
      </c>
      <c r="D72" s="1382" t="s">
        <v>1681</v>
      </c>
      <c r="E72" s="1382" t="s">
        <v>30</v>
      </c>
      <c r="F72" s="179">
        <v>0.46</v>
      </c>
      <c r="G72" s="179">
        <f t="shared" si="28"/>
        <v>10.370000000000001</v>
      </c>
      <c r="H72" s="831" t="s">
        <v>902</v>
      </c>
      <c r="I72" s="831" t="s">
        <v>891</v>
      </c>
      <c r="J72" s="1381">
        <v>30</v>
      </c>
      <c r="K72" s="37">
        <f t="shared" si="19"/>
        <v>6.3888888888888893E-4</v>
      </c>
      <c r="L72" s="37">
        <f t="shared" si="22"/>
        <v>1.4638888888888889E-2</v>
      </c>
      <c r="M72" s="179" t="s">
        <v>492</v>
      </c>
      <c r="N72" s="472" t="s">
        <v>492</v>
      </c>
      <c r="O72" s="1381"/>
      <c r="P72" s="37" t="s">
        <v>492</v>
      </c>
      <c r="Q72" s="37" t="s">
        <v>492</v>
      </c>
      <c r="R72" s="98" t="s">
        <v>492</v>
      </c>
      <c r="S72" s="98" t="s">
        <v>492</v>
      </c>
      <c r="T72" s="98" t="s">
        <v>492</v>
      </c>
      <c r="U72" s="98" t="s">
        <v>492</v>
      </c>
      <c r="V72" s="98" t="s">
        <v>492</v>
      </c>
      <c r="W72" s="98" t="s">
        <v>492</v>
      </c>
      <c r="X72" s="98" t="s">
        <v>492</v>
      </c>
      <c r="Y72" s="98" t="s">
        <v>492</v>
      </c>
      <c r="Z72" s="98" t="s">
        <v>492</v>
      </c>
      <c r="AA72" s="90"/>
      <c r="AB72" s="90"/>
      <c r="AC72" s="90"/>
      <c r="AD72" s="90"/>
      <c r="AE72" s="90"/>
      <c r="AF72" s="90"/>
      <c r="AG72" s="90"/>
      <c r="AH72" s="90"/>
      <c r="AI72" s="90"/>
      <c r="AJ72" s="15"/>
      <c r="AN72" s="15"/>
    </row>
    <row r="73" spans="1:40">
      <c r="A73" s="1963"/>
      <c r="B73" s="335" t="s">
        <v>483</v>
      </c>
      <c r="C73" s="1382" t="s">
        <v>5</v>
      </c>
      <c r="D73" s="1382" t="s">
        <v>1681</v>
      </c>
      <c r="E73" s="1382" t="s">
        <v>31</v>
      </c>
      <c r="F73" s="179">
        <v>0.51</v>
      </c>
      <c r="G73" s="179">
        <f t="shared" si="28"/>
        <v>10.88</v>
      </c>
      <c r="H73" s="1058" t="s">
        <v>914</v>
      </c>
      <c r="I73" s="1058" t="s">
        <v>915</v>
      </c>
      <c r="J73" s="1381">
        <v>30</v>
      </c>
      <c r="K73" s="37">
        <f t="shared" si="19"/>
        <v>7.0833333333333338E-4</v>
      </c>
      <c r="L73" s="37">
        <f t="shared" si="22"/>
        <v>1.5347222222222222E-2</v>
      </c>
      <c r="M73" s="179" t="s">
        <v>492</v>
      </c>
      <c r="N73" s="472" t="s">
        <v>492</v>
      </c>
      <c r="O73" s="1381"/>
      <c r="P73" s="37" t="s">
        <v>492</v>
      </c>
      <c r="Q73" s="37" t="s">
        <v>492</v>
      </c>
      <c r="R73" s="98" t="s">
        <v>492</v>
      </c>
      <c r="S73" s="98" t="s">
        <v>492</v>
      </c>
      <c r="T73" s="98" t="s">
        <v>492</v>
      </c>
      <c r="U73" s="98" t="s">
        <v>492</v>
      </c>
      <c r="V73" s="98" t="s">
        <v>492</v>
      </c>
      <c r="W73" s="98" t="s">
        <v>492</v>
      </c>
      <c r="X73" s="98" t="s">
        <v>492</v>
      </c>
      <c r="Y73" s="98" t="s">
        <v>492</v>
      </c>
      <c r="Z73" s="98" t="s">
        <v>492</v>
      </c>
      <c r="AA73" s="90"/>
      <c r="AB73" s="90"/>
      <c r="AC73" s="90"/>
      <c r="AD73" s="90"/>
      <c r="AE73" s="90"/>
      <c r="AF73" s="90"/>
      <c r="AG73" s="90"/>
      <c r="AH73" s="90"/>
      <c r="AI73" s="90"/>
      <c r="AJ73" s="15"/>
    </row>
    <row r="74" spans="1:40">
      <c r="A74" s="1963"/>
      <c r="B74" s="335" t="s">
        <v>421</v>
      </c>
      <c r="C74" s="1382" t="s">
        <v>5</v>
      </c>
      <c r="D74" s="1382" t="s">
        <v>1681</v>
      </c>
      <c r="E74" s="1382" t="s">
        <v>32</v>
      </c>
      <c r="F74" s="472">
        <v>0.54</v>
      </c>
      <c r="G74" s="179">
        <f t="shared" si="28"/>
        <v>11.420000000000002</v>
      </c>
      <c r="H74" s="831" t="s">
        <v>916</v>
      </c>
      <c r="I74" s="831" t="s">
        <v>917</v>
      </c>
      <c r="J74" s="1381">
        <v>30</v>
      </c>
      <c r="K74" s="37">
        <f t="shared" si="19"/>
        <v>7.5000000000000012E-4</v>
      </c>
      <c r="L74" s="37">
        <f t="shared" si="22"/>
        <v>1.6097222222222221E-2</v>
      </c>
      <c r="M74" s="472" t="s">
        <v>492</v>
      </c>
      <c r="N74" s="472" t="s">
        <v>492</v>
      </c>
      <c r="O74" s="1381"/>
      <c r="P74" s="37" t="s">
        <v>492</v>
      </c>
      <c r="Q74" s="37" t="s">
        <v>492</v>
      </c>
      <c r="R74" s="98" t="s">
        <v>492</v>
      </c>
      <c r="S74" s="98" t="s">
        <v>492</v>
      </c>
      <c r="T74" s="98" t="s">
        <v>492</v>
      </c>
      <c r="U74" s="98" t="s">
        <v>492</v>
      </c>
      <c r="V74" s="98" t="s">
        <v>492</v>
      </c>
      <c r="W74" s="98" t="s">
        <v>492</v>
      </c>
      <c r="X74" s="98" t="s">
        <v>492</v>
      </c>
      <c r="Y74" s="98" t="s">
        <v>492</v>
      </c>
      <c r="Z74" s="98" t="s">
        <v>492</v>
      </c>
      <c r="AA74" s="90"/>
      <c r="AB74" s="90"/>
      <c r="AC74" s="90"/>
      <c r="AD74" s="90"/>
      <c r="AE74" s="90"/>
      <c r="AF74" s="90"/>
      <c r="AG74" s="90"/>
      <c r="AH74" s="90"/>
      <c r="AI74" s="90"/>
      <c r="AJ74" s="15"/>
    </row>
    <row r="75" spans="1:40">
      <c r="A75" s="1963"/>
      <c r="B75" s="335" t="s">
        <v>420</v>
      </c>
      <c r="C75" s="1382" t="s">
        <v>4</v>
      </c>
      <c r="D75" s="1382" t="s">
        <v>1681</v>
      </c>
      <c r="E75" s="1382" t="s">
        <v>148</v>
      </c>
      <c r="F75" s="472">
        <v>1.0900000000000001</v>
      </c>
      <c r="G75" s="179">
        <f t="shared" si="28"/>
        <v>12.510000000000002</v>
      </c>
      <c r="H75" s="1058" t="s">
        <v>918</v>
      </c>
      <c r="I75" s="1058" t="s">
        <v>919</v>
      </c>
      <c r="J75" s="1381">
        <v>30</v>
      </c>
      <c r="K75" s="37">
        <f t="shared" si="19"/>
        <v>1.5138888888888891E-3</v>
      </c>
      <c r="L75" s="37">
        <f t="shared" si="22"/>
        <v>1.7611111111111109E-2</v>
      </c>
      <c r="M75" s="472" t="s">
        <v>492</v>
      </c>
      <c r="N75" s="472" t="s">
        <v>492</v>
      </c>
      <c r="O75" s="1381"/>
      <c r="P75" s="37" t="s">
        <v>492</v>
      </c>
      <c r="Q75" s="37" t="s">
        <v>492</v>
      </c>
      <c r="R75" s="98" t="s">
        <v>492</v>
      </c>
      <c r="S75" s="98" t="s">
        <v>492</v>
      </c>
      <c r="T75" s="98" t="s">
        <v>492</v>
      </c>
      <c r="U75" s="98" t="s">
        <v>492</v>
      </c>
      <c r="V75" s="98" t="s">
        <v>492</v>
      </c>
      <c r="W75" s="98" t="s">
        <v>492</v>
      </c>
      <c r="X75" s="98" t="s">
        <v>492</v>
      </c>
      <c r="Y75" s="98" t="s">
        <v>492</v>
      </c>
      <c r="Z75" s="98" t="s">
        <v>492</v>
      </c>
      <c r="AA75" s="90"/>
      <c r="AB75" s="90"/>
      <c r="AC75" s="90"/>
      <c r="AD75" s="90"/>
      <c r="AE75" s="90"/>
      <c r="AF75" s="90"/>
      <c r="AG75" s="90"/>
      <c r="AH75" s="90"/>
      <c r="AI75" s="90"/>
      <c r="AJ75" s="15"/>
    </row>
    <row r="76" spans="1:40">
      <c r="A76" s="1963"/>
      <c r="B76" s="335" t="s">
        <v>482</v>
      </c>
      <c r="C76" s="1382" t="s">
        <v>5</v>
      </c>
      <c r="D76" s="1382" t="s">
        <v>1683</v>
      </c>
      <c r="E76" s="1382" t="s">
        <v>149</v>
      </c>
      <c r="F76" s="472">
        <v>0.84</v>
      </c>
      <c r="G76" s="179">
        <f t="shared" si="28"/>
        <v>13.350000000000001</v>
      </c>
      <c r="H76" s="831" t="s">
        <v>920</v>
      </c>
      <c r="I76" s="831" t="s">
        <v>921</v>
      </c>
      <c r="J76" s="1381">
        <v>30</v>
      </c>
      <c r="K76" s="37">
        <f t="shared" si="19"/>
        <v>1.1666666666666668E-3</v>
      </c>
      <c r="L76" s="37">
        <f t="shared" si="22"/>
        <v>1.8777777777777775E-2</v>
      </c>
      <c r="M76" s="472">
        <v>0.84</v>
      </c>
      <c r="N76" s="472">
        <f>N67+M76</f>
        <v>8.39</v>
      </c>
      <c r="O76" s="1381">
        <v>30</v>
      </c>
      <c r="P76" s="37">
        <f t="shared" si="23"/>
        <v>1.1666666666666668E-3</v>
      </c>
      <c r="Q76" s="37">
        <f>Q67+P76</f>
        <v>1.0749999999999999E-2</v>
      </c>
      <c r="R76" s="98">
        <f>R67+$P76</f>
        <v>0.28966666666666668</v>
      </c>
      <c r="S76" s="98">
        <f t="shared" ref="S76:Z76" si="37">S67+$P76</f>
        <v>0.35911111111111116</v>
      </c>
      <c r="T76" s="98">
        <f t="shared" si="37"/>
        <v>0.42855555555555558</v>
      </c>
      <c r="U76" s="98">
        <f t="shared" si="37"/>
        <v>0.51188888888888884</v>
      </c>
      <c r="V76" s="98">
        <f t="shared" si="37"/>
        <v>0.59522222222222221</v>
      </c>
      <c r="W76" s="98">
        <f t="shared" si="37"/>
        <v>0.67855555555555547</v>
      </c>
      <c r="X76" s="98">
        <f t="shared" si="37"/>
        <v>0.76188888888888884</v>
      </c>
      <c r="Y76" s="98">
        <f t="shared" si="37"/>
        <v>0.84522222222222221</v>
      </c>
      <c r="Z76" s="98">
        <f t="shared" si="37"/>
        <v>0.92855555555555547</v>
      </c>
      <c r="AA76" s="90"/>
      <c r="AB76" s="90"/>
      <c r="AC76" s="90"/>
      <c r="AD76" s="90"/>
      <c r="AE76" s="90"/>
      <c r="AF76" s="90"/>
      <c r="AG76" s="90"/>
      <c r="AH76" s="90"/>
      <c r="AI76" s="90"/>
      <c r="AJ76" s="15"/>
    </row>
    <row r="77" spans="1:40">
      <c r="A77" s="1963"/>
      <c r="B77" s="335" t="s">
        <v>481</v>
      </c>
      <c r="C77" s="1382" t="s">
        <v>4</v>
      </c>
      <c r="D77" s="1382" t="s">
        <v>1683</v>
      </c>
      <c r="E77" s="1382" t="s">
        <v>150</v>
      </c>
      <c r="F77" s="472">
        <v>0.7</v>
      </c>
      <c r="G77" s="179">
        <f t="shared" si="28"/>
        <v>14.05</v>
      </c>
      <c r="H77" s="1058" t="s">
        <v>922</v>
      </c>
      <c r="I77" s="1058" t="s">
        <v>923</v>
      </c>
      <c r="J77" s="1381">
        <v>30</v>
      </c>
      <c r="K77" s="37">
        <f t="shared" si="19"/>
        <v>9.7222222222222209E-4</v>
      </c>
      <c r="L77" s="37">
        <f t="shared" si="22"/>
        <v>1.9749999999999997E-2</v>
      </c>
      <c r="M77" s="472">
        <v>0.7</v>
      </c>
      <c r="N77" s="472">
        <f>N76+M77</f>
        <v>9.09</v>
      </c>
      <c r="O77" s="1381">
        <v>30</v>
      </c>
      <c r="P77" s="37">
        <f t="shared" si="23"/>
        <v>9.7222222222222209E-4</v>
      </c>
      <c r="Q77" s="37">
        <f t="shared" si="31"/>
        <v>1.1722222222222221E-2</v>
      </c>
      <c r="R77" s="98">
        <f t="shared" ref="R77:X92" si="38">R76+$P77</f>
        <v>0.29063888888888889</v>
      </c>
      <c r="S77" s="98">
        <f t="shared" si="38"/>
        <v>0.36008333333333337</v>
      </c>
      <c r="T77" s="98">
        <f t="shared" si="38"/>
        <v>0.42952777777777779</v>
      </c>
      <c r="U77" s="98">
        <f t="shared" si="38"/>
        <v>0.5128611111111111</v>
      </c>
      <c r="V77" s="98">
        <f t="shared" si="38"/>
        <v>0.59619444444444447</v>
      </c>
      <c r="W77" s="98">
        <f t="shared" si="38"/>
        <v>0.67952777777777773</v>
      </c>
      <c r="X77" s="98">
        <f t="shared" si="38"/>
        <v>0.7628611111111111</v>
      </c>
      <c r="Y77" s="98">
        <f t="shared" ref="Y77:Z92" si="39">Y76+$P77</f>
        <v>0.84619444444444447</v>
      </c>
      <c r="Z77" s="98">
        <f t="shared" si="39"/>
        <v>0.92952777777777773</v>
      </c>
      <c r="AA77" s="90"/>
      <c r="AB77" s="90"/>
      <c r="AC77" s="90"/>
      <c r="AD77" s="90"/>
      <c r="AE77" s="90"/>
      <c r="AF77" s="90"/>
      <c r="AG77" s="90"/>
      <c r="AH77" s="90"/>
      <c r="AI77" s="90"/>
      <c r="AJ77" s="15"/>
    </row>
    <row r="78" spans="1:40" ht="16.5" customHeight="1">
      <c r="A78" s="1963"/>
      <c r="B78" s="335" t="s">
        <v>480</v>
      </c>
      <c r="C78" s="1382" t="s">
        <v>4</v>
      </c>
      <c r="D78" s="1382" t="s">
        <v>1683</v>
      </c>
      <c r="E78" s="1382" t="s">
        <v>151</v>
      </c>
      <c r="F78" s="472">
        <v>0.4</v>
      </c>
      <c r="G78" s="179">
        <f t="shared" si="28"/>
        <v>14.450000000000001</v>
      </c>
      <c r="H78" s="831" t="s">
        <v>924</v>
      </c>
      <c r="I78" s="831" t="s">
        <v>925</v>
      </c>
      <c r="J78" s="1381">
        <v>30</v>
      </c>
      <c r="K78" s="37">
        <f t="shared" si="19"/>
        <v>5.5555555555555556E-4</v>
      </c>
      <c r="L78" s="37">
        <f t="shared" si="22"/>
        <v>2.0305555555555552E-2</v>
      </c>
      <c r="M78" s="472">
        <v>0.4</v>
      </c>
      <c r="N78" s="472">
        <f t="shared" ref="N78:N95" si="40">N77+M78</f>
        <v>9.49</v>
      </c>
      <c r="O78" s="1381">
        <v>30</v>
      </c>
      <c r="P78" s="37">
        <f t="shared" si="23"/>
        <v>5.5555555555555556E-4</v>
      </c>
      <c r="Q78" s="37">
        <f t="shared" si="31"/>
        <v>1.2277777777777776E-2</v>
      </c>
      <c r="R78" s="98">
        <f t="shared" si="38"/>
        <v>0.29119444444444442</v>
      </c>
      <c r="S78" s="98">
        <f t="shared" si="38"/>
        <v>0.3606388888888889</v>
      </c>
      <c r="T78" s="98">
        <f t="shared" ref="T78:X78" si="41">T77+$P78</f>
        <v>0.43008333333333332</v>
      </c>
      <c r="U78" s="98">
        <f t="shared" si="41"/>
        <v>0.51341666666666663</v>
      </c>
      <c r="V78" s="98">
        <f t="shared" si="41"/>
        <v>0.59675</v>
      </c>
      <c r="W78" s="98">
        <f t="shared" si="41"/>
        <v>0.68008333333333326</v>
      </c>
      <c r="X78" s="98">
        <f t="shared" si="41"/>
        <v>0.76341666666666663</v>
      </c>
      <c r="Y78" s="98">
        <f t="shared" si="39"/>
        <v>0.84675</v>
      </c>
      <c r="Z78" s="98">
        <f t="shared" ref="Z78" si="42">Z77+$P78</f>
        <v>0.93008333333333326</v>
      </c>
      <c r="AA78" s="90"/>
      <c r="AB78" s="90"/>
      <c r="AC78" s="90"/>
      <c r="AD78" s="90"/>
      <c r="AE78" s="90"/>
      <c r="AF78" s="90"/>
      <c r="AG78" s="90"/>
      <c r="AH78" s="90"/>
      <c r="AI78" s="90"/>
      <c r="AJ78" s="63"/>
    </row>
    <row r="79" spans="1:40" ht="16.5" customHeight="1">
      <c r="A79" s="1963"/>
      <c r="B79" s="335" t="s">
        <v>479</v>
      </c>
      <c r="C79" s="1382" t="s">
        <v>4</v>
      </c>
      <c r="D79" s="1382" t="s">
        <v>1683</v>
      </c>
      <c r="E79" s="1382" t="s">
        <v>152</v>
      </c>
      <c r="F79" s="1370">
        <v>0.63</v>
      </c>
      <c r="G79" s="179">
        <f t="shared" si="28"/>
        <v>15.080000000000002</v>
      </c>
      <c r="H79" s="1058" t="s">
        <v>926</v>
      </c>
      <c r="I79" s="1058" t="s">
        <v>927</v>
      </c>
      <c r="J79" s="1370">
        <v>30</v>
      </c>
      <c r="K79" s="37">
        <f t="shared" si="19"/>
        <v>8.7500000000000002E-4</v>
      </c>
      <c r="L79" s="37">
        <f t="shared" si="22"/>
        <v>2.1180555555555553E-2</v>
      </c>
      <c r="M79" s="1370">
        <v>0.63</v>
      </c>
      <c r="N79" s="472">
        <f t="shared" si="40"/>
        <v>10.120000000000001</v>
      </c>
      <c r="O79" s="1370">
        <v>30</v>
      </c>
      <c r="P79" s="37">
        <f t="shared" si="23"/>
        <v>8.7500000000000002E-4</v>
      </c>
      <c r="Q79" s="37">
        <f t="shared" si="31"/>
        <v>1.3152777777777777E-2</v>
      </c>
      <c r="R79" s="98">
        <f t="shared" si="38"/>
        <v>0.29206944444444444</v>
      </c>
      <c r="S79" s="98">
        <f t="shared" si="38"/>
        <v>0.36151388888888891</v>
      </c>
      <c r="T79" s="98">
        <f t="shared" si="38"/>
        <v>0.43095833333333333</v>
      </c>
      <c r="U79" s="98">
        <f t="shared" si="38"/>
        <v>0.51429166666666659</v>
      </c>
      <c r="V79" s="98">
        <f t="shared" si="38"/>
        <v>0.59762499999999996</v>
      </c>
      <c r="W79" s="98">
        <f t="shared" si="38"/>
        <v>0.68095833333333322</v>
      </c>
      <c r="X79" s="98">
        <f t="shared" si="38"/>
        <v>0.76429166666666659</v>
      </c>
      <c r="Y79" s="98">
        <f t="shared" si="39"/>
        <v>0.84762499999999996</v>
      </c>
      <c r="Z79" s="98">
        <f t="shared" ref="Z79" si="43">Z78+$P79</f>
        <v>0.93095833333333322</v>
      </c>
      <c r="AA79" s="90"/>
      <c r="AB79" s="90"/>
      <c r="AC79" s="90"/>
      <c r="AD79" s="90"/>
      <c r="AE79" s="90"/>
      <c r="AF79" s="90"/>
      <c r="AG79" s="90"/>
      <c r="AH79" s="90"/>
      <c r="AI79" s="90"/>
      <c r="AJ79" s="63"/>
    </row>
    <row r="80" spans="1:40">
      <c r="A80" s="1963"/>
      <c r="B80" s="335" t="s">
        <v>42</v>
      </c>
      <c r="C80" s="1382" t="s">
        <v>4</v>
      </c>
      <c r="D80" s="1382" t="s">
        <v>1683</v>
      </c>
      <c r="E80" s="1382" t="s">
        <v>153</v>
      </c>
      <c r="F80" s="1381">
        <v>0.32</v>
      </c>
      <c r="G80" s="179">
        <f t="shared" si="28"/>
        <v>15.400000000000002</v>
      </c>
      <c r="H80" s="831" t="s">
        <v>928</v>
      </c>
      <c r="I80" s="831" t="s">
        <v>929</v>
      </c>
      <c r="J80" s="1381">
        <v>30</v>
      </c>
      <c r="K80" s="37">
        <f t="shared" si="19"/>
        <v>4.4444444444444441E-4</v>
      </c>
      <c r="L80" s="37">
        <f t="shared" si="22"/>
        <v>2.1624999999999998E-2</v>
      </c>
      <c r="M80" s="1381">
        <v>0.32</v>
      </c>
      <c r="N80" s="472">
        <f t="shared" si="40"/>
        <v>10.440000000000001</v>
      </c>
      <c r="O80" s="1381">
        <v>30</v>
      </c>
      <c r="P80" s="37">
        <f t="shared" si="23"/>
        <v>4.4444444444444441E-4</v>
      </c>
      <c r="Q80" s="37">
        <f t="shared" si="31"/>
        <v>1.3597222222222222E-2</v>
      </c>
      <c r="R80" s="98">
        <f t="shared" si="38"/>
        <v>0.29251388888888891</v>
      </c>
      <c r="S80" s="98">
        <f t="shared" si="38"/>
        <v>0.36195833333333338</v>
      </c>
      <c r="T80" s="98">
        <f t="shared" si="38"/>
        <v>0.4314027777777778</v>
      </c>
      <c r="U80" s="98">
        <f t="shared" si="38"/>
        <v>0.51473611111111106</v>
      </c>
      <c r="V80" s="98">
        <f t="shared" si="38"/>
        <v>0.59806944444444443</v>
      </c>
      <c r="W80" s="98">
        <f t="shared" si="38"/>
        <v>0.68140277777777769</v>
      </c>
      <c r="X80" s="98">
        <f t="shared" si="38"/>
        <v>0.76473611111111106</v>
      </c>
      <c r="Y80" s="98">
        <f t="shared" si="39"/>
        <v>0.84806944444444443</v>
      </c>
      <c r="Z80" s="98">
        <f t="shared" ref="Z80" si="44">Z79+$P80</f>
        <v>0.93140277777777769</v>
      </c>
      <c r="AA80" s="90"/>
      <c r="AB80" s="90"/>
      <c r="AC80" s="90"/>
      <c r="AD80" s="90"/>
      <c r="AE80" s="90"/>
      <c r="AF80" s="90"/>
      <c r="AG80" s="90"/>
      <c r="AH80" s="90"/>
      <c r="AI80" s="90"/>
      <c r="AJ80" s="63"/>
    </row>
    <row r="81" spans="1:41">
      <c r="A81" s="1963"/>
      <c r="B81" s="1077" t="s">
        <v>44</v>
      </c>
      <c r="C81" s="1382" t="s">
        <v>4</v>
      </c>
      <c r="D81" s="1382" t="s">
        <v>1683</v>
      </c>
      <c r="E81" s="1382" t="s">
        <v>154</v>
      </c>
      <c r="F81" s="487">
        <v>0.36499999999999999</v>
      </c>
      <c r="G81" s="179">
        <f t="shared" si="28"/>
        <v>15.765000000000002</v>
      </c>
      <c r="H81" s="1058" t="s">
        <v>894</v>
      </c>
      <c r="I81" s="1058" t="s">
        <v>895</v>
      </c>
      <c r="J81" s="1370">
        <v>30</v>
      </c>
      <c r="K81" s="37">
        <f t="shared" si="19"/>
        <v>5.0694444444444441E-4</v>
      </c>
      <c r="L81" s="37">
        <f t="shared" si="22"/>
        <v>2.2131944444444444E-2</v>
      </c>
      <c r="M81" s="487">
        <v>0.36499999999999999</v>
      </c>
      <c r="N81" s="472">
        <f t="shared" si="40"/>
        <v>10.805000000000001</v>
      </c>
      <c r="O81" s="189">
        <v>30</v>
      </c>
      <c r="P81" s="37">
        <f t="shared" si="23"/>
        <v>5.0694444444444441E-4</v>
      </c>
      <c r="Q81" s="37">
        <f t="shared" si="31"/>
        <v>1.4104166666666668E-2</v>
      </c>
      <c r="R81" s="98">
        <f t="shared" si="38"/>
        <v>0.29302083333333334</v>
      </c>
      <c r="S81" s="98">
        <f t="shared" si="38"/>
        <v>0.36246527777777782</v>
      </c>
      <c r="T81" s="98">
        <f t="shared" si="38"/>
        <v>0.43190972222222224</v>
      </c>
      <c r="U81" s="98">
        <f t="shared" si="38"/>
        <v>0.5152430555555555</v>
      </c>
      <c r="V81" s="98">
        <f t="shared" si="38"/>
        <v>0.59857638888888887</v>
      </c>
      <c r="W81" s="98">
        <f t="shared" si="38"/>
        <v>0.68190972222222213</v>
      </c>
      <c r="X81" s="98">
        <f t="shared" si="38"/>
        <v>0.7652430555555555</v>
      </c>
      <c r="Y81" s="98">
        <f t="shared" si="39"/>
        <v>0.84857638888888887</v>
      </c>
      <c r="Z81" s="98">
        <f t="shared" ref="Z81" si="45">Z80+$P81</f>
        <v>0.93190972222222213</v>
      </c>
      <c r="AA81" s="90"/>
      <c r="AB81" s="90"/>
      <c r="AC81" s="90"/>
      <c r="AD81" s="90"/>
      <c r="AE81" s="90"/>
      <c r="AF81" s="90"/>
      <c r="AG81" s="90"/>
      <c r="AH81" s="90"/>
      <c r="AI81" s="90"/>
      <c r="AJ81" s="63"/>
      <c r="AO81" s="135"/>
    </row>
    <row r="82" spans="1:41" ht="16.5" customHeight="1">
      <c r="A82" s="1963"/>
      <c r="B82" s="335" t="s">
        <v>45</v>
      </c>
      <c r="C82" s="1382" t="s">
        <v>4</v>
      </c>
      <c r="D82" s="1382" t="s">
        <v>1683</v>
      </c>
      <c r="E82" s="1382" t="s">
        <v>155</v>
      </c>
      <c r="F82" s="487">
        <v>0.28499999999999998</v>
      </c>
      <c r="G82" s="179">
        <f t="shared" si="28"/>
        <v>16.05</v>
      </c>
      <c r="H82" s="831" t="s">
        <v>896</v>
      </c>
      <c r="I82" s="831" t="s">
        <v>897</v>
      </c>
      <c r="J82" s="1370">
        <v>30</v>
      </c>
      <c r="K82" s="37">
        <f t="shared" si="19"/>
        <v>3.9583333333333332E-4</v>
      </c>
      <c r="L82" s="37">
        <f t="shared" si="22"/>
        <v>2.2527777777777779E-2</v>
      </c>
      <c r="M82" s="487">
        <v>0.28499999999999998</v>
      </c>
      <c r="N82" s="472">
        <f t="shared" si="40"/>
        <v>11.090000000000002</v>
      </c>
      <c r="O82" s="189">
        <v>30</v>
      </c>
      <c r="P82" s="37">
        <f t="shared" si="23"/>
        <v>3.9583333333333332E-4</v>
      </c>
      <c r="Q82" s="37">
        <f t="shared" si="31"/>
        <v>1.4500000000000001E-2</v>
      </c>
      <c r="R82" s="98">
        <f t="shared" si="38"/>
        <v>0.29341666666666666</v>
      </c>
      <c r="S82" s="98">
        <f t="shared" si="38"/>
        <v>0.36286111111111113</v>
      </c>
      <c r="T82" s="98">
        <f t="shared" si="38"/>
        <v>0.43230555555555555</v>
      </c>
      <c r="U82" s="98">
        <f t="shared" si="38"/>
        <v>0.51563888888888887</v>
      </c>
      <c r="V82" s="98">
        <f t="shared" si="38"/>
        <v>0.59897222222222224</v>
      </c>
      <c r="W82" s="98">
        <f t="shared" si="38"/>
        <v>0.6823055555555555</v>
      </c>
      <c r="X82" s="98">
        <f t="shared" si="38"/>
        <v>0.76563888888888887</v>
      </c>
      <c r="Y82" s="98">
        <f t="shared" si="39"/>
        <v>0.84897222222222224</v>
      </c>
      <c r="Z82" s="98">
        <f t="shared" ref="Z82" si="46">Z81+$P82</f>
        <v>0.9323055555555555</v>
      </c>
      <c r="AA82" s="90"/>
      <c r="AB82" s="90"/>
      <c r="AC82" s="90"/>
      <c r="AD82" s="90"/>
      <c r="AE82" s="90"/>
      <c r="AF82" s="90"/>
      <c r="AG82" s="90"/>
      <c r="AH82" s="90"/>
      <c r="AI82" s="90"/>
      <c r="AJ82" s="63"/>
      <c r="AO82" s="135"/>
    </row>
    <row r="83" spans="1:41">
      <c r="A83" s="1963"/>
      <c r="B83" s="1010" t="s">
        <v>34</v>
      </c>
      <c r="C83" s="31" t="s">
        <v>4</v>
      </c>
      <c r="D83" s="31" t="s">
        <v>1683</v>
      </c>
      <c r="E83" s="31" t="s">
        <v>156</v>
      </c>
      <c r="F83" s="495">
        <v>0.48</v>
      </c>
      <c r="G83" s="898">
        <f t="shared" si="28"/>
        <v>16.53</v>
      </c>
      <c r="H83" s="1078" t="s">
        <v>898</v>
      </c>
      <c r="I83" s="1078" t="s">
        <v>899</v>
      </c>
      <c r="J83" s="32">
        <v>30</v>
      </c>
      <c r="K83" s="33">
        <f t="shared" si="19"/>
        <v>6.6666666666666664E-4</v>
      </c>
      <c r="L83" s="33">
        <f t="shared" si="22"/>
        <v>2.3194444444444445E-2</v>
      </c>
      <c r="M83" s="495">
        <v>0.48</v>
      </c>
      <c r="N83" s="472">
        <f t="shared" si="40"/>
        <v>11.570000000000002</v>
      </c>
      <c r="O83" s="496">
        <v>30</v>
      </c>
      <c r="P83" s="33">
        <f t="shared" si="23"/>
        <v>6.6666666666666664E-4</v>
      </c>
      <c r="Q83" s="33">
        <f t="shared" si="31"/>
        <v>1.5166666666666667E-2</v>
      </c>
      <c r="R83" s="34">
        <f t="shared" si="38"/>
        <v>0.29408333333333331</v>
      </c>
      <c r="S83" s="34">
        <f t="shared" si="38"/>
        <v>0.36352777777777778</v>
      </c>
      <c r="T83" s="34">
        <f t="shared" si="38"/>
        <v>0.4329722222222222</v>
      </c>
      <c r="U83" s="34">
        <f t="shared" si="38"/>
        <v>0.51630555555555557</v>
      </c>
      <c r="V83" s="34">
        <f t="shared" si="38"/>
        <v>0.59963888888888894</v>
      </c>
      <c r="W83" s="34">
        <f t="shared" si="38"/>
        <v>0.6829722222222222</v>
      </c>
      <c r="X83" s="34">
        <f t="shared" si="38"/>
        <v>0.76630555555555557</v>
      </c>
      <c r="Y83" s="34">
        <f t="shared" si="39"/>
        <v>0.84963888888888894</v>
      </c>
      <c r="Z83" s="34">
        <f t="shared" ref="Z83" si="47">Z82+$P83</f>
        <v>0.9329722222222222</v>
      </c>
      <c r="AA83" s="90"/>
      <c r="AB83" s="90"/>
      <c r="AC83" s="90"/>
      <c r="AD83" s="90"/>
      <c r="AE83" s="90"/>
      <c r="AF83" s="90"/>
      <c r="AG83" s="90"/>
      <c r="AH83" s="90"/>
      <c r="AI83" s="90"/>
      <c r="AJ83" s="63"/>
      <c r="AO83" s="135"/>
    </row>
    <row r="84" spans="1:41">
      <c r="A84" s="1963"/>
      <c r="B84" s="335" t="s">
        <v>478</v>
      </c>
      <c r="C84" s="1382" t="s">
        <v>4</v>
      </c>
      <c r="D84" s="1382" t="s">
        <v>1683</v>
      </c>
      <c r="E84" s="1382" t="s">
        <v>157</v>
      </c>
      <c r="F84" s="487">
        <v>0.28000000000000003</v>
      </c>
      <c r="G84" s="179">
        <f t="shared" si="28"/>
        <v>16.810000000000002</v>
      </c>
      <c r="H84" s="831" t="s">
        <v>900</v>
      </c>
      <c r="I84" s="831" t="s">
        <v>901</v>
      </c>
      <c r="J84" s="1370">
        <v>25</v>
      </c>
      <c r="K84" s="37">
        <f t="shared" si="19"/>
        <v>4.6666666666666672E-4</v>
      </c>
      <c r="L84" s="37">
        <f t="shared" si="22"/>
        <v>2.3661111111111112E-2</v>
      </c>
      <c r="M84" s="487">
        <v>0.28000000000000003</v>
      </c>
      <c r="N84" s="472">
        <f t="shared" si="40"/>
        <v>11.850000000000001</v>
      </c>
      <c r="O84" s="189">
        <v>25</v>
      </c>
      <c r="P84" s="37">
        <f t="shared" si="23"/>
        <v>4.6666666666666672E-4</v>
      </c>
      <c r="Q84" s="37">
        <f t="shared" si="31"/>
        <v>1.5633333333333332E-2</v>
      </c>
      <c r="R84" s="98">
        <f t="shared" si="38"/>
        <v>0.29454999999999998</v>
      </c>
      <c r="S84" s="98">
        <f t="shared" si="38"/>
        <v>0.36399444444444445</v>
      </c>
      <c r="T84" s="98">
        <f t="shared" si="38"/>
        <v>0.43343888888888887</v>
      </c>
      <c r="U84" s="98">
        <f t="shared" si="38"/>
        <v>0.51677222222222219</v>
      </c>
      <c r="V84" s="98">
        <f t="shared" si="38"/>
        <v>0.60010555555555556</v>
      </c>
      <c r="W84" s="98">
        <f t="shared" si="38"/>
        <v>0.68343888888888882</v>
      </c>
      <c r="X84" s="98">
        <f t="shared" si="38"/>
        <v>0.76677222222222219</v>
      </c>
      <c r="Y84" s="98">
        <f t="shared" si="39"/>
        <v>0.85010555555555556</v>
      </c>
      <c r="Z84" s="98">
        <f t="shared" ref="Z84" si="48">Z83+$P84</f>
        <v>0.93343888888888882</v>
      </c>
      <c r="AA84" s="90"/>
      <c r="AB84" s="90"/>
      <c r="AC84" s="90"/>
      <c r="AD84" s="90"/>
      <c r="AE84" s="90"/>
      <c r="AF84" s="90"/>
      <c r="AG84" s="90"/>
      <c r="AH84" s="90"/>
      <c r="AI84" s="90"/>
      <c r="AJ84" s="63"/>
      <c r="AO84" s="135"/>
    </row>
    <row r="85" spans="1:41">
      <c r="A85" s="1963"/>
      <c r="B85" s="335" t="s">
        <v>477</v>
      </c>
      <c r="C85" s="1382" t="s">
        <v>4</v>
      </c>
      <c r="D85" s="1382" t="s">
        <v>1683</v>
      </c>
      <c r="E85" s="1382" t="s">
        <v>102</v>
      </c>
      <c r="F85" s="472">
        <v>0.54</v>
      </c>
      <c r="G85" s="179">
        <f t="shared" si="28"/>
        <v>17.350000000000001</v>
      </c>
      <c r="H85" s="1058" t="s">
        <v>902</v>
      </c>
      <c r="I85" s="1058" t="s">
        <v>903</v>
      </c>
      <c r="J85" s="1370">
        <v>25</v>
      </c>
      <c r="K85" s="37">
        <f t="shared" si="19"/>
        <v>9.0000000000000008E-4</v>
      </c>
      <c r="L85" s="37">
        <f t="shared" si="22"/>
        <v>2.4561111111111113E-2</v>
      </c>
      <c r="M85" s="472">
        <v>0.54</v>
      </c>
      <c r="N85" s="472">
        <f t="shared" si="40"/>
        <v>12.39</v>
      </c>
      <c r="O85" s="189">
        <v>25</v>
      </c>
      <c r="P85" s="37">
        <f t="shared" si="23"/>
        <v>9.0000000000000008E-4</v>
      </c>
      <c r="Q85" s="37">
        <f t="shared" si="31"/>
        <v>1.6533333333333334E-2</v>
      </c>
      <c r="R85" s="98">
        <f t="shared" si="38"/>
        <v>0.29544999999999999</v>
      </c>
      <c r="S85" s="98">
        <f t="shared" si="38"/>
        <v>0.36489444444444447</v>
      </c>
      <c r="T85" s="98">
        <f t="shared" si="38"/>
        <v>0.43433888888888889</v>
      </c>
      <c r="U85" s="98">
        <f t="shared" si="38"/>
        <v>0.5176722222222222</v>
      </c>
      <c r="V85" s="98">
        <f t="shared" si="38"/>
        <v>0.60100555555555557</v>
      </c>
      <c r="W85" s="98">
        <f t="shared" si="38"/>
        <v>0.68433888888888883</v>
      </c>
      <c r="X85" s="98">
        <f t="shared" si="38"/>
        <v>0.7676722222222222</v>
      </c>
      <c r="Y85" s="98">
        <f t="shared" si="39"/>
        <v>0.85100555555555557</v>
      </c>
      <c r="Z85" s="98">
        <f t="shared" ref="Z85" si="49">Z84+$P85</f>
        <v>0.93433888888888883</v>
      </c>
      <c r="AA85" s="90"/>
      <c r="AB85" s="90"/>
      <c r="AC85" s="90"/>
      <c r="AD85" s="90"/>
      <c r="AE85" s="90"/>
      <c r="AF85" s="90"/>
      <c r="AG85" s="90"/>
      <c r="AH85" s="90"/>
      <c r="AI85" s="90"/>
      <c r="AJ85" s="63"/>
      <c r="AO85" s="135"/>
    </row>
    <row r="86" spans="1:41">
      <c r="A86" s="1963"/>
      <c r="B86" s="335" t="s">
        <v>476</v>
      </c>
      <c r="C86" s="1382" t="s">
        <v>4</v>
      </c>
      <c r="D86" s="1382" t="s">
        <v>1683</v>
      </c>
      <c r="E86" s="1382" t="s">
        <v>158</v>
      </c>
      <c r="F86" s="472">
        <v>0.59</v>
      </c>
      <c r="G86" s="179">
        <f t="shared" si="28"/>
        <v>17.940000000000001</v>
      </c>
      <c r="H86" s="831" t="s">
        <v>904</v>
      </c>
      <c r="I86" s="831" t="s">
        <v>905</v>
      </c>
      <c r="J86" s="1370">
        <v>25</v>
      </c>
      <c r="K86" s="37">
        <f t="shared" si="19"/>
        <v>9.8333333333333324E-4</v>
      </c>
      <c r="L86" s="37">
        <f t="shared" si="22"/>
        <v>2.5544444444444446E-2</v>
      </c>
      <c r="M86" s="472">
        <v>0.59</v>
      </c>
      <c r="N86" s="472">
        <f t="shared" si="40"/>
        <v>12.98</v>
      </c>
      <c r="O86" s="189">
        <v>25</v>
      </c>
      <c r="P86" s="37">
        <f t="shared" si="23"/>
        <v>9.8333333333333324E-4</v>
      </c>
      <c r="Q86" s="37">
        <f t="shared" si="31"/>
        <v>1.7516666666666666E-2</v>
      </c>
      <c r="R86" s="98">
        <f t="shared" si="38"/>
        <v>0.29643333333333333</v>
      </c>
      <c r="S86" s="98">
        <f t="shared" si="38"/>
        <v>0.3658777777777778</v>
      </c>
      <c r="T86" s="98">
        <f t="shared" si="38"/>
        <v>0.43532222222222222</v>
      </c>
      <c r="U86" s="98">
        <f t="shared" si="38"/>
        <v>0.51865555555555554</v>
      </c>
      <c r="V86" s="98">
        <f t="shared" si="38"/>
        <v>0.60198888888888891</v>
      </c>
      <c r="W86" s="98">
        <f t="shared" si="38"/>
        <v>0.68532222222222217</v>
      </c>
      <c r="X86" s="98">
        <f t="shared" si="38"/>
        <v>0.76865555555555554</v>
      </c>
      <c r="Y86" s="98">
        <f t="shared" si="39"/>
        <v>0.85198888888888891</v>
      </c>
      <c r="Z86" s="98">
        <f t="shared" ref="Z86" si="50">Z85+$P86</f>
        <v>0.93532222222222217</v>
      </c>
      <c r="AA86" s="90"/>
      <c r="AB86" s="90"/>
      <c r="AC86" s="90"/>
      <c r="AD86" s="90"/>
      <c r="AE86" s="90"/>
      <c r="AF86" s="90"/>
      <c r="AG86" s="90"/>
      <c r="AH86" s="90"/>
      <c r="AI86" s="90"/>
      <c r="AJ86" s="63"/>
      <c r="AO86" s="135"/>
    </row>
    <row r="87" spans="1:41">
      <c r="A87" s="1963"/>
      <c r="B87" s="335" t="s">
        <v>475</v>
      </c>
      <c r="C87" s="1382" t="s">
        <v>4</v>
      </c>
      <c r="D87" s="1382" t="s">
        <v>1683</v>
      </c>
      <c r="E87" s="1382" t="s">
        <v>159</v>
      </c>
      <c r="F87" s="472">
        <v>0.33</v>
      </c>
      <c r="G87" s="179">
        <f t="shared" si="28"/>
        <v>18.27</v>
      </c>
      <c r="H87" s="1058" t="s">
        <v>906</v>
      </c>
      <c r="I87" s="1058" t="s">
        <v>907</v>
      </c>
      <c r="J87" s="1381">
        <v>25</v>
      </c>
      <c r="K87" s="37">
        <f t="shared" si="19"/>
        <v>5.5000000000000003E-4</v>
      </c>
      <c r="L87" s="37">
        <f t="shared" si="22"/>
        <v>2.6094444444444444E-2</v>
      </c>
      <c r="M87" s="472">
        <v>0.33</v>
      </c>
      <c r="N87" s="472">
        <f t="shared" si="40"/>
        <v>13.31</v>
      </c>
      <c r="O87" s="189">
        <v>25</v>
      </c>
      <c r="P87" s="37">
        <f t="shared" si="23"/>
        <v>5.5000000000000003E-4</v>
      </c>
      <c r="Q87" s="37">
        <f t="shared" si="31"/>
        <v>1.8066666666666665E-2</v>
      </c>
      <c r="R87" s="98">
        <f t="shared" si="38"/>
        <v>0.29698333333333332</v>
      </c>
      <c r="S87" s="98">
        <f t="shared" si="38"/>
        <v>0.3664277777777778</v>
      </c>
      <c r="T87" s="98">
        <f t="shared" si="38"/>
        <v>0.43587222222222222</v>
      </c>
      <c r="U87" s="98">
        <f t="shared" si="38"/>
        <v>0.51920555555555559</v>
      </c>
      <c r="V87" s="98">
        <f t="shared" si="38"/>
        <v>0.60253888888888896</v>
      </c>
      <c r="W87" s="98">
        <f t="shared" si="38"/>
        <v>0.68587222222222222</v>
      </c>
      <c r="X87" s="98">
        <f t="shared" si="38"/>
        <v>0.76920555555555559</v>
      </c>
      <c r="Y87" s="98">
        <f t="shared" si="39"/>
        <v>0.85253888888888896</v>
      </c>
      <c r="Z87" s="98">
        <f t="shared" ref="Z87" si="51">Z86+$P87</f>
        <v>0.93587222222222222</v>
      </c>
      <c r="AA87" s="90"/>
      <c r="AB87" s="90"/>
      <c r="AC87" s="90"/>
      <c r="AD87" s="90"/>
      <c r="AE87" s="90"/>
      <c r="AF87" s="90"/>
      <c r="AG87" s="90"/>
      <c r="AH87" s="90"/>
      <c r="AI87" s="90"/>
      <c r="AJ87" s="15"/>
      <c r="AO87" s="135"/>
    </row>
    <row r="88" spans="1:41">
      <c r="A88" s="1963"/>
      <c r="B88" s="335" t="s">
        <v>474</v>
      </c>
      <c r="C88" s="1264" t="s">
        <v>4</v>
      </c>
      <c r="D88" s="1264" t="s">
        <v>1683</v>
      </c>
      <c r="E88" s="1382" t="s">
        <v>160</v>
      </c>
      <c r="F88" s="472">
        <v>0.52</v>
      </c>
      <c r="G88" s="179">
        <f t="shared" si="28"/>
        <v>18.79</v>
      </c>
      <c r="H88" s="831" t="s">
        <v>908</v>
      </c>
      <c r="I88" s="831" t="s">
        <v>909</v>
      </c>
      <c r="J88" s="1381">
        <v>20</v>
      </c>
      <c r="K88" s="37">
        <f t="shared" si="19"/>
        <v>1.0833333333333335E-3</v>
      </c>
      <c r="L88" s="37">
        <f t="shared" si="22"/>
        <v>2.7177777777777776E-2</v>
      </c>
      <c r="M88" s="472">
        <v>0.52</v>
      </c>
      <c r="N88" s="472">
        <f t="shared" si="40"/>
        <v>13.83</v>
      </c>
      <c r="O88" s="189">
        <v>20</v>
      </c>
      <c r="P88" s="37">
        <f t="shared" si="23"/>
        <v>1.0833333333333335E-3</v>
      </c>
      <c r="Q88" s="37">
        <f t="shared" si="31"/>
        <v>1.9149999999999997E-2</v>
      </c>
      <c r="R88" s="98">
        <f t="shared" si="38"/>
        <v>0.29806666666666665</v>
      </c>
      <c r="S88" s="98">
        <f t="shared" si="38"/>
        <v>0.36751111111111112</v>
      </c>
      <c r="T88" s="98">
        <f t="shared" si="38"/>
        <v>0.43695555555555554</v>
      </c>
      <c r="U88" s="98">
        <f t="shared" si="38"/>
        <v>0.52028888888888891</v>
      </c>
      <c r="V88" s="98">
        <f t="shared" si="38"/>
        <v>0.60362222222222228</v>
      </c>
      <c r="W88" s="98">
        <f t="shared" si="38"/>
        <v>0.68695555555555554</v>
      </c>
      <c r="X88" s="98">
        <f t="shared" si="38"/>
        <v>0.77028888888888891</v>
      </c>
      <c r="Y88" s="98">
        <f t="shared" si="39"/>
        <v>0.85362222222222228</v>
      </c>
      <c r="Z88" s="98">
        <f t="shared" ref="Z88" si="52">Z87+$P88</f>
        <v>0.93695555555555554</v>
      </c>
      <c r="AA88" s="90"/>
      <c r="AB88" s="90"/>
      <c r="AC88" s="90"/>
      <c r="AD88" s="90"/>
      <c r="AE88" s="90"/>
      <c r="AF88" s="90"/>
      <c r="AG88" s="90"/>
      <c r="AH88" s="90"/>
      <c r="AI88" s="90"/>
      <c r="AJ88" s="15"/>
      <c r="AO88" s="135"/>
    </row>
    <row r="89" spans="1:41">
      <c r="A89" s="1963"/>
      <c r="B89" s="335" t="s">
        <v>337</v>
      </c>
      <c r="C89" s="1264" t="s">
        <v>5</v>
      </c>
      <c r="D89" s="1264" t="s">
        <v>1681</v>
      </c>
      <c r="E89" s="1382" t="s">
        <v>161</v>
      </c>
      <c r="F89" s="487">
        <v>0.13</v>
      </c>
      <c r="G89" s="179">
        <f t="shared" si="28"/>
        <v>18.919999999999998</v>
      </c>
      <c r="H89" s="1058" t="s">
        <v>676</v>
      </c>
      <c r="I89" s="1058" t="s">
        <v>677</v>
      </c>
      <c r="J89" s="1381">
        <v>20</v>
      </c>
      <c r="K89" s="37">
        <f t="shared" si="19"/>
        <v>2.7083333333333338E-4</v>
      </c>
      <c r="L89" s="37">
        <f t="shared" si="22"/>
        <v>2.7448611111111111E-2</v>
      </c>
      <c r="M89" s="487">
        <v>0.13</v>
      </c>
      <c r="N89" s="472">
        <f t="shared" si="40"/>
        <v>13.96</v>
      </c>
      <c r="O89" s="189">
        <v>20</v>
      </c>
      <c r="P89" s="37">
        <f t="shared" si="23"/>
        <v>2.7083333333333338E-4</v>
      </c>
      <c r="Q89" s="37">
        <f t="shared" si="31"/>
        <v>1.9420833333333332E-2</v>
      </c>
      <c r="R89" s="98">
        <f t="shared" si="38"/>
        <v>0.29833749999999998</v>
      </c>
      <c r="S89" s="98">
        <f t="shared" si="38"/>
        <v>0.36778194444444445</v>
      </c>
      <c r="T89" s="98">
        <f t="shared" si="38"/>
        <v>0.43722638888888887</v>
      </c>
      <c r="U89" s="98">
        <f t="shared" si="38"/>
        <v>0.52055972222222224</v>
      </c>
      <c r="V89" s="98">
        <f t="shared" si="38"/>
        <v>0.60389305555555561</v>
      </c>
      <c r="W89" s="98">
        <f t="shared" si="38"/>
        <v>0.68722638888888887</v>
      </c>
      <c r="X89" s="98">
        <f t="shared" si="38"/>
        <v>0.77055972222222224</v>
      </c>
      <c r="Y89" s="98">
        <f t="shared" si="39"/>
        <v>0.85389305555555561</v>
      </c>
      <c r="Z89" s="98">
        <f t="shared" ref="Z89" si="53">Z88+$P89</f>
        <v>0.93722638888888887</v>
      </c>
      <c r="AA89" s="90"/>
      <c r="AB89" s="90"/>
      <c r="AC89" s="90"/>
      <c r="AD89" s="90"/>
      <c r="AE89" s="90"/>
      <c r="AF89" s="90"/>
      <c r="AG89" s="90"/>
      <c r="AH89" s="90"/>
      <c r="AI89" s="90"/>
      <c r="AJ89" s="15"/>
    </row>
    <row r="90" spans="1:41">
      <c r="A90" s="1963"/>
      <c r="B90" s="335" t="s">
        <v>167</v>
      </c>
      <c r="C90" s="1382" t="s">
        <v>4</v>
      </c>
      <c r="D90" s="1382" t="s">
        <v>1681</v>
      </c>
      <c r="E90" s="1382" t="s">
        <v>183</v>
      </c>
      <c r="F90" s="487">
        <v>0.41</v>
      </c>
      <c r="G90" s="179">
        <f t="shared" si="28"/>
        <v>19.329999999999998</v>
      </c>
      <c r="H90" s="831" t="s">
        <v>910</v>
      </c>
      <c r="I90" s="831" t="s">
        <v>911</v>
      </c>
      <c r="J90" s="1381">
        <v>20</v>
      </c>
      <c r="K90" s="37">
        <f t="shared" si="19"/>
        <v>8.5416666666666659E-4</v>
      </c>
      <c r="L90" s="37">
        <f t="shared" si="22"/>
        <v>2.8302777777777777E-2</v>
      </c>
      <c r="M90" s="487">
        <v>0.41</v>
      </c>
      <c r="N90" s="472">
        <f t="shared" si="40"/>
        <v>14.370000000000001</v>
      </c>
      <c r="O90" s="189">
        <v>20</v>
      </c>
      <c r="P90" s="37">
        <f t="shared" si="23"/>
        <v>8.5416666666666659E-4</v>
      </c>
      <c r="Q90" s="37">
        <f t="shared" si="31"/>
        <v>2.0274999999999998E-2</v>
      </c>
      <c r="R90" s="98">
        <f t="shared" si="38"/>
        <v>0.29919166666666663</v>
      </c>
      <c r="S90" s="98">
        <f t="shared" si="38"/>
        <v>0.36863611111111111</v>
      </c>
      <c r="T90" s="98">
        <f t="shared" si="38"/>
        <v>0.43808055555555553</v>
      </c>
      <c r="U90" s="98">
        <f t="shared" si="38"/>
        <v>0.52141388888888895</v>
      </c>
      <c r="V90" s="98">
        <f t="shared" si="38"/>
        <v>0.60474722222222232</v>
      </c>
      <c r="W90" s="98">
        <f t="shared" si="38"/>
        <v>0.68808055555555558</v>
      </c>
      <c r="X90" s="98">
        <f t="shared" si="38"/>
        <v>0.77141388888888895</v>
      </c>
      <c r="Y90" s="98">
        <f t="shared" si="39"/>
        <v>0.85474722222222232</v>
      </c>
      <c r="Z90" s="98">
        <f t="shared" ref="Z90" si="54">Z89+$P90</f>
        <v>0.93808055555555558</v>
      </c>
      <c r="AA90" s="90"/>
      <c r="AB90" s="90"/>
      <c r="AC90" s="90"/>
      <c r="AD90" s="90"/>
      <c r="AE90" s="90"/>
      <c r="AF90" s="90"/>
      <c r="AG90" s="90"/>
      <c r="AH90" s="90"/>
      <c r="AI90" s="90"/>
      <c r="AJ90" s="15"/>
    </row>
    <row r="91" spans="1:41">
      <c r="A91" s="1963"/>
      <c r="B91" s="335" t="s">
        <v>473</v>
      </c>
      <c r="C91" s="1264" t="s">
        <v>4</v>
      </c>
      <c r="D91" s="1264" t="s">
        <v>1681</v>
      </c>
      <c r="E91" s="1382" t="s">
        <v>184</v>
      </c>
      <c r="F91" s="487">
        <v>0.59</v>
      </c>
      <c r="G91" s="179">
        <f t="shared" si="28"/>
        <v>19.919999999999998</v>
      </c>
      <c r="H91" s="1058" t="s">
        <v>912</v>
      </c>
      <c r="I91" s="1058" t="s">
        <v>913</v>
      </c>
      <c r="J91" s="1370">
        <v>25</v>
      </c>
      <c r="K91" s="37">
        <f t="shared" si="19"/>
        <v>9.8333333333333324E-4</v>
      </c>
      <c r="L91" s="37">
        <f t="shared" si="22"/>
        <v>2.928611111111111E-2</v>
      </c>
      <c r="M91" s="487">
        <v>0.59</v>
      </c>
      <c r="N91" s="472">
        <f t="shared" si="40"/>
        <v>14.96</v>
      </c>
      <c r="O91" s="189">
        <v>25</v>
      </c>
      <c r="P91" s="37">
        <f t="shared" si="23"/>
        <v>9.8333333333333324E-4</v>
      </c>
      <c r="Q91" s="37">
        <f t="shared" si="31"/>
        <v>2.125833333333333E-2</v>
      </c>
      <c r="R91" s="98">
        <f t="shared" si="38"/>
        <v>0.30017499999999997</v>
      </c>
      <c r="S91" s="98">
        <f t="shared" si="38"/>
        <v>0.36961944444444444</v>
      </c>
      <c r="T91" s="98">
        <f t="shared" si="38"/>
        <v>0.43906388888888886</v>
      </c>
      <c r="U91" s="98">
        <f t="shared" si="38"/>
        <v>0.52239722222222229</v>
      </c>
      <c r="V91" s="98">
        <f t="shared" si="38"/>
        <v>0.60573055555555566</v>
      </c>
      <c r="W91" s="98">
        <f t="shared" si="38"/>
        <v>0.68906388888888892</v>
      </c>
      <c r="X91" s="98">
        <f t="shared" si="38"/>
        <v>0.77239722222222229</v>
      </c>
      <c r="Y91" s="98">
        <f t="shared" si="39"/>
        <v>0.85573055555555566</v>
      </c>
      <c r="Z91" s="98">
        <f t="shared" ref="Z91" si="55">Z90+$P91</f>
        <v>0.93906388888888892</v>
      </c>
      <c r="AA91" s="90"/>
      <c r="AB91" s="90"/>
      <c r="AC91" s="90"/>
      <c r="AD91" s="90"/>
      <c r="AE91" s="90"/>
      <c r="AF91" s="90"/>
      <c r="AG91" s="90"/>
      <c r="AH91" s="90"/>
      <c r="AI91" s="90"/>
      <c r="AJ91" s="15"/>
    </row>
    <row r="92" spans="1:41">
      <c r="A92" s="1963"/>
      <c r="B92" s="335" t="s">
        <v>165</v>
      </c>
      <c r="C92" s="1492" t="s">
        <v>4</v>
      </c>
      <c r="D92" s="1492" t="s">
        <v>1683</v>
      </c>
      <c r="E92" s="1382" t="s">
        <v>185</v>
      </c>
      <c r="F92" s="472">
        <v>0.69</v>
      </c>
      <c r="G92" s="179">
        <f t="shared" si="28"/>
        <v>20.61</v>
      </c>
      <c r="H92" s="581" t="s">
        <v>698</v>
      </c>
      <c r="I92" s="581" t="s">
        <v>699</v>
      </c>
      <c r="J92" s="1381">
        <v>20</v>
      </c>
      <c r="K92" s="37">
        <f t="shared" si="19"/>
        <v>1.4374999999999998E-3</v>
      </c>
      <c r="L92" s="37">
        <f t="shared" si="22"/>
        <v>3.0723611111111111E-2</v>
      </c>
      <c r="M92" s="472">
        <v>0.69</v>
      </c>
      <c r="N92" s="472">
        <f t="shared" si="40"/>
        <v>15.65</v>
      </c>
      <c r="O92" s="189">
        <v>20</v>
      </c>
      <c r="P92" s="37">
        <f t="shared" si="23"/>
        <v>1.4374999999999998E-3</v>
      </c>
      <c r="Q92" s="37">
        <f t="shared" si="31"/>
        <v>2.2695833333333332E-2</v>
      </c>
      <c r="R92" s="98">
        <f t="shared" si="38"/>
        <v>0.30161249999999995</v>
      </c>
      <c r="S92" s="98">
        <f t="shared" si="38"/>
        <v>0.37105694444444443</v>
      </c>
      <c r="T92" s="98">
        <f t="shared" si="38"/>
        <v>0.44050138888888885</v>
      </c>
      <c r="U92" s="98">
        <f t="shared" si="38"/>
        <v>0.52383472222222227</v>
      </c>
      <c r="V92" s="98">
        <f t="shared" si="38"/>
        <v>0.60716805555555564</v>
      </c>
      <c r="W92" s="98">
        <f t="shared" si="38"/>
        <v>0.6905013888888889</v>
      </c>
      <c r="X92" s="98">
        <f t="shared" si="38"/>
        <v>0.77383472222222227</v>
      </c>
      <c r="Y92" s="98">
        <f t="shared" si="39"/>
        <v>0.85716805555555564</v>
      </c>
      <c r="Z92" s="98">
        <f t="shared" ref="Z92" si="56">Z91+$P92</f>
        <v>0.9405013888888889</v>
      </c>
      <c r="AA92" s="90"/>
      <c r="AB92" s="90"/>
      <c r="AC92" s="90"/>
      <c r="AD92" s="90"/>
      <c r="AE92" s="90"/>
      <c r="AF92" s="90"/>
      <c r="AG92" s="90"/>
      <c r="AH92" s="90"/>
      <c r="AI92" s="90"/>
      <c r="AJ92" s="15"/>
    </row>
    <row r="93" spans="1:41">
      <c r="A93" s="1963"/>
      <c r="B93" s="335" t="s">
        <v>62</v>
      </c>
      <c r="C93" s="1492" t="s">
        <v>4</v>
      </c>
      <c r="D93" s="1492" t="s">
        <v>1681</v>
      </c>
      <c r="E93" s="1382" t="s">
        <v>186</v>
      </c>
      <c r="F93" s="469">
        <v>0.3</v>
      </c>
      <c r="G93" s="179">
        <f t="shared" si="28"/>
        <v>20.91</v>
      </c>
      <c r="H93" s="645" t="s">
        <v>568</v>
      </c>
      <c r="I93" s="827" t="s">
        <v>569</v>
      </c>
      <c r="J93" s="1381">
        <v>20</v>
      </c>
      <c r="K93" s="37">
        <f t="shared" si="19"/>
        <v>6.2500000000000001E-4</v>
      </c>
      <c r="L93" s="37">
        <f t="shared" si="22"/>
        <v>3.1348611111111112E-2</v>
      </c>
      <c r="M93" s="469">
        <v>0.3</v>
      </c>
      <c r="N93" s="472">
        <f t="shared" si="40"/>
        <v>15.950000000000001</v>
      </c>
      <c r="O93" s="189">
        <v>20</v>
      </c>
      <c r="P93" s="37">
        <f t="shared" si="23"/>
        <v>6.2500000000000001E-4</v>
      </c>
      <c r="Q93" s="37">
        <f t="shared" si="31"/>
        <v>2.3320833333333332E-2</v>
      </c>
      <c r="R93" s="98">
        <f t="shared" ref="R93:X95" si="57">R92+$P93</f>
        <v>0.30223749999999994</v>
      </c>
      <c r="S93" s="98">
        <f t="shared" si="57"/>
        <v>0.37168194444444441</v>
      </c>
      <c r="T93" s="98">
        <f t="shared" si="57"/>
        <v>0.44112638888888883</v>
      </c>
      <c r="U93" s="98">
        <f t="shared" si="57"/>
        <v>0.52445972222222226</v>
      </c>
      <c r="V93" s="98">
        <f t="shared" si="57"/>
        <v>0.60779305555555563</v>
      </c>
      <c r="W93" s="98">
        <f t="shared" si="57"/>
        <v>0.69112638888888889</v>
      </c>
      <c r="X93" s="98">
        <f t="shared" si="57"/>
        <v>0.77445972222222226</v>
      </c>
      <c r="Y93" s="98">
        <f t="shared" ref="Y93:Z95" si="58">Y92+$P93</f>
        <v>0.85779305555555563</v>
      </c>
      <c r="Z93" s="98">
        <f t="shared" si="58"/>
        <v>0.94112638888888889</v>
      </c>
      <c r="AA93" s="90"/>
      <c r="AB93" s="90"/>
      <c r="AC93" s="90"/>
      <c r="AD93" s="90"/>
      <c r="AE93" s="90"/>
      <c r="AF93" s="90"/>
      <c r="AG93" s="90"/>
      <c r="AH93" s="90"/>
      <c r="AI93" s="90"/>
      <c r="AJ93" s="15"/>
    </row>
    <row r="94" spans="1:41">
      <c r="A94" s="1963"/>
      <c r="B94" s="335" t="s">
        <v>64</v>
      </c>
      <c r="C94" s="1264" t="s">
        <v>4</v>
      </c>
      <c r="D94" s="1264" t="s">
        <v>1681</v>
      </c>
      <c r="E94" s="1382" t="s">
        <v>187</v>
      </c>
      <c r="F94" s="179">
        <v>0.32</v>
      </c>
      <c r="G94" s="179">
        <f t="shared" si="28"/>
        <v>21.23</v>
      </c>
      <c r="H94" s="645" t="s">
        <v>566</v>
      </c>
      <c r="I94" s="827" t="s">
        <v>567</v>
      </c>
      <c r="J94" s="1379">
        <v>25</v>
      </c>
      <c r="K94" s="37">
        <f t="shared" si="19"/>
        <v>5.3333333333333336E-4</v>
      </c>
      <c r="L94" s="37">
        <f t="shared" si="22"/>
        <v>3.1881944444444442E-2</v>
      </c>
      <c r="M94" s="179">
        <v>0.32</v>
      </c>
      <c r="N94" s="472">
        <f t="shared" si="40"/>
        <v>16.27</v>
      </c>
      <c r="O94" s="488">
        <v>25</v>
      </c>
      <c r="P94" s="37">
        <f t="shared" si="23"/>
        <v>5.3333333333333336E-4</v>
      </c>
      <c r="Q94" s="37">
        <f t="shared" si="31"/>
        <v>2.3854166666666666E-2</v>
      </c>
      <c r="R94" s="98">
        <f t="shared" si="57"/>
        <v>0.30277083333333327</v>
      </c>
      <c r="S94" s="98">
        <f t="shared" si="57"/>
        <v>0.37221527777777774</v>
      </c>
      <c r="T94" s="98">
        <f t="shared" si="57"/>
        <v>0.44165972222222216</v>
      </c>
      <c r="U94" s="98">
        <f t="shared" si="57"/>
        <v>0.52499305555555564</v>
      </c>
      <c r="V94" s="98">
        <f t="shared" si="57"/>
        <v>0.60832638888888901</v>
      </c>
      <c r="W94" s="98">
        <f t="shared" si="57"/>
        <v>0.69165972222222227</v>
      </c>
      <c r="X94" s="98">
        <f t="shared" si="57"/>
        <v>0.77499305555555564</v>
      </c>
      <c r="Y94" s="98">
        <f t="shared" si="58"/>
        <v>0.85832638888888901</v>
      </c>
      <c r="Z94" s="98">
        <f t="shared" si="58"/>
        <v>0.94165972222222227</v>
      </c>
      <c r="AA94" s="90"/>
      <c r="AB94" s="90"/>
      <c r="AC94" s="90"/>
      <c r="AD94" s="90"/>
      <c r="AE94" s="90"/>
      <c r="AF94" s="90"/>
      <c r="AG94" s="90"/>
      <c r="AH94" s="90"/>
      <c r="AI94" s="90"/>
      <c r="AJ94" s="15"/>
    </row>
    <row r="95" spans="1:41">
      <c r="A95" s="1964"/>
      <c r="B95" s="609" t="s">
        <v>162</v>
      </c>
      <c r="C95" s="1264" t="s">
        <v>4</v>
      </c>
      <c r="D95" s="1264" t="s">
        <v>1681</v>
      </c>
      <c r="E95" s="1382" t="s">
        <v>188</v>
      </c>
      <c r="F95" s="179">
        <v>0.57999999999999996</v>
      </c>
      <c r="G95" s="179">
        <f t="shared" si="28"/>
        <v>21.81</v>
      </c>
      <c r="H95" s="1023" t="s">
        <v>601</v>
      </c>
      <c r="I95" s="1024" t="s">
        <v>602</v>
      </c>
      <c r="J95" s="1379">
        <v>25</v>
      </c>
      <c r="K95" s="37">
        <f t="shared" si="19"/>
        <v>9.6666666666666656E-4</v>
      </c>
      <c r="L95" s="37">
        <f t="shared" si="22"/>
        <v>3.2848611111111106E-2</v>
      </c>
      <c r="M95" s="179">
        <v>0.57999999999999996</v>
      </c>
      <c r="N95" s="472">
        <f t="shared" si="40"/>
        <v>16.849999999999998</v>
      </c>
      <c r="O95" s="488">
        <v>25</v>
      </c>
      <c r="P95" s="37">
        <f t="shared" si="23"/>
        <v>9.6666666666666656E-4</v>
      </c>
      <c r="Q95" s="37">
        <f t="shared" si="31"/>
        <v>2.4820833333333334E-2</v>
      </c>
      <c r="R95" s="98">
        <f t="shared" si="57"/>
        <v>0.30373749999999994</v>
      </c>
      <c r="S95" s="98">
        <f t="shared" si="57"/>
        <v>0.37318194444444441</v>
      </c>
      <c r="T95" s="98">
        <f t="shared" si="57"/>
        <v>0.44262638888888883</v>
      </c>
      <c r="U95" s="98">
        <f t="shared" si="57"/>
        <v>0.52595972222222231</v>
      </c>
      <c r="V95" s="98">
        <f t="shared" si="57"/>
        <v>0.60929305555555568</v>
      </c>
      <c r="W95" s="98">
        <f t="shared" si="57"/>
        <v>0.69262638888888894</v>
      </c>
      <c r="X95" s="98">
        <f t="shared" si="57"/>
        <v>0.77595972222222231</v>
      </c>
      <c r="Y95" s="98">
        <f t="shared" si="58"/>
        <v>0.85929305555555568</v>
      </c>
      <c r="Z95" s="98">
        <f t="shared" si="58"/>
        <v>0.94262638888888894</v>
      </c>
      <c r="AA95" s="90"/>
      <c r="AB95" s="90"/>
      <c r="AC95" s="90"/>
      <c r="AD95" s="90"/>
      <c r="AE95" s="90"/>
      <c r="AF95" s="90"/>
      <c r="AG95" s="90"/>
      <c r="AH95" s="90"/>
      <c r="AI95" s="90"/>
      <c r="AJ95" s="15"/>
    </row>
    <row r="96" spans="1:41">
      <c r="A96" s="1495"/>
      <c r="B96" s="1375"/>
      <c r="C96" s="1376"/>
      <c r="D96" s="1376"/>
      <c r="E96" s="84"/>
      <c r="F96" s="549"/>
      <c r="G96" s="333"/>
      <c r="H96" s="333"/>
      <c r="I96" s="333"/>
      <c r="J96" s="82"/>
      <c r="K96" s="87"/>
      <c r="L96" s="87"/>
      <c r="M96" s="550"/>
      <c r="N96" s="547"/>
      <c r="O96" s="465"/>
      <c r="P96" s="87"/>
      <c r="Q96" s="87"/>
      <c r="R96" s="1378"/>
      <c r="S96" s="1378"/>
      <c r="T96" s="1378"/>
      <c r="U96" s="1378"/>
      <c r="V96" s="1378"/>
      <c r="W96" s="1378"/>
      <c r="X96" s="1378"/>
      <c r="Y96" s="1378"/>
      <c r="Z96" s="90"/>
      <c r="AA96" s="652"/>
      <c r="AB96" s="90"/>
      <c r="AC96" s="90"/>
      <c r="AD96" s="90"/>
      <c r="AE96" s="90"/>
      <c r="AF96" s="90"/>
      <c r="AG96" s="90"/>
      <c r="AH96" s="90"/>
      <c r="AI96" s="90"/>
      <c r="AJ96" s="15"/>
    </row>
    <row r="97" spans="1:36">
      <c r="A97" s="1384"/>
      <c r="B97" s="1375"/>
      <c r="C97" s="552"/>
      <c r="D97" s="552"/>
      <c r="E97" s="84"/>
      <c r="F97" s="547"/>
      <c r="G97" s="333"/>
      <c r="H97" s="333"/>
      <c r="I97" s="333"/>
      <c r="J97" s="1374"/>
      <c r="K97" s="87"/>
      <c r="L97" s="87"/>
      <c r="M97" s="550"/>
      <c r="N97" s="547"/>
      <c r="O97" s="1374"/>
      <c r="P97" s="87"/>
      <c r="Q97" s="87"/>
      <c r="R97" s="1378"/>
      <c r="S97" s="1378"/>
      <c r="T97" s="1378"/>
      <c r="U97" s="1378"/>
      <c r="V97" s="1378"/>
      <c r="W97" s="1378"/>
      <c r="X97" s="1378"/>
      <c r="Y97" s="1378"/>
      <c r="Z97" s="90"/>
      <c r="AA97" s="652"/>
      <c r="AB97" s="90"/>
      <c r="AC97" s="90"/>
      <c r="AD97" s="90"/>
      <c r="AE97" s="90"/>
      <c r="AF97" s="90"/>
      <c r="AG97" s="90"/>
      <c r="AH97" s="90"/>
      <c r="AI97" s="90"/>
      <c r="AJ97" s="15"/>
    </row>
    <row r="98" spans="1:36">
      <c r="A98" s="15"/>
      <c r="B98" s="485"/>
      <c r="C98" s="462"/>
      <c r="D98" s="462"/>
      <c r="E98" s="19"/>
      <c r="F98" s="19"/>
      <c r="G98" s="19"/>
      <c r="H98" s="19"/>
      <c r="I98" s="19"/>
      <c r="J98" s="361"/>
      <c r="K98" s="78"/>
      <c r="L98" s="78"/>
      <c r="M98" s="20"/>
      <c r="N98" s="471"/>
      <c r="O98" s="20"/>
      <c r="P98" s="20"/>
      <c r="Q98" s="20"/>
      <c r="R98" s="20"/>
      <c r="S98" s="20"/>
      <c r="T98" s="20"/>
      <c r="U98" s="20"/>
      <c r="V98" s="20"/>
      <c r="W98" s="20"/>
      <c r="X98" s="361"/>
      <c r="Y98" s="361"/>
      <c r="Z98" s="94"/>
      <c r="AA98" s="94"/>
      <c r="AB98" s="63"/>
      <c r="AC98" s="63"/>
      <c r="AD98" s="63"/>
      <c r="AE98" s="63"/>
      <c r="AF98" s="63"/>
      <c r="AG98" s="63"/>
    </row>
    <row r="99" spans="1:36">
      <c r="A99" s="63"/>
      <c r="B99" s="17"/>
    </row>
    <row r="100" spans="1:36">
      <c r="A100" s="63"/>
      <c r="B100" s="415"/>
      <c r="C100" s="84"/>
      <c r="D100" s="84"/>
      <c r="E100" s="417"/>
      <c r="F100" s="85"/>
      <c r="G100" s="86"/>
    </row>
    <row r="101" spans="1:36">
      <c r="A101" s="63"/>
      <c r="B101" s="415"/>
      <c r="C101" s="84"/>
      <c r="D101" s="84"/>
      <c r="E101" s="417"/>
      <c r="F101" s="85"/>
      <c r="G101" s="86"/>
    </row>
    <row r="102" spans="1:36">
      <c r="A102" s="63"/>
      <c r="B102" s="53"/>
      <c r="C102" s="84"/>
      <c r="D102" s="84"/>
      <c r="E102" s="417"/>
      <c r="F102" s="85"/>
      <c r="G102" s="86"/>
    </row>
    <row r="103" spans="1:36">
      <c r="A103" s="63"/>
      <c r="B103" s="415"/>
      <c r="C103" s="84"/>
      <c r="D103" s="84"/>
      <c r="E103" s="417"/>
      <c r="F103" s="85"/>
      <c r="G103" s="86"/>
    </row>
    <row r="104" spans="1:36">
      <c r="A104" s="63"/>
      <c r="B104" s="416"/>
      <c r="C104" s="84"/>
      <c r="D104" s="84"/>
      <c r="E104" s="418"/>
      <c r="F104" s="85"/>
      <c r="G104" s="86"/>
    </row>
    <row r="105" spans="1:36">
      <c r="A105" s="63"/>
      <c r="B105" s="53"/>
      <c r="C105" s="84"/>
      <c r="D105" s="84"/>
      <c r="E105" s="400"/>
      <c r="F105" s="86"/>
      <c r="G105" s="86"/>
    </row>
    <row r="106" spans="1:36">
      <c r="A106" s="15"/>
      <c r="B106" s="485"/>
      <c r="C106" s="84"/>
      <c r="D106" s="84"/>
      <c r="E106" s="86"/>
      <c r="F106" s="86"/>
      <c r="G106" s="86"/>
    </row>
    <row r="107" spans="1:36">
      <c r="A107" s="15"/>
      <c r="B107" s="17"/>
    </row>
    <row r="108" spans="1:36">
      <c r="A108" s="15"/>
    </row>
    <row r="109" spans="1:36">
      <c r="A109" s="15"/>
    </row>
    <row r="110" spans="1:36">
      <c r="A110" s="15"/>
    </row>
    <row r="111" spans="1:36">
      <c r="A111" s="15"/>
    </row>
    <row r="112" spans="1:36">
      <c r="A112" s="15"/>
    </row>
    <row r="113" spans="1:1">
      <c r="A113" s="15"/>
    </row>
    <row r="114" spans="1:1">
      <c r="A114" s="15"/>
    </row>
    <row r="115" spans="1:1">
      <c r="A115" s="15"/>
    </row>
    <row r="116" spans="1:1">
      <c r="A116" s="15"/>
    </row>
    <row r="117" spans="1:1">
      <c r="A117" s="15"/>
    </row>
    <row r="118" spans="1:1">
      <c r="A118" s="15"/>
    </row>
    <row r="119" spans="1:1">
      <c r="A119" s="15"/>
    </row>
    <row r="120" spans="1:1">
      <c r="A120" s="15"/>
    </row>
    <row r="121" spans="1:1">
      <c r="A121" s="15"/>
    </row>
    <row r="122" spans="1:1">
      <c r="A122" s="15"/>
    </row>
    <row r="123" spans="1:1">
      <c r="A123" s="15"/>
    </row>
    <row r="124" spans="1:1">
      <c r="A124" s="15"/>
    </row>
    <row r="125" spans="1:1">
      <c r="A125" s="15"/>
    </row>
    <row r="126" spans="1:1">
      <c r="A126" s="15"/>
    </row>
  </sheetData>
  <mergeCells count="22">
    <mergeCell ref="B1:B2"/>
    <mergeCell ref="A3:C3"/>
    <mergeCell ref="A4:A5"/>
    <mergeCell ref="B4:B5"/>
    <mergeCell ref="C4:C5"/>
    <mergeCell ref="M4:Q4"/>
    <mergeCell ref="H5:I5"/>
    <mergeCell ref="D3:Z3"/>
    <mergeCell ref="E4:I4"/>
    <mergeCell ref="D4:D5"/>
    <mergeCell ref="A59:A95"/>
    <mergeCell ref="D56:Z56"/>
    <mergeCell ref="M57:Q57"/>
    <mergeCell ref="H58:I58"/>
    <mergeCell ref="A6:A43"/>
    <mergeCell ref="B54:B55"/>
    <mergeCell ref="A56:C56"/>
    <mergeCell ref="A57:A58"/>
    <mergeCell ref="B57:B58"/>
    <mergeCell ref="C57:C58"/>
    <mergeCell ref="E57:L57"/>
    <mergeCell ref="D57:D58"/>
  </mergeCells>
  <pageMargins left="0.43307086614173229" right="0.23622047244094491" top="0.74803149606299213" bottom="0.74803149606299213" header="0.31496062992125984" footer="0.31496062992125984"/>
  <pageSetup paperSize="8" scale="65" orientation="landscape" r:id="rId1"/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BC150"/>
  <sheetViews>
    <sheetView topLeftCell="A56" zoomScale="80" zoomScaleNormal="80" workbookViewId="0">
      <selection activeCell="C61" sqref="C61:C89"/>
    </sheetView>
  </sheetViews>
  <sheetFormatPr defaultRowHeight="16.5"/>
  <cols>
    <col min="1" max="1" width="6.140625" style="1" customWidth="1"/>
    <col min="2" max="2" width="40" style="12" bestFit="1" customWidth="1"/>
    <col min="3" max="3" width="5.140625" style="13" customWidth="1"/>
    <col min="4" max="4" width="16.28515625" style="13" customWidth="1"/>
    <col min="5" max="5" width="8.85546875" style="11" customWidth="1"/>
    <col min="6" max="6" width="7.85546875" style="11" customWidth="1"/>
    <col min="7" max="7" width="13.28515625" style="11" customWidth="1"/>
    <col min="8" max="8" width="13.140625" style="11" customWidth="1"/>
    <col min="9" max="9" width="10.140625" style="11" customWidth="1"/>
    <col min="10" max="10" width="8.85546875" style="11" bestFit="1" customWidth="1"/>
    <col min="11" max="11" width="9.5703125" style="11" customWidth="1"/>
    <col min="12" max="12" width="7.85546875" style="11" customWidth="1"/>
    <col min="13" max="13" width="7.28515625" style="11" customWidth="1"/>
    <col min="14" max="14" width="7.7109375" style="11" customWidth="1"/>
    <col min="15" max="15" width="7.28515625" style="11" customWidth="1"/>
    <col min="16" max="22" width="7.42578125" style="11" customWidth="1"/>
    <col min="23" max="23" width="7.42578125" style="1" customWidth="1"/>
    <col min="24" max="24" width="7.5703125" style="1" customWidth="1"/>
    <col min="25" max="25" width="7.7109375" style="1" customWidth="1"/>
    <col min="26" max="26" width="7.85546875" style="1" customWidth="1"/>
    <col min="27" max="31" width="7.42578125" style="1" customWidth="1"/>
    <col min="32" max="32" width="39.7109375" style="1" customWidth="1"/>
    <col min="33" max="33" width="10" style="1" customWidth="1"/>
    <col min="34" max="34" width="13.7109375" style="1" customWidth="1"/>
    <col min="35" max="47" width="7.42578125" style="1" customWidth="1"/>
    <col min="48" max="48" width="6.85546875" style="1" customWidth="1"/>
    <col min="49" max="49" width="9.140625" style="1"/>
    <col min="50" max="50" width="99" style="1" customWidth="1"/>
    <col min="51" max="16384" width="9.140625" style="1"/>
  </cols>
  <sheetData>
    <row r="1" spans="1:55" ht="36.75" customHeight="1">
      <c r="A1" s="15"/>
      <c r="B1" s="1952">
        <v>24</v>
      </c>
      <c r="C1" s="386"/>
      <c r="D1" s="38" t="s">
        <v>269</v>
      </c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  <c r="P1" s="361"/>
      <c r="Q1" s="383"/>
      <c r="R1" s="383"/>
      <c r="S1" s="383"/>
      <c r="T1" s="383"/>
      <c r="U1" s="383"/>
      <c r="V1" s="383"/>
      <c r="W1" s="383"/>
      <c r="X1" s="383"/>
      <c r="Y1" s="383"/>
      <c r="Z1" s="383"/>
      <c r="AA1" s="383"/>
      <c r="AB1" s="383"/>
      <c r="AC1" s="383"/>
      <c r="AD1" s="383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</row>
    <row r="2" spans="1:55" ht="36.75" customHeight="1">
      <c r="A2" s="15"/>
      <c r="B2" s="1952"/>
      <c r="C2" s="386"/>
      <c r="D2" s="38" t="s">
        <v>447</v>
      </c>
      <c r="E2" s="361"/>
      <c r="F2" s="361"/>
      <c r="G2" s="361"/>
      <c r="H2" s="361"/>
      <c r="I2" s="361"/>
      <c r="J2" s="361"/>
      <c r="K2" s="361"/>
      <c r="L2" s="361"/>
      <c r="N2" s="361"/>
      <c r="O2" s="361"/>
      <c r="P2" s="361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3"/>
      <c r="AS2" s="383"/>
      <c r="AT2" s="383"/>
      <c r="AU2" s="383"/>
      <c r="AV2" s="15"/>
    </row>
    <row r="3" spans="1:55" ht="26.25" thickBot="1">
      <c r="A3" s="1998" t="s">
        <v>17</v>
      </c>
      <c r="B3" s="1998"/>
      <c r="C3" s="1998"/>
      <c r="D3" s="1959" t="s">
        <v>1690</v>
      </c>
      <c r="E3" s="1960"/>
      <c r="F3" s="1960"/>
      <c r="G3" s="1960"/>
      <c r="H3" s="1960"/>
      <c r="I3" s="1960"/>
      <c r="J3" s="1960"/>
      <c r="K3" s="1960"/>
      <c r="L3" s="1960"/>
      <c r="M3" s="1960"/>
      <c r="N3" s="1960"/>
      <c r="O3" s="1960"/>
      <c r="P3" s="1960"/>
      <c r="Q3" s="1960"/>
      <c r="R3" s="1960"/>
      <c r="S3" s="1960"/>
      <c r="T3" s="1960"/>
      <c r="U3" s="1960"/>
      <c r="V3" s="1960"/>
      <c r="W3" s="1960"/>
      <c r="X3" s="1960"/>
      <c r="Y3" s="1960"/>
      <c r="Z3" s="1960"/>
      <c r="AA3" s="1960"/>
      <c r="AB3" s="1960"/>
      <c r="AC3" s="1960"/>
      <c r="AD3" s="1960"/>
      <c r="AE3" s="1961"/>
      <c r="AF3" s="383"/>
      <c r="AG3" s="383"/>
      <c r="AH3" s="383"/>
      <c r="AI3" s="383"/>
      <c r="AJ3" s="383"/>
      <c r="AK3" s="383"/>
      <c r="AL3" s="383"/>
      <c r="AM3" s="383"/>
      <c r="AN3" s="383"/>
      <c r="AO3" s="383"/>
      <c r="AP3" s="383"/>
      <c r="AQ3" s="383"/>
      <c r="AR3" s="383"/>
      <c r="AS3" s="383"/>
      <c r="AT3" s="383"/>
      <c r="AU3" s="15"/>
      <c r="AV3" s="15"/>
      <c r="AW3" s="15"/>
      <c r="AX3" s="15"/>
      <c r="AY3" s="15"/>
      <c r="AZ3" s="15"/>
      <c r="BA3" s="15"/>
    </row>
    <row r="4" spans="1:55" ht="18" customHeight="1">
      <c r="A4" s="1954"/>
      <c r="B4" s="1953" t="s">
        <v>1</v>
      </c>
      <c r="C4" s="1955" t="s">
        <v>2</v>
      </c>
      <c r="D4" s="2017" t="s">
        <v>1682</v>
      </c>
      <c r="E4" s="1991" t="s">
        <v>16</v>
      </c>
      <c r="F4" s="1992"/>
      <c r="G4" s="1992"/>
      <c r="H4" s="1992"/>
      <c r="I4" s="1992"/>
      <c r="J4" s="1992"/>
      <c r="K4" s="1992"/>
      <c r="L4" s="1993"/>
      <c r="M4" s="433">
        <v>12</v>
      </c>
      <c r="N4" s="32">
        <v>13</v>
      </c>
      <c r="O4" s="433">
        <v>12</v>
      </c>
      <c r="P4" s="1109">
        <v>14</v>
      </c>
      <c r="Q4" s="32">
        <v>13</v>
      </c>
      <c r="R4" s="433">
        <v>12</v>
      </c>
      <c r="S4" s="32">
        <v>13</v>
      </c>
      <c r="T4" s="433">
        <v>12</v>
      </c>
      <c r="U4" s="32">
        <v>13</v>
      </c>
      <c r="V4" s="433">
        <v>12</v>
      </c>
      <c r="W4" s="32">
        <v>13</v>
      </c>
      <c r="X4" s="433">
        <v>12</v>
      </c>
      <c r="Y4" s="32">
        <v>13</v>
      </c>
      <c r="Z4" s="433">
        <v>12</v>
      </c>
      <c r="AA4" s="32">
        <v>13</v>
      </c>
      <c r="AB4" s="433">
        <v>12</v>
      </c>
      <c r="AC4" s="396">
        <v>13</v>
      </c>
      <c r="AD4" s="1108">
        <v>12</v>
      </c>
      <c r="AE4" s="396">
        <v>13</v>
      </c>
      <c r="AF4" s="15"/>
      <c r="AG4" s="247" t="s">
        <v>1333</v>
      </c>
      <c r="AH4" s="248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</row>
    <row r="5" spans="1:55" ht="18" customHeight="1">
      <c r="A5" s="1954"/>
      <c r="B5" s="1953"/>
      <c r="C5" s="1955"/>
      <c r="D5" s="2018"/>
      <c r="E5" s="815" t="s">
        <v>0</v>
      </c>
      <c r="F5" s="14" t="s">
        <v>48</v>
      </c>
      <c r="G5" s="14"/>
      <c r="H5" s="1957" t="s">
        <v>552</v>
      </c>
      <c r="I5" s="1958"/>
      <c r="J5" s="14" t="s">
        <v>8</v>
      </c>
      <c r="K5" s="14" t="s">
        <v>9</v>
      </c>
      <c r="L5" s="14" t="s">
        <v>10</v>
      </c>
      <c r="M5" s="817">
        <v>1</v>
      </c>
      <c r="N5" s="817">
        <v>2</v>
      </c>
      <c r="O5" s="1370">
        <v>3</v>
      </c>
      <c r="P5" s="1370">
        <v>4</v>
      </c>
      <c r="Q5" s="1370">
        <v>5</v>
      </c>
      <c r="R5" s="1370">
        <v>6</v>
      </c>
      <c r="S5" s="1370">
        <v>7</v>
      </c>
      <c r="T5" s="1370">
        <v>8</v>
      </c>
      <c r="U5" s="1370">
        <v>9</v>
      </c>
      <c r="V5" s="1370">
        <v>10</v>
      </c>
      <c r="W5" s="1370">
        <v>11</v>
      </c>
      <c r="X5" s="1370">
        <v>12</v>
      </c>
      <c r="Y5" s="1370">
        <v>13</v>
      </c>
      <c r="Z5" s="1370">
        <v>14</v>
      </c>
      <c r="AA5" s="1370">
        <v>15</v>
      </c>
      <c r="AB5" s="1370">
        <v>16</v>
      </c>
      <c r="AC5" s="1370">
        <v>17</v>
      </c>
      <c r="AD5" s="1370">
        <v>18</v>
      </c>
      <c r="AE5" s="1370">
        <v>19</v>
      </c>
      <c r="AF5" s="15"/>
      <c r="AG5" s="250" t="s">
        <v>1297</v>
      </c>
      <c r="AH5" s="970">
        <f>G35+G89</f>
        <v>33.585000000000001</v>
      </c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</row>
    <row r="6" spans="1:55" ht="16.5" customHeight="1">
      <c r="A6" s="2135" t="s">
        <v>256</v>
      </c>
      <c r="B6" s="1092" t="s">
        <v>162</v>
      </c>
      <c r="C6" s="1477" t="s">
        <v>4</v>
      </c>
      <c r="D6" s="1477" t="s">
        <v>1681</v>
      </c>
      <c r="E6" s="35" t="s">
        <v>31</v>
      </c>
      <c r="F6" s="28">
        <v>0</v>
      </c>
      <c r="G6" s="179">
        <f>F6</f>
        <v>0</v>
      </c>
      <c r="H6" s="584" t="s">
        <v>601</v>
      </c>
      <c r="I6" s="584" t="s">
        <v>602</v>
      </c>
      <c r="J6" s="163">
        <v>20</v>
      </c>
      <c r="K6" s="164">
        <f t="shared" ref="K6:K35" si="0">(F6/J6)/24</f>
        <v>0</v>
      </c>
      <c r="L6" s="164">
        <f>K6</f>
        <v>0</v>
      </c>
      <c r="M6" s="165">
        <v>0.15972222222222224</v>
      </c>
      <c r="N6" s="165">
        <v>0.20138888888888887</v>
      </c>
      <c r="O6" s="165">
        <v>0.23263888888888887</v>
      </c>
      <c r="P6" s="165">
        <v>0.25</v>
      </c>
      <c r="Q6" s="165">
        <v>0.29166666666666669</v>
      </c>
      <c r="R6" s="165">
        <v>0.34722222222222227</v>
      </c>
      <c r="S6" s="165">
        <v>0.3888888888888889</v>
      </c>
      <c r="T6" s="165">
        <v>0.43055555555555558</v>
      </c>
      <c r="U6" s="165">
        <v>0.4861111111111111</v>
      </c>
      <c r="V6" s="165">
        <v>0.52777777777777779</v>
      </c>
      <c r="W6" s="165">
        <v>0.56944444444444442</v>
      </c>
      <c r="X6" s="165">
        <v>0.61111111111111105</v>
      </c>
      <c r="Y6" s="165">
        <v>0.65277777777777779</v>
      </c>
      <c r="Z6" s="165">
        <v>0.69444444444444453</v>
      </c>
      <c r="AA6" s="165">
        <v>0.75</v>
      </c>
      <c r="AB6" s="165">
        <v>0.79166666666666663</v>
      </c>
      <c r="AC6" s="165">
        <v>0.83333333333333337</v>
      </c>
      <c r="AD6" s="165">
        <v>0.88541666666666663</v>
      </c>
      <c r="AE6" s="165">
        <v>0.92708333333333337</v>
      </c>
      <c r="AF6" s="15"/>
      <c r="AG6" s="250" t="s">
        <v>1275</v>
      </c>
      <c r="AH6" s="1063">
        <v>19</v>
      </c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</row>
    <row r="7" spans="1:55" ht="17.25" thickBot="1">
      <c r="A7" s="2136"/>
      <c r="B7" s="335" t="s">
        <v>163</v>
      </c>
      <c r="C7" s="1264" t="s">
        <v>4</v>
      </c>
      <c r="D7" s="1264" t="s">
        <v>1681</v>
      </c>
      <c r="E7" s="35" t="s">
        <v>32</v>
      </c>
      <c r="F7" s="28">
        <v>0.41</v>
      </c>
      <c r="G7" s="179">
        <f t="shared" ref="G7:G35" si="1">G6+F7</f>
        <v>0.41</v>
      </c>
      <c r="H7" s="584" t="s">
        <v>653</v>
      </c>
      <c r="I7" s="584" t="s">
        <v>604</v>
      </c>
      <c r="J7" s="568">
        <v>20</v>
      </c>
      <c r="K7" s="37">
        <f t="shared" si="0"/>
        <v>8.5416666666666659E-4</v>
      </c>
      <c r="L7" s="37">
        <f>L6+K7</f>
        <v>8.5416666666666659E-4</v>
      </c>
      <c r="M7" s="98">
        <f t="shared" ref="M7:M35" si="2">M6+$K7</f>
        <v>0.16057638888888889</v>
      </c>
      <c r="N7" s="98">
        <f t="shared" ref="N7:N35" si="3">N6+$K7</f>
        <v>0.20224305555555552</v>
      </c>
      <c r="O7" s="98">
        <f t="shared" ref="O7:O35" si="4">O6+$K7</f>
        <v>0.23349305555555552</v>
      </c>
      <c r="P7" s="98">
        <f t="shared" ref="P7:P35" si="5">P6+$K7</f>
        <v>0.25085416666666666</v>
      </c>
      <c r="Q7" s="98">
        <f t="shared" ref="Q7:Q35" si="6">Q6+$K7</f>
        <v>0.29252083333333334</v>
      </c>
      <c r="R7" s="98">
        <f t="shared" ref="R7:R35" si="7">R6+$K7</f>
        <v>0.34807638888888892</v>
      </c>
      <c r="S7" s="98">
        <f t="shared" ref="S7:S35" si="8">S6+$K7</f>
        <v>0.38974305555555555</v>
      </c>
      <c r="T7" s="98">
        <f t="shared" ref="T7:T35" si="9">T6+$K7</f>
        <v>0.43140972222222224</v>
      </c>
      <c r="U7" s="98">
        <f t="shared" ref="U7:U35" si="10">U6+$K7</f>
        <v>0.48696527777777776</v>
      </c>
      <c r="V7" s="98">
        <f t="shared" ref="V7:V35" si="11">V6+$K7</f>
        <v>0.5286319444444445</v>
      </c>
      <c r="W7" s="98">
        <f t="shared" ref="W7:W35" si="12">W6+$K7</f>
        <v>0.57029861111111113</v>
      </c>
      <c r="X7" s="98">
        <f t="shared" ref="X7:X35" si="13">X6+$K7</f>
        <v>0.61196527777777776</v>
      </c>
      <c r="Y7" s="98">
        <f t="shared" ref="Y7:Y35" si="14">Y6+$K7</f>
        <v>0.6536319444444445</v>
      </c>
      <c r="Z7" s="98">
        <f t="shared" ref="Z7:Z35" si="15">Z6+$K7</f>
        <v>0.69529861111111124</v>
      </c>
      <c r="AA7" s="98">
        <f t="shared" ref="AA7:AA35" si="16">AA6+$K7</f>
        <v>0.75085416666666671</v>
      </c>
      <c r="AB7" s="98">
        <f t="shared" ref="AB7:AB35" si="17">AB6+$K7</f>
        <v>0.79252083333333334</v>
      </c>
      <c r="AC7" s="98">
        <f t="shared" ref="AC7:AC35" si="18">AC6+$K7</f>
        <v>0.83418750000000008</v>
      </c>
      <c r="AD7" s="98">
        <f t="shared" ref="AD7:AD35" si="19">AD6+$K7</f>
        <v>0.88627083333333334</v>
      </c>
      <c r="AE7" s="98">
        <f t="shared" ref="AE7:AE35" si="20">AE6+$K7</f>
        <v>0.92793750000000008</v>
      </c>
      <c r="AF7" s="15"/>
      <c r="AG7" s="1064" t="s">
        <v>1157</v>
      </c>
      <c r="AH7" s="972">
        <f>AH6*AH5</f>
        <v>638.11500000000001</v>
      </c>
      <c r="AI7" s="63"/>
      <c r="AJ7" s="63"/>
      <c r="AK7" s="63"/>
      <c r="AL7" s="63"/>
      <c r="AM7" s="63"/>
      <c r="AN7" s="63"/>
      <c r="AO7" s="63"/>
      <c r="AP7" s="63"/>
      <c r="AQ7" s="63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</row>
    <row r="8" spans="1:55">
      <c r="A8" s="2136"/>
      <c r="B8" s="335" t="s">
        <v>423</v>
      </c>
      <c r="C8" s="35" t="s">
        <v>5</v>
      </c>
      <c r="D8" s="1382" t="s">
        <v>1681</v>
      </c>
      <c r="E8" s="35" t="s">
        <v>148</v>
      </c>
      <c r="F8" s="28">
        <v>0.52</v>
      </c>
      <c r="G8" s="179">
        <f t="shared" si="1"/>
        <v>0.92999999999999994</v>
      </c>
      <c r="H8" s="584" t="s">
        <v>672</v>
      </c>
      <c r="I8" s="584" t="s">
        <v>673</v>
      </c>
      <c r="J8" s="568">
        <v>20</v>
      </c>
      <c r="K8" s="37">
        <f t="shared" si="0"/>
        <v>1.0833333333333335E-3</v>
      </c>
      <c r="L8" s="37">
        <f t="shared" ref="L8:L35" si="21">L7+K8</f>
        <v>1.9375E-3</v>
      </c>
      <c r="M8" s="98">
        <f t="shared" si="2"/>
        <v>0.16165972222222222</v>
      </c>
      <c r="N8" s="98">
        <f t="shared" si="3"/>
        <v>0.20332638888888885</v>
      </c>
      <c r="O8" s="98">
        <f t="shared" si="4"/>
        <v>0.23457638888888885</v>
      </c>
      <c r="P8" s="98">
        <f t="shared" si="5"/>
        <v>0.25193749999999998</v>
      </c>
      <c r="Q8" s="98">
        <f t="shared" si="6"/>
        <v>0.29360416666666667</v>
      </c>
      <c r="R8" s="98">
        <f t="shared" si="7"/>
        <v>0.34915972222222225</v>
      </c>
      <c r="S8" s="98">
        <f t="shared" si="8"/>
        <v>0.39082638888888888</v>
      </c>
      <c r="T8" s="98">
        <f t="shared" si="9"/>
        <v>0.43249305555555556</v>
      </c>
      <c r="U8" s="98">
        <f t="shared" si="10"/>
        <v>0.48804861111111109</v>
      </c>
      <c r="V8" s="98">
        <f t="shared" si="11"/>
        <v>0.52971527777777783</v>
      </c>
      <c r="W8" s="98">
        <f t="shared" si="12"/>
        <v>0.57138194444444446</v>
      </c>
      <c r="X8" s="98">
        <f t="shared" si="13"/>
        <v>0.61304861111111109</v>
      </c>
      <c r="Y8" s="98">
        <f t="shared" si="14"/>
        <v>0.65471527777777783</v>
      </c>
      <c r="Z8" s="98">
        <f t="shared" si="15"/>
        <v>0.69638194444444457</v>
      </c>
      <c r="AA8" s="98">
        <f t="shared" si="16"/>
        <v>0.75193750000000004</v>
      </c>
      <c r="AB8" s="98">
        <f t="shared" si="17"/>
        <v>0.79360416666666667</v>
      </c>
      <c r="AC8" s="98">
        <f t="shared" si="18"/>
        <v>0.83527083333333341</v>
      </c>
      <c r="AD8" s="98">
        <f t="shared" si="19"/>
        <v>0.88735416666666667</v>
      </c>
      <c r="AE8" s="98">
        <f t="shared" si="20"/>
        <v>0.92902083333333341</v>
      </c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</row>
    <row r="9" spans="1:55">
      <c r="A9" s="2136"/>
      <c r="B9" s="335" t="s">
        <v>215</v>
      </c>
      <c r="C9" s="35" t="s">
        <v>5</v>
      </c>
      <c r="D9" s="1382" t="s">
        <v>1684</v>
      </c>
      <c r="E9" s="35" t="s">
        <v>149</v>
      </c>
      <c r="F9" s="28">
        <v>1.07</v>
      </c>
      <c r="G9" s="179">
        <f t="shared" si="1"/>
        <v>2</v>
      </c>
      <c r="H9" s="608" t="s">
        <v>730</v>
      </c>
      <c r="I9" s="608" t="s">
        <v>731</v>
      </c>
      <c r="J9" s="568">
        <v>15</v>
      </c>
      <c r="K9" s="37">
        <f t="shared" si="0"/>
        <v>2.972222222222222E-3</v>
      </c>
      <c r="L9" s="37">
        <f t="shared" si="21"/>
        <v>4.9097222222222216E-3</v>
      </c>
      <c r="M9" s="98">
        <f t="shared" si="2"/>
        <v>0.16463194444444443</v>
      </c>
      <c r="N9" s="98">
        <f t="shared" si="3"/>
        <v>0.20629861111111106</v>
      </c>
      <c r="O9" s="98">
        <f t="shared" si="4"/>
        <v>0.23754861111111106</v>
      </c>
      <c r="P9" s="98">
        <f t="shared" si="5"/>
        <v>0.25490972222222219</v>
      </c>
      <c r="Q9" s="98">
        <f t="shared" si="6"/>
        <v>0.29657638888888888</v>
      </c>
      <c r="R9" s="98">
        <f t="shared" si="7"/>
        <v>0.35213194444444446</v>
      </c>
      <c r="S9" s="98">
        <f t="shared" si="8"/>
        <v>0.39379861111111109</v>
      </c>
      <c r="T9" s="98">
        <f t="shared" si="9"/>
        <v>0.43546527777777777</v>
      </c>
      <c r="U9" s="98">
        <f t="shared" si="10"/>
        <v>0.4910208333333333</v>
      </c>
      <c r="V9" s="98">
        <f t="shared" si="11"/>
        <v>0.53268750000000009</v>
      </c>
      <c r="W9" s="98">
        <f t="shared" si="12"/>
        <v>0.57435416666666672</v>
      </c>
      <c r="X9" s="98">
        <f t="shared" si="13"/>
        <v>0.61602083333333335</v>
      </c>
      <c r="Y9" s="98">
        <f t="shared" si="14"/>
        <v>0.65768750000000009</v>
      </c>
      <c r="Z9" s="98">
        <f t="shared" si="15"/>
        <v>0.69935416666666683</v>
      </c>
      <c r="AA9" s="98">
        <f t="shared" si="16"/>
        <v>0.7549097222222223</v>
      </c>
      <c r="AB9" s="98">
        <f t="shared" si="17"/>
        <v>0.79657638888888893</v>
      </c>
      <c r="AC9" s="98">
        <f t="shared" si="18"/>
        <v>0.83824305555555567</v>
      </c>
      <c r="AD9" s="98">
        <f t="shared" si="19"/>
        <v>0.89032638888888893</v>
      </c>
      <c r="AE9" s="98">
        <f t="shared" si="20"/>
        <v>0.93199305555555567</v>
      </c>
      <c r="AG9" s="63"/>
      <c r="AH9" s="63"/>
      <c r="AI9" s="63"/>
      <c r="AJ9" s="63"/>
      <c r="AK9" s="63"/>
      <c r="AL9" s="63"/>
      <c r="AM9" s="63"/>
      <c r="AN9" s="63"/>
      <c r="AO9" s="63"/>
      <c r="AP9" s="63"/>
      <c r="AQ9" s="63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</row>
    <row r="10" spans="1:55">
      <c r="A10" s="2136"/>
      <c r="B10" s="335" t="s">
        <v>191</v>
      </c>
      <c r="C10" s="35" t="s">
        <v>4</v>
      </c>
      <c r="D10" s="1382" t="s">
        <v>1681</v>
      </c>
      <c r="E10" s="35" t="s">
        <v>150</v>
      </c>
      <c r="F10" s="28">
        <v>0.16</v>
      </c>
      <c r="G10" s="179">
        <f t="shared" si="1"/>
        <v>2.16</v>
      </c>
      <c r="H10" s="831" t="s">
        <v>732</v>
      </c>
      <c r="I10" s="831" t="s">
        <v>733</v>
      </c>
      <c r="J10" s="568">
        <v>25</v>
      </c>
      <c r="K10" s="37">
        <f t="shared" si="0"/>
        <v>2.6666666666666668E-4</v>
      </c>
      <c r="L10" s="37">
        <f t="shared" si="21"/>
        <v>5.1763888888888884E-3</v>
      </c>
      <c r="M10" s="98">
        <f t="shared" si="2"/>
        <v>0.16489861111111109</v>
      </c>
      <c r="N10" s="98">
        <f t="shared" si="3"/>
        <v>0.20656527777777772</v>
      </c>
      <c r="O10" s="98">
        <f t="shared" si="4"/>
        <v>0.23781527777777772</v>
      </c>
      <c r="P10" s="98">
        <f t="shared" si="5"/>
        <v>0.25517638888888888</v>
      </c>
      <c r="Q10" s="98">
        <f t="shared" si="6"/>
        <v>0.29684305555555557</v>
      </c>
      <c r="R10" s="98">
        <f t="shared" si="7"/>
        <v>0.35239861111111115</v>
      </c>
      <c r="S10" s="98">
        <f t="shared" si="8"/>
        <v>0.39406527777777778</v>
      </c>
      <c r="T10" s="98">
        <f t="shared" si="9"/>
        <v>0.43573194444444446</v>
      </c>
      <c r="U10" s="98">
        <f t="shared" si="10"/>
        <v>0.49128749999999999</v>
      </c>
      <c r="V10" s="98">
        <f t="shared" si="11"/>
        <v>0.53295416666666673</v>
      </c>
      <c r="W10" s="98">
        <f t="shared" si="12"/>
        <v>0.57462083333333336</v>
      </c>
      <c r="X10" s="98">
        <f t="shared" si="13"/>
        <v>0.61628749999999999</v>
      </c>
      <c r="Y10" s="98">
        <f t="shared" si="14"/>
        <v>0.65795416666666673</v>
      </c>
      <c r="Z10" s="98">
        <f t="shared" si="15"/>
        <v>0.69962083333333347</v>
      </c>
      <c r="AA10" s="98">
        <f t="shared" si="16"/>
        <v>0.75517638888888894</v>
      </c>
      <c r="AB10" s="98">
        <f t="shared" si="17"/>
        <v>0.79684305555555557</v>
      </c>
      <c r="AC10" s="98">
        <f t="shared" si="18"/>
        <v>0.83850972222222231</v>
      </c>
      <c r="AD10" s="98">
        <f t="shared" si="19"/>
        <v>0.89059305555555557</v>
      </c>
      <c r="AE10" s="98">
        <f t="shared" si="20"/>
        <v>0.93225972222222231</v>
      </c>
      <c r="AG10" s="63"/>
      <c r="AH10" s="63"/>
      <c r="AI10" s="63"/>
      <c r="AJ10" s="63"/>
      <c r="AK10" s="63"/>
      <c r="AL10" s="63"/>
      <c r="AM10" s="63"/>
      <c r="AN10" s="63"/>
      <c r="AO10" s="63"/>
      <c r="AP10" s="63"/>
      <c r="AQ10" s="63"/>
    </row>
    <row r="11" spans="1:55">
      <c r="A11" s="2136"/>
      <c r="B11" s="335" t="s">
        <v>216</v>
      </c>
      <c r="C11" s="35" t="s">
        <v>5</v>
      </c>
      <c r="D11" s="1382" t="s">
        <v>1681</v>
      </c>
      <c r="E11" s="35" t="s">
        <v>151</v>
      </c>
      <c r="F11" s="28">
        <v>0.35</v>
      </c>
      <c r="G11" s="179">
        <f t="shared" si="1"/>
        <v>2.5100000000000002</v>
      </c>
      <c r="H11" s="831" t="s">
        <v>734</v>
      </c>
      <c r="I11" s="831" t="s">
        <v>735</v>
      </c>
      <c r="J11" s="568">
        <v>30</v>
      </c>
      <c r="K11" s="37">
        <f t="shared" si="0"/>
        <v>4.8611111111111104E-4</v>
      </c>
      <c r="L11" s="37">
        <f>L10+K11</f>
        <v>5.6624999999999991E-3</v>
      </c>
      <c r="M11" s="98">
        <f t="shared" si="2"/>
        <v>0.1653847222222222</v>
      </c>
      <c r="N11" s="98">
        <f t="shared" si="3"/>
        <v>0.20705138888888883</v>
      </c>
      <c r="O11" s="98">
        <f t="shared" si="4"/>
        <v>0.23830138888888883</v>
      </c>
      <c r="P11" s="98">
        <f t="shared" si="5"/>
        <v>0.25566250000000001</v>
      </c>
      <c r="Q11" s="98">
        <f t="shared" si="6"/>
        <v>0.2973291666666667</v>
      </c>
      <c r="R11" s="98">
        <f t="shared" si="7"/>
        <v>0.35288472222222228</v>
      </c>
      <c r="S11" s="98">
        <f t="shared" si="8"/>
        <v>0.39455138888888891</v>
      </c>
      <c r="T11" s="98">
        <f t="shared" si="9"/>
        <v>0.43621805555555559</v>
      </c>
      <c r="U11" s="98">
        <f t="shared" si="10"/>
        <v>0.49177361111111112</v>
      </c>
      <c r="V11" s="98">
        <f t="shared" si="11"/>
        <v>0.5334402777777778</v>
      </c>
      <c r="W11" s="98">
        <f t="shared" si="12"/>
        <v>0.57510694444444443</v>
      </c>
      <c r="X11" s="98">
        <f t="shared" si="13"/>
        <v>0.61677361111111106</v>
      </c>
      <c r="Y11" s="98">
        <f t="shared" si="14"/>
        <v>0.6584402777777778</v>
      </c>
      <c r="Z11" s="98">
        <f t="shared" si="15"/>
        <v>0.70010694444444455</v>
      </c>
      <c r="AA11" s="98">
        <f t="shared" si="16"/>
        <v>0.75566250000000001</v>
      </c>
      <c r="AB11" s="98">
        <f t="shared" si="17"/>
        <v>0.79732916666666664</v>
      </c>
      <c r="AC11" s="98">
        <f t="shared" si="18"/>
        <v>0.83899583333333339</v>
      </c>
      <c r="AD11" s="98">
        <f t="shared" si="19"/>
        <v>0.89107916666666664</v>
      </c>
      <c r="AE11" s="98">
        <f t="shared" si="20"/>
        <v>0.93274583333333339</v>
      </c>
      <c r="AG11" s="63"/>
      <c r="AH11" s="63"/>
      <c r="AI11" s="63"/>
      <c r="AJ11" s="63"/>
      <c r="AK11" s="63"/>
      <c r="AL11" s="63"/>
      <c r="AM11" s="63"/>
      <c r="AN11" s="63"/>
      <c r="AO11" s="63"/>
      <c r="AP11" s="63"/>
      <c r="AQ11" s="63"/>
    </row>
    <row r="12" spans="1:55">
      <c r="A12" s="2136"/>
      <c r="B12" s="335" t="s">
        <v>210</v>
      </c>
      <c r="C12" s="35" t="s">
        <v>5</v>
      </c>
      <c r="D12" s="1382" t="s">
        <v>1681</v>
      </c>
      <c r="E12" s="35" t="s">
        <v>152</v>
      </c>
      <c r="F12" s="28">
        <v>0.35</v>
      </c>
      <c r="G12" s="179">
        <f t="shared" si="1"/>
        <v>2.8600000000000003</v>
      </c>
      <c r="H12" s="831" t="s">
        <v>788</v>
      </c>
      <c r="I12" s="831" t="s">
        <v>789</v>
      </c>
      <c r="J12" s="568">
        <v>25</v>
      </c>
      <c r="K12" s="37">
        <f t="shared" si="0"/>
        <v>5.8333333333333327E-4</v>
      </c>
      <c r="L12" s="37">
        <f>L10+K12</f>
        <v>5.7597222222222216E-3</v>
      </c>
      <c r="M12" s="98">
        <f t="shared" si="2"/>
        <v>0.16596805555555552</v>
      </c>
      <c r="N12" s="98">
        <f t="shared" si="3"/>
        <v>0.20763472222222215</v>
      </c>
      <c r="O12" s="98">
        <f t="shared" si="4"/>
        <v>0.23888472222222215</v>
      </c>
      <c r="P12" s="98">
        <f t="shared" si="5"/>
        <v>0.25624583333333334</v>
      </c>
      <c r="Q12" s="98">
        <f t="shared" si="6"/>
        <v>0.29791250000000002</v>
      </c>
      <c r="R12" s="98">
        <f t="shared" si="7"/>
        <v>0.3534680555555556</v>
      </c>
      <c r="S12" s="98">
        <f t="shared" si="8"/>
        <v>0.39513472222222223</v>
      </c>
      <c r="T12" s="98">
        <f t="shared" si="9"/>
        <v>0.43680138888888892</v>
      </c>
      <c r="U12" s="98">
        <f t="shared" si="10"/>
        <v>0.49235694444444444</v>
      </c>
      <c r="V12" s="98">
        <f t="shared" si="11"/>
        <v>0.53402361111111118</v>
      </c>
      <c r="W12" s="98">
        <f t="shared" si="12"/>
        <v>0.57569027777777781</v>
      </c>
      <c r="X12" s="98">
        <f t="shared" si="13"/>
        <v>0.61735694444444444</v>
      </c>
      <c r="Y12" s="98">
        <f t="shared" si="14"/>
        <v>0.65902361111111118</v>
      </c>
      <c r="Z12" s="98">
        <f t="shared" si="15"/>
        <v>0.70069027777777793</v>
      </c>
      <c r="AA12" s="98">
        <f t="shared" si="16"/>
        <v>0.75624583333333339</v>
      </c>
      <c r="AB12" s="98">
        <f t="shared" si="17"/>
        <v>0.79791250000000002</v>
      </c>
      <c r="AC12" s="98">
        <f t="shared" si="18"/>
        <v>0.83957916666666677</v>
      </c>
      <c r="AD12" s="98">
        <f t="shared" si="19"/>
        <v>0.89166250000000002</v>
      </c>
      <c r="AE12" s="98">
        <f t="shared" si="20"/>
        <v>0.93332916666666677</v>
      </c>
      <c r="AG12" s="63"/>
      <c r="AH12" s="63"/>
      <c r="AI12" s="63"/>
      <c r="AJ12" s="63"/>
      <c r="AK12" s="63"/>
      <c r="AL12" s="63"/>
      <c r="AM12" s="63"/>
      <c r="AN12" s="63"/>
      <c r="AO12" s="63"/>
      <c r="AP12" s="63"/>
      <c r="AQ12" s="63"/>
    </row>
    <row r="13" spans="1:55">
      <c r="A13" s="2136"/>
      <c r="B13" s="335" t="s">
        <v>209</v>
      </c>
      <c r="C13" s="35" t="s">
        <v>5</v>
      </c>
      <c r="D13" s="1382" t="s">
        <v>1681</v>
      </c>
      <c r="E13" s="35" t="s">
        <v>153</v>
      </c>
      <c r="F13" s="28">
        <v>0.54</v>
      </c>
      <c r="G13" s="179">
        <f t="shared" si="1"/>
        <v>3.4000000000000004</v>
      </c>
      <c r="H13" s="831" t="s">
        <v>800</v>
      </c>
      <c r="I13" s="831" t="s">
        <v>801</v>
      </c>
      <c r="J13" s="568">
        <v>25</v>
      </c>
      <c r="K13" s="37">
        <f t="shared" si="0"/>
        <v>9.0000000000000008E-4</v>
      </c>
      <c r="L13" s="37">
        <f t="shared" si="21"/>
        <v>6.6597222222222214E-3</v>
      </c>
      <c r="M13" s="98">
        <f t="shared" si="2"/>
        <v>0.16686805555555553</v>
      </c>
      <c r="N13" s="98">
        <f t="shared" si="3"/>
        <v>0.20853472222222216</v>
      </c>
      <c r="O13" s="98">
        <f t="shared" si="4"/>
        <v>0.23978472222222216</v>
      </c>
      <c r="P13" s="98">
        <f t="shared" si="5"/>
        <v>0.25714583333333335</v>
      </c>
      <c r="Q13" s="98">
        <f t="shared" si="6"/>
        <v>0.29881250000000004</v>
      </c>
      <c r="R13" s="98">
        <f t="shared" si="7"/>
        <v>0.35436805555555562</v>
      </c>
      <c r="S13" s="98">
        <f t="shared" si="8"/>
        <v>0.39603472222222225</v>
      </c>
      <c r="T13" s="98">
        <f t="shared" si="9"/>
        <v>0.43770138888888893</v>
      </c>
      <c r="U13" s="98">
        <f t="shared" si="10"/>
        <v>0.49325694444444446</v>
      </c>
      <c r="V13" s="98">
        <f t="shared" si="11"/>
        <v>0.5349236111111112</v>
      </c>
      <c r="W13" s="98">
        <f t="shared" si="12"/>
        <v>0.57659027777777783</v>
      </c>
      <c r="X13" s="98">
        <f t="shared" si="13"/>
        <v>0.61825694444444446</v>
      </c>
      <c r="Y13" s="98">
        <f t="shared" si="14"/>
        <v>0.6599236111111112</v>
      </c>
      <c r="Z13" s="98">
        <f t="shared" si="15"/>
        <v>0.70159027777777794</v>
      </c>
      <c r="AA13" s="98">
        <f t="shared" si="16"/>
        <v>0.75714583333333341</v>
      </c>
      <c r="AB13" s="98">
        <f t="shared" si="17"/>
        <v>0.79881250000000004</v>
      </c>
      <c r="AC13" s="98">
        <f t="shared" si="18"/>
        <v>0.84047916666666678</v>
      </c>
      <c r="AD13" s="98">
        <f t="shared" si="19"/>
        <v>0.89256250000000004</v>
      </c>
      <c r="AE13" s="98">
        <f t="shared" si="20"/>
        <v>0.93422916666666678</v>
      </c>
      <c r="AG13" s="63"/>
      <c r="AH13" s="63"/>
      <c r="AI13" s="63"/>
      <c r="AJ13" s="63"/>
      <c r="AK13" s="63"/>
      <c r="AL13" s="63"/>
      <c r="AM13" s="63"/>
      <c r="AN13" s="63"/>
      <c r="AO13" s="63"/>
      <c r="AP13" s="63"/>
      <c r="AQ13" s="63"/>
    </row>
    <row r="14" spans="1:55">
      <c r="A14" s="2136"/>
      <c r="B14" s="1010" t="s">
        <v>205</v>
      </c>
      <c r="C14" s="1264" t="s">
        <v>5</v>
      </c>
      <c r="D14" s="1264" t="s">
        <v>1681</v>
      </c>
      <c r="E14" s="35" t="s">
        <v>154</v>
      </c>
      <c r="F14" s="28">
        <v>0.22</v>
      </c>
      <c r="G14" s="179">
        <f t="shared" si="1"/>
        <v>3.6200000000000006</v>
      </c>
      <c r="H14" s="644" t="s">
        <v>736</v>
      </c>
      <c r="I14" s="644" t="s">
        <v>763</v>
      </c>
      <c r="J14" s="32">
        <v>25</v>
      </c>
      <c r="K14" s="33">
        <f t="shared" si="0"/>
        <v>3.6666666666666667E-4</v>
      </c>
      <c r="L14" s="33">
        <f t="shared" si="21"/>
        <v>7.0263888888888884E-3</v>
      </c>
      <c r="M14" s="34">
        <f t="shared" si="2"/>
        <v>0.16723472222222219</v>
      </c>
      <c r="N14" s="34">
        <f t="shared" si="3"/>
        <v>0.20890138888888882</v>
      </c>
      <c r="O14" s="34">
        <f t="shared" si="4"/>
        <v>0.24015138888888882</v>
      </c>
      <c r="P14" s="34">
        <f t="shared" si="5"/>
        <v>0.25751250000000003</v>
      </c>
      <c r="Q14" s="34">
        <f t="shared" si="6"/>
        <v>0.29917916666666672</v>
      </c>
      <c r="R14" s="34">
        <f t="shared" si="7"/>
        <v>0.3547347222222223</v>
      </c>
      <c r="S14" s="34">
        <f t="shared" si="8"/>
        <v>0.39640138888888893</v>
      </c>
      <c r="T14" s="34">
        <f t="shared" si="9"/>
        <v>0.43806805555555561</v>
      </c>
      <c r="U14" s="34">
        <f t="shared" si="10"/>
        <v>0.49362361111111114</v>
      </c>
      <c r="V14" s="34">
        <f t="shared" si="11"/>
        <v>0.53529027777777782</v>
      </c>
      <c r="W14" s="34">
        <f t="shared" si="12"/>
        <v>0.57695694444444445</v>
      </c>
      <c r="X14" s="34">
        <f t="shared" si="13"/>
        <v>0.61862361111111108</v>
      </c>
      <c r="Y14" s="34">
        <f t="shared" si="14"/>
        <v>0.66029027777777782</v>
      </c>
      <c r="Z14" s="34">
        <f t="shared" si="15"/>
        <v>0.70195694444444456</v>
      </c>
      <c r="AA14" s="34">
        <f t="shared" si="16"/>
        <v>0.75751250000000003</v>
      </c>
      <c r="AB14" s="34">
        <f t="shared" si="17"/>
        <v>0.79917916666666666</v>
      </c>
      <c r="AC14" s="34">
        <f t="shared" si="18"/>
        <v>0.8408458333333334</v>
      </c>
      <c r="AD14" s="34">
        <f t="shared" si="19"/>
        <v>0.89292916666666666</v>
      </c>
      <c r="AE14" s="34">
        <f t="shared" si="20"/>
        <v>0.9345958333333334</v>
      </c>
      <c r="AG14" s="63"/>
      <c r="AH14" s="63"/>
      <c r="AI14" s="63"/>
      <c r="AJ14" s="63"/>
      <c r="AK14" s="63"/>
      <c r="AL14" s="63"/>
      <c r="AM14" s="63"/>
      <c r="AN14" s="63"/>
      <c r="AO14" s="63"/>
      <c r="AP14" s="63"/>
      <c r="AQ14" s="63"/>
    </row>
    <row r="15" spans="1:55">
      <c r="A15" s="2136"/>
      <c r="B15" s="335" t="s">
        <v>203</v>
      </c>
      <c r="C15" s="1264" t="s">
        <v>5</v>
      </c>
      <c r="D15" s="1264" t="s">
        <v>1681</v>
      </c>
      <c r="E15" s="35" t="s">
        <v>155</v>
      </c>
      <c r="F15" s="28">
        <v>0.45</v>
      </c>
      <c r="G15" s="179">
        <f t="shared" si="1"/>
        <v>4.07</v>
      </c>
      <c r="H15" s="608" t="s">
        <v>798</v>
      </c>
      <c r="I15" s="608" t="s">
        <v>799</v>
      </c>
      <c r="J15" s="568">
        <v>25</v>
      </c>
      <c r="K15" s="37">
        <f t="shared" si="0"/>
        <v>7.5000000000000012E-4</v>
      </c>
      <c r="L15" s="37">
        <f t="shared" si="21"/>
        <v>7.7763888888888882E-3</v>
      </c>
      <c r="M15" s="121">
        <f t="shared" si="2"/>
        <v>0.16798472222222219</v>
      </c>
      <c r="N15" s="98">
        <f t="shared" si="3"/>
        <v>0.20965138888888882</v>
      </c>
      <c r="O15" s="121">
        <f t="shared" si="4"/>
        <v>0.24090138888888882</v>
      </c>
      <c r="P15" s="121">
        <f t="shared" si="5"/>
        <v>0.25826250000000001</v>
      </c>
      <c r="Q15" s="121">
        <f t="shared" si="6"/>
        <v>0.29992916666666669</v>
      </c>
      <c r="R15" s="121">
        <f t="shared" si="7"/>
        <v>0.35548472222222227</v>
      </c>
      <c r="S15" s="121">
        <f t="shared" si="8"/>
        <v>0.3971513888888889</v>
      </c>
      <c r="T15" s="98">
        <f t="shared" si="9"/>
        <v>0.43881805555555559</v>
      </c>
      <c r="U15" s="98">
        <f t="shared" si="10"/>
        <v>0.49437361111111111</v>
      </c>
      <c r="V15" s="121">
        <f t="shared" si="11"/>
        <v>0.53604027777777785</v>
      </c>
      <c r="W15" s="121">
        <f t="shared" si="12"/>
        <v>0.57770694444444448</v>
      </c>
      <c r="X15" s="121">
        <f t="shared" si="13"/>
        <v>0.61937361111111111</v>
      </c>
      <c r="Y15" s="121">
        <f t="shared" si="14"/>
        <v>0.66104027777777785</v>
      </c>
      <c r="Z15" s="121">
        <f t="shared" si="15"/>
        <v>0.70270694444444459</v>
      </c>
      <c r="AA15" s="121">
        <f t="shared" si="16"/>
        <v>0.75826250000000006</v>
      </c>
      <c r="AB15" s="121">
        <f t="shared" si="17"/>
        <v>0.79992916666666669</v>
      </c>
      <c r="AC15" s="121">
        <f t="shared" si="18"/>
        <v>0.84159583333333343</v>
      </c>
      <c r="AD15" s="121">
        <f t="shared" si="19"/>
        <v>0.89367916666666669</v>
      </c>
      <c r="AE15" s="121">
        <f t="shared" si="20"/>
        <v>0.93534583333333343</v>
      </c>
      <c r="AG15" s="63"/>
      <c r="AH15" s="63"/>
      <c r="AI15" s="63"/>
      <c r="AJ15" s="63"/>
      <c r="AK15" s="63"/>
      <c r="AL15" s="63"/>
      <c r="AM15" s="63"/>
      <c r="AN15" s="63"/>
      <c r="AO15" s="63"/>
      <c r="AP15" s="63"/>
      <c r="AQ15" s="63"/>
    </row>
    <row r="16" spans="1:55">
      <c r="A16" s="2136"/>
      <c r="B16" s="1112" t="s">
        <v>424</v>
      </c>
      <c r="C16" s="35" t="s">
        <v>5</v>
      </c>
      <c r="D16" s="1382" t="s">
        <v>1683</v>
      </c>
      <c r="E16" s="35" t="s">
        <v>156</v>
      </c>
      <c r="F16" s="28">
        <v>0.76</v>
      </c>
      <c r="G16" s="179">
        <f t="shared" si="1"/>
        <v>4.83</v>
      </c>
      <c r="H16" s="1093" t="s">
        <v>1308</v>
      </c>
      <c r="I16" s="1093" t="s">
        <v>1309</v>
      </c>
      <c r="J16" s="568">
        <v>30</v>
      </c>
      <c r="K16" s="37">
        <f t="shared" si="0"/>
        <v>1.0555555555555555E-3</v>
      </c>
      <c r="L16" s="37">
        <f t="shared" si="21"/>
        <v>8.8319444444444443E-3</v>
      </c>
      <c r="M16" s="98">
        <f t="shared" si="2"/>
        <v>0.16904027777777775</v>
      </c>
      <c r="N16" s="98">
        <f t="shared" si="3"/>
        <v>0.21070694444444438</v>
      </c>
      <c r="O16" s="98">
        <f t="shared" si="4"/>
        <v>0.24195694444444438</v>
      </c>
      <c r="P16" s="98">
        <f t="shared" si="5"/>
        <v>0.25931805555555554</v>
      </c>
      <c r="Q16" s="98">
        <f t="shared" si="6"/>
        <v>0.30098472222222222</v>
      </c>
      <c r="R16" s="98">
        <f t="shared" si="7"/>
        <v>0.3565402777777778</v>
      </c>
      <c r="S16" s="98">
        <f t="shared" si="8"/>
        <v>0.39820694444444443</v>
      </c>
      <c r="T16" s="98">
        <f t="shared" si="9"/>
        <v>0.43987361111111112</v>
      </c>
      <c r="U16" s="98">
        <f t="shared" si="10"/>
        <v>0.49542916666666664</v>
      </c>
      <c r="V16" s="98">
        <f t="shared" si="11"/>
        <v>0.53709583333333344</v>
      </c>
      <c r="W16" s="98">
        <f t="shared" si="12"/>
        <v>0.57876250000000007</v>
      </c>
      <c r="X16" s="98">
        <f t="shared" si="13"/>
        <v>0.6204291666666667</v>
      </c>
      <c r="Y16" s="98">
        <f t="shared" si="14"/>
        <v>0.66209583333333344</v>
      </c>
      <c r="Z16" s="98">
        <f t="shared" si="15"/>
        <v>0.70376250000000018</v>
      </c>
      <c r="AA16" s="98">
        <f t="shared" si="16"/>
        <v>0.75931805555555565</v>
      </c>
      <c r="AB16" s="98">
        <f t="shared" si="17"/>
        <v>0.80098472222222228</v>
      </c>
      <c r="AC16" s="98">
        <f t="shared" si="18"/>
        <v>0.84265138888888902</v>
      </c>
      <c r="AD16" s="98">
        <f t="shared" si="19"/>
        <v>0.89473472222222228</v>
      </c>
      <c r="AE16" s="98">
        <f t="shared" si="20"/>
        <v>0.93640138888888902</v>
      </c>
      <c r="AG16" s="63"/>
      <c r="AH16" s="63"/>
      <c r="AI16" s="63"/>
      <c r="AJ16" s="63"/>
      <c r="AK16" s="63"/>
      <c r="AL16" s="63"/>
      <c r="AM16" s="63"/>
      <c r="AN16" s="63"/>
      <c r="AO16" s="63"/>
      <c r="AP16" s="63"/>
      <c r="AQ16" s="63"/>
    </row>
    <row r="17" spans="1:52">
      <c r="A17" s="2136"/>
      <c r="B17" s="335" t="s">
        <v>425</v>
      </c>
      <c r="C17" s="35" t="s">
        <v>5</v>
      </c>
      <c r="D17" s="1382" t="s">
        <v>1683</v>
      </c>
      <c r="E17" s="35" t="s">
        <v>157</v>
      </c>
      <c r="F17" s="28">
        <v>0.89</v>
      </c>
      <c r="G17" s="179">
        <f t="shared" si="1"/>
        <v>5.72</v>
      </c>
      <c r="H17" s="831" t="s">
        <v>1204</v>
      </c>
      <c r="I17" s="831" t="s">
        <v>1205</v>
      </c>
      <c r="J17" s="568">
        <v>30</v>
      </c>
      <c r="K17" s="37">
        <f t="shared" si="0"/>
        <v>1.2361111111111112E-3</v>
      </c>
      <c r="L17" s="37">
        <f t="shared" si="21"/>
        <v>1.0068055555555556E-2</v>
      </c>
      <c r="M17" s="98">
        <f t="shared" si="2"/>
        <v>0.17027638888888885</v>
      </c>
      <c r="N17" s="98">
        <f t="shared" si="3"/>
        <v>0.21194305555555548</v>
      </c>
      <c r="O17" s="98">
        <f t="shared" si="4"/>
        <v>0.24319305555555548</v>
      </c>
      <c r="P17" s="98">
        <f t="shared" si="5"/>
        <v>0.26055416666666664</v>
      </c>
      <c r="Q17" s="98">
        <f t="shared" si="6"/>
        <v>0.30222083333333333</v>
      </c>
      <c r="R17" s="98">
        <f t="shared" si="7"/>
        <v>0.35777638888888891</v>
      </c>
      <c r="S17" s="98">
        <f t="shared" si="8"/>
        <v>0.39944305555555554</v>
      </c>
      <c r="T17" s="98">
        <f t="shared" si="9"/>
        <v>0.44110972222222222</v>
      </c>
      <c r="U17" s="98">
        <f t="shared" si="10"/>
        <v>0.49666527777777775</v>
      </c>
      <c r="V17" s="98">
        <f t="shared" si="11"/>
        <v>0.53833194444444454</v>
      </c>
      <c r="W17" s="98">
        <f t="shared" si="12"/>
        <v>0.57999861111111117</v>
      </c>
      <c r="X17" s="98">
        <f t="shared" si="13"/>
        <v>0.6216652777777778</v>
      </c>
      <c r="Y17" s="98">
        <f t="shared" si="14"/>
        <v>0.66333194444444454</v>
      </c>
      <c r="Z17" s="98">
        <f t="shared" si="15"/>
        <v>0.70499861111111128</v>
      </c>
      <c r="AA17" s="98">
        <f t="shared" si="16"/>
        <v>0.76055416666666675</v>
      </c>
      <c r="AB17" s="98">
        <f t="shared" si="17"/>
        <v>0.80222083333333338</v>
      </c>
      <c r="AC17" s="98">
        <f t="shared" si="18"/>
        <v>0.84388750000000012</v>
      </c>
      <c r="AD17" s="98">
        <f t="shared" si="19"/>
        <v>0.89597083333333338</v>
      </c>
      <c r="AE17" s="98">
        <f t="shared" si="20"/>
        <v>0.93763750000000012</v>
      </c>
      <c r="AG17" s="63"/>
      <c r="AH17" s="63"/>
      <c r="AI17" s="63"/>
      <c r="AJ17" s="63"/>
      <c r="AK17" s="63"/>
      <c r="AL17" s="63"/>
      <c r="AM17" s="63"/>
      <c r="AN17" s="63"/>
      <c r="AO17" s="63"/>
      <c r="AP17" s="63"/>
      <c r="AQ17" s="63"/>
    </row>
    <row r="18" spans="1:52">
      <c r="A18" s="2136"/>
      <c r="B18" s="335" t="s">
        <v>426</v>
      </c>
      <c r="C18" s="35" t="s">
        <v>5</v>
      </c>
      <c r="D18" s="1382" t="s">
        <v>1683</v>
      </c>
      <c r="E18" s="35" t="s">
        <v>102</v>
      </c>
      <c r="F18" s="28">
        <v>0.31</v>
      </c>
      <c r="G18" s="179">
        <f t="shared" si="1"/>
        <v>6.0299999999999994</v>
      </c>
      <c r="H18" s="831" t="s">
        <v>1202</v>
      </c>
      <c r="I18" s="831" t="s">
        <v>1203</v>
      </c>
      <c r="J18" s="568">
        <v>30</v>
      </c>
      <c r="K18" s="37">
        <f t="shared" si="0"/>
        <v>4.3055555555555555E-4</v>
      </c>
      <c r="L18" s="37">
        <f t="shared" si="21"/>
        <v>1.0498611111111111E-2</v>
      </c>
      <c r="M18" s="98">
        <f t="shared" si="2"/>
        <v>0.1707069444444444</v>
      </c>
      <c r="N18" s="98">
        <f t="shared" si="3"/>
        <v>0.21237361111111103</v>
      </c>
      <c r="O18" s="98">
        <f t="shared" si="4"/>
        <v>0.24362361111111103</v>
      </c>
      <c r="P18" s="98">
        <f t="shared" si="5"/>
        <v>0.26098472222222219</v>
      </c>
      <c r="Q18" s="98">
        <f t="shared" si="6"/>
        <v>0.30265138888888887</v>
      </c>
      <c r="R18" s="98">
        <f t="shared" si="7"/>
        <v>0.35820694444444445</v>
      </c>
      <c r="S18" s="98">
        <f t="shared" si="8"/>
        <v>0.39987361111111108</v>
      </c>
      <c r="T18" s="98">
        <f t="shared" si="9"/>
        <v>0.44154027777777777</v>
      </c>
      <c r="U18" s="98">
        <f t="shared" si="10"/>
        <v>0.49709583333333329</v>
      </c>
      <c r="V18" s="98">
        <f t="shared" si="11"/>
        <v>0.53876250000000014</v>
      </c>
      <c r="W18" s="98">
        <f t="shared" si="12"/>
        <v>0.58042916666666677</v>
      </c>
      <c r="X18" s="98">
        <f t="shared" si="13"/>
        <v>0.6220958333333334</v>
      </c>
      <c r="Y18" s="98">
        <f t="shared" si="14"/>
        <v>0.66376250000000014</v>
      </c>
      <c r="Z18" s="98">
        <f t="shared" si="15"/>
        <v>0.70542916666666688</v>
      </c>
      <c r="AA18" s="98">
        <f t="shared" si="16"/>
        <v>0.76098472222222235</v>
      </c>
      <c r="AB18" s="98">
        <f t="shared" si="17"/>
        <v>0.80265138888888898</v>
      </c>
      <c r="AC18" s="98">
        <f t="shared" si="18"/>
        <v>0.84431805555555572</v>
      </c>
      <c r="AD18" s="98">
        <f t="shared" si="19"/>
        <v>0.89640138888888898</v>
      </c>
      <c r="AE18" s="98">
        <f t="shared" si="20"/>
        <v>0.93806805555555572</v>
      </c>
      <c r="AG18" s="63"/>
      <c r="AH18" s="63"/>
      <c r="AI18" s="63"/>
      <c r="AJ18" s="63"/>
      <c r="AK18" s="63"/>
      <c r="AL18" s="63"/>
      <c r="AM18" s="63"/>
      <c r="AN18" s="63"/>
      <c r="AO18" s="63"/>
      <c r="AP18" s="63"/>
      <c r="AQ18" s="63"/>
    </row>
    <row r="19" spans="1:52">
      <c r="A19" s="2136"/>
      <c r="B19" s="335" t="s">
        <v>427</v>
      </c>
      <c r="C19" s="35" t="s">
        <v>5</v>
      </c>
      <c r="D19" s="1382" t="s">
        <v>1683</v>
      </c>
      <c r="E19" s="35" t="s">
        <v>158</v>
      </c>
      <c r="F19" s="28">
        <v>0.46</v>
      </c>
      <c r="G19" s="179">
        <f t="shared" si="1"/>
        <v>6.4899999999999993</v>
      </c>
      <c r="H19" s="831" t="s">
        <v>1314</v>
      </c>
      <c r="I19" s="831" t="s">
        <v>1315</v>
      </c>
      <c r="J19" s="568">
        <v>30</v>
      </c>
      <c r="K19" s="37">
        <f t="shared" si="0"/>
        <v>6.3888888888888893E-4</v>
      </c>
      <c r="L19" s="37">
        <f t="shared" si="21"/>
        <v>1.11375E-2</v>
      </c>
      <c r="M19" s="98">
        <f t="shared" si="2"/>
        <v>0.17134583333333328</v>
      </c>
      <c r="N19" s="98">
        <f t="shared" si="3"/>
        <v>0.21301249999999991</v>
      </c>
      <c r="O19" s="98">
        <f t="shared" si="4"/>
        <v>0.24426249999999991</v>
      </c>
      <c r="P19" s="98">
        <f t="shared" si="5"/>
        <v>0.2616236111111111</v>
      </c>
      <c r="Q19" s="98">
        <f t="shared" si="6"/>
        <v>0.30329027777777778</v>
      </c>
      <c r="R19" s="98">
        <f t="shared" si="7"/>
        <v>0.35884583333333336</v>
      </c>
      <c r="S19" s="98">
        <f t="shared" si="8"/>
        <v>0.40051249999999999</v>
      </c>
      <c r="T19" s="98">
        <f t="shared" si="9"/>
        <v>0.44217916666666668</v>
      </c>
      <c r="U19" s="98">
        <f t="shared" si="10"/>
        <v>0.4977347222222222</v>
      </c>
      <c r="V19" s="98">
        <f t="shared" si="11"/>
        <v>0.539401388888889</v>
      </c>
      <c r="W19" s="98">
        <f t="shared" si="12"/>
        <v>0.58106805555555563</v>
      </c>
      <c r="X19" s="98">
        <f t="shared" si="13"/>
        <v>0.62273472222222226</v>
      </c>
      <c r="Y19" s="98">
        <f t="shared" si="14"/>
        <v>0.664401388888889</v>
      </c>
      <c r="Z19" s="98">
        <f t="shared" si="15"/>
        <v>0.70606805555555574</v>
      </c>
      <c r="AA19" s="98">
        <f t="shared" si="16"/>
        <v>0.76162361111111121</v>
      </c>
      <c r="AB19" s="98">
        <f t="shared" si="17"/>
        <v>0.80329027777777784</v>
      </c>
      <c r="AC19" s="98">
        <f t="shared" si="18"/>
        <v>0.84495694444444458</v>
      </c>
      <c r="AD19" s="98">
        <f t="shared" si="19"/>
        <v>0.89704027777777784</v>
      </c>
      <c r="AE19" s="98">
        <f t="shared" si="20"/>
        <v>0.93870694444444458</v>
      </c>
      <c r="AG19" s="90"/>
      <c r="AH19" s="90"/>
      <c r="AI19" s="90"/>
      <c r="AJ19" s="90"/>
      <c r="AK19" s="90"/>
      <c r="AL19" s="90"/>
      <c r="AM19" s="90"/>
      <c r="AN19" s="90"/>
      <c r="AO19" s="90"/>
      <c r="AP19" s="90"/>
      <c r="AQ19" s="90"/>
      <c r="AR19" s="90"/>
      <c r="AS19" s="90"/>
      <c r="AT19" s="90"/>
      <c r="AU19" s="90"/>
      <c r="AV19" s="90"/>
      <c r="AW19" s="90"/>
      <c r="AX19" s="90"/>
      <c r="AY19" s="90"/>
      <c r="AZ19" s="15"/>
    </row>
    <row r="20" spans="1:52">
      <c r="A20" s="2136"/>
      <c r="B20" s="335" t="s">
        <v>428</v>
      </c>
      <c r="C20" s="35" t="s">
        <v>5</v>
      </c>
      <c r="D20" s="1382" t="s">
        <v>1683</v>
      </c>
      <c r="E20" s="35" t="s">
        <v>159</v>
      </c>
      <c r="F20" s="28">
        <v>0.56999999999999995</v>
      </c>
      <c r="G20" s="179">
        <f t="shared" si="1"/>
        <v>7.06</v>
      </c>
      <c r="H20" s="831" t="s">
        <v>1206</v>
      </c>
      <c r="I20" s="831" t="s">
        <v>1207</v>
      </c>
      <c r="J20" s="568">
        <v>30</v>
      </c>
      <c r="K20" s="37">
        <f t="shared" si="0"/>
        <v>7.9166666666666665E-4</v>
      </c>
      <c r="L20" s="37">
        <f t="shared" si="21"/>
        <v>1.1929166666666666E-2</v>
      </c>
      <c r="M20" s="98">
        <f t="shared" si="2"/>
        <v>0.17213749999999994</v>
      </c>
      <c r="N20" s="98">
        <f t="shared" si="3"/>
        <v>0.21380416666666657</v>
      </c>
      <c r="O20" s="98">
        <f t="shared" si="4"/>
        <v>0.24505416666666657</v>
      </c>
      <c r="P20" s="98">
        <f t="shared" si="5"/>
        <v>0.26241527777777779</v>
      </c>
      <c r="Q20" s="98">
        <f t="shared" si="6"/>
        <v>0.30408194444444447</v>
      </c>
      <c r="R20" s="98">
        <f t="shared" si="7"/>
        <v>0.35963750000000005</v>
      </c>
      <c r="S20" s="98">
        <f t="shared" si="8"/>
        <v>0.40130416666666668</v>
      </c>
      <c r="T20" s="98">
        <f t="shared" si="9"/>
        <v>0.44297083333333337</v>
      </c>
      <c r="U20" s="98">
        <f t="shared" si="10"/>
        <v>0.49852638888888889</v>
      </c>
      <c r="V20" s="98">
        <f t="shared" si="11"/>
        <v>0.54019305555555563</v>
      </c>
      <c r="W20" s="98">
        <f t="shared" si="12"/>
        <v>0.58185972222222226</v>
      </c>
      <c r="X20" s="98">
        <f t="shared" si="13"/>
        <v>0.62352638888888889</v>
      </c>
      <c r="Y20" s="98">
        <f t="shared" si="14"/>
        <v>0.66519305555555563</v>
      </c>
      <c r="Z20" s="98">
        <f t="shared" si="15"/>
        <v>0.70685972222222238</v>
      </c>
      <c r="AA20" s="98">
        <f t="shared" si="16"/>
        <v>0.76241527777777784</v>
      </c>
      <c r="AB20" s="98">
        <f t="shared" si="17"/>
        <v>0.80408194444444447</v>
      </c>
      <c r="AC20" s="98">
        <f t="shared" si="18"/>
        <v>0.84574861111111121</v>
      </c>
      <c r="AD20" s="98">
        <f t="shared" si="19"/>
        <v>0.89783194444444447</v>
      </c>
      <c r="AE20" s="98">
        <f t="shared" si="20"/>
        <v>0.93949861111111121</v>
      </c>
      <c r="AG20" s="53"/>
      <c r="AH20" s="84"/>
      <c r="AI20" s="84"/>
      <c r="AJ20" s="333"/>
      <c r="AK20" s="85"/>
      <c r="AL20" s="639"/>
      <c r="AM20" s="639"/>
      <c r="AN20" s="63"/>
      <c r="AO20" s="63"/>
      <c r="AP20" s="63"/>
      <c r="AQ20" s="63"/>
    </row>
    <row r="21" spans="1:52">
      <c r="A21" s="2136"/>
      <c r="B21" s="335" t="s">
        <v>429</v>
      </c>
      <c r="C21" s="35" t="s">
        <v>5</v>
      </c>
      <c r="D21" s="1382" t="s">
        <v>1683</v>
      </c>
      <c r="E21" s="35" t="s">
        <v>160</v>
      </c>
      <c r="F21" s="28">
        <v>0.51</v>
      </c>
      <c r="G21" s="179">
        <f t="shared" si="1"/>
        <v>7.5699999999999994</v>
      </c>
      <c r="H21" s="831" t="s">
        <v>1208</v>
      </c>
      <c r="I21" s="831" t="s">
        <v>1209</v>
      </c>
      <c r="J21" s="568">
        <v>30</v>
      </c>
      <c r="K21" s="37">
        <f t="shared" si="0"/>
        <v>7.0833333333333338E-4</v>
      </c>
      <c r="L21" s="37">
        <f t="shared" si="21"/>
        <v>1.2637499999999999E-2</v>
      </c>
      <c r="M21" s="98">
        <f t="shared" si="2"/>
        <v>0.17284583333333328</v>
      </c>
      <c r="N21" s="98">
        <f t="shared" si="3"/>
        <v>0.21451249999999991</v>
      </c>
      <c r="O21" s="98">
        <f t="shared" si="4"/>
        <v>0.24576249999999991</v>
      </c>
      <c r="P21" s="98">
        <f t="shared" si="5"/>
        <v>0.2631236111111111</v>
      </c>
      <c r="Q21" s="98">
        <f t="shared" si="6"/>
        <v>0.30479027777777778</v>
      </c>
      <c r="R21" s="98">
        <f t="shared" si="7"/>
        <v>0.36034583333333337</v>
      </c>
      <c r="S21" s="98">
        <f t="shared" si="8"/>
        <v>0.40201249999999999</v>
      </c>
      <c r="T21" s="98">
        <f t="shared" si="9"/>
        <v>0.44367916666666668</v>
      </c>
      <c r="U21" s="98">
        <f t="shared" si="10"/>
        <v>0.4992347222222222</v>
      </c>
      <c r="V21" s="98">
        <f t="shared" si="11"/>
        <v>0.54090138888888895</v>
      </c>
      <c r="W21" s="98">
        <f t="shared" si="12"/>
        <v>0.58256805555555558</v>
      </c>
      <c r="X21" s="98">
        <f t="shared" si="13"/>
        <v>0.6242347222222222</v>
      </c>
      <c r="Y21" s="98">
        <f t="shared" si="14"/>
        <v>0.66590138888888895</v>
      </c>
      <c r="Z21" s="98">
        <f t="shared" si="15"/>
        <v>0.70756805555555569</v>
      </c>
      <c r="AA21" s="98">
        <f t="shared" si="16"/>
        <v>0.76312361111111116</v>
      </c>
      <c r="AB21" s="98">
        <f t="shared" si="17"/>
        <v>0.80479027777777778</v>
      </c>
      <c r="AC21" s="98">
        <f t="shared" si="18"/>
        <v>0.84645694444444453</v>
      </c>
      <c r="AD21" s="98">
        <f t="shared" si="19"/>
        <v>0.89854027777777778</v>
      </c>
      <c r="AE21" s="98">
        <f t="shared" si="20"/>
        <v>0.94020694444444453</v>
      </c>
      <c r="AF21" s="92"/>
      <c r="AG21" s="53"/>
      <c r="AH21" s="84"/>
      <c r="AI21" s="84"/>
      <c r="AJ21" s="333"/>
      <c r="AK21" s="85"/>
      <c r="AL21" s="639"/>
      <c r="AM21" s="639"/>
      <c r="AN21" s="63"/>
      <c r="AO21" s="63"/>
      <c r="AP21" s="63"/>
      <c r="AQ21" s="63"/>
    </row>
    <row r="22" spans="1:52">
      <c r="A22" s="2136"/>
      <c r="B22" s="335" t="s">
        <v>430</v>
      </c>
      <c r="C22" s="35" t="s">
        <v>5</v>
      </c>
      <c r="D22" s="1382" t="s">
        <v>1683</v>
      </c>
      <c r="E22" s="35" t="s">
        <v>161</v>
      </c>
      <c r="F22" s="472">
        <v>0.37</v>
      </c>
      <c r="G22" s="179">
        <f t="shared" si="1"/>
        <v>7.9399999999999995</v>
      </c>
      <c r="H22" s="831" t="s">
        <v>1210</v>
      </c>
      <c r="I22" s="831" t="s">
        <v>1211</v>
      </c>
      <c r="J22" s="817">
        <v>30</v>
      </c>
      <c r="K22" s="37">
        <f t="shared" si="0"/>
        <v>5.1388888888888892E-4</v>
      </c>
      <c r="L22" s="37">
        <f t="shared" si="21"/>
        <v>1.3151388888888888E-2</v>
      </c>
      <c r="M22" s="98">
        <f t="shared" si="2"/>
        <v>0.17335972222222218</v>
      </c>
      <c r="N22" s="98">
        <f t="shared" si="3"/>
        <v>0.21502638888888881</v>
      </c>
      <c r="O22" s="98">
        <f t="shared" si="4"/>
        <v>0.24627638888888881</v>
      </c>
      <c r="P22" s="98">
        <f t="shared" si="5"/>
        <v>0.26363749999999997</v>
      </c>
      <c r="Q22" s="98">
        <f t="shared" si="6"/>
        <v>0.30530416666666665</v>
      </c>
      <c r="R22" s="98">
        <f t="shared" si="7"/>
        <v>0.36085972222222223</v>
      </c>
      <c r="S22" s="98">
        <f t="shared" si="8"/>
        <v>0.40252638888888886</v>
      </c>
      <c r="T22" s="98">
        <f t="shared" si="9"/>
        <v>0.44419305555555555</v>
      </c>
      <c r="U22" s="98">
        <f t="shared" si="10"/>
        <v>0.49974861111111107</v>
      </c>
      <c r="V22" s="98">
        <f t="shared" si="11"/>
        <v>0.54141527777777787</v>
      </c>
      <c r="W22" s="98">
        <f t="shared" si="12"/>
        <v>0.5830819444444445</v>
      </c>
      <c r="X22" s="98">
        <f t="shared" si="13"/>
        <v>0.62474861111111113</v>
      </c>
      <c r="Y22" s="98">
        <f t="shared" si="14"/>
        <v>0.66641527777777787</v>
      </c>
      <c r="Z22" s="98">
        <f t="shared" si="15"/>
        <v>0.70808194444444461</v>
      </c>
      <c r="AA22" s="98">
        <f t="shared" si="16"/>
        <v>0.76363750000000008</v>
      </c>
      <c r="AB22" s="98">
        <f t="shared" si="17"/>
        <v>0.80530416666666671</v>
      </c>
      <c r="AC22" s="98">
        <f t="shared" si="18"/>
        <v>0.84697083333333345</v>
      </c>
      <c r="AD22" s="98">
        <f t="shared" si="19"/>
        <v>0.89905416666666671</v>
      </c>
      <c r="AE22" s="98">
        <f t="shared" si="20"/>
        <v>0.94072083333333345</v>
      </c>
      <c r="AG22" s="415"/>
      <c r="AH22" s="84"/>
      <c r="AI22" s="84"/>
      <c r="AJ22" s="401"/>
      <c r="AK22" s="85"/>
      <c r="AL22" s="639"/>
      <c r="AM22" s="639"/>
      <c r="AN22" s="63"/>
      <c r="AO22" s="63"/>
      <c r="AP22" s="63"/>
      <c r="AQ22" s="63"/>
    </row>
    <row r="23" spans="1:52">
      <c r="A23" s="2136"/>
      <c r="B23" s="335" t="s">
        <v>431</v>
      </c>
      <c r="C23" s="35" t="s">
        <v>5</v>
      </c>
      <c r="D23" s="1382" t="s">
        <v>1683</v>
      </c>
      <c r="E23" s="35" t="s">
        <v>183</v>
      </c>
      <c r="F23" s="472">
        <v>1.32</v>
      </c>
      <c r="G23" s="179">
        <f t="shared" si="1"/>
        <v>9.26</v>
      </c>
      <c r="H23" s="831" t="s">
        <v>1212</v>
      </c>
      <c r="I23" s="831" t="s">
        <v>1213</v>
      </c>
      <c r="J23" s="817">
        <v>30</v>
      </c>
      <c r="K23" s="37">
        <f t="shared" si="0"/>
        <v>1.8333333333333335E-3</v>
      </c>
      <c r="L23" s="37">
        <f t="shared" si="21"/>
        <v>1.4984722222222222E-2</v>
      </c>
      <c r="M23" s="98">
        <f t="shared" si="2"/>
        <v>0.1751930555555555</v>
      </c>
      <c r="N23" s="98">
        <f t="shared" si="3"/>
        <v>0.21685972222222213</v>
      </c>
      <c r="O23" s="98">
        <f t="shared" si="4"/>
        <v>0.24810972222222213</v>
      </c>
      <c r="P23" s="98">
        <f t="shared" si="5"/>
        <v>0.26547083333333332</v>
      </c>
      <c r="Q23" s="98">
        <f t="shared" si="6"/>
        <v>0.30713750000000001</v>
      </c>
      <c r="R23" s="98">
        <f t="shared" si="7"/>
        <v>0.36269305555555559</v>
      </c>
      <c r="S23" s="98">
        <f t="shared" si="8"/>
        <v>0.40435972222222222</v>
      </c>
      <c r="T23" s="98">
        <f t="shared" si="9"/>
        <v>0.4460263888888889</v>
      </c>
      <c r="U23" s="98">
        <f t="shared" si="10"/>
        <v>0.50158194444444437</v>
      </c>
      <c r="V23" s="98">
        <f t="shared" si="11"/>
        <v>0.54324861111111122</v>
      </c>
      <c r="W23" s="98">
        <f t="shared" si="12"/>
        <v>0.58491527777777785</v>
      </c>
      <c r="X23" s="98">
        <f t="shared" si="13"/>
        <v>0.62658194444444448</v>
      </c>
      <c r="Y23" s="98">
        <f t="shared" si="14"/>
        <v>0.66824861111111122</v>
      </c>
      <c r="Z23" s="98">
        <f t="shared" si="15"/>
        <v>0.70991527777777796</v>
      </c>
      <c r="AA23" s="98">
        <f t="shared" si="16"/>
        <v>0.76547083333333343</v>
      </c>
      <c r="AB23" s="98">
        <f t="shared" si="17"/>
        <v>0.80713750000000006</v>
      </c>
      <c r="AC23" s="98">
        <f t="shared" si="18"/>
        <v>0.8488041666666668</v>
      </c>
      <c r="AD23" s="98">
        <f t="shared" si="19"/>
        <v>0.90088750000000006</v>
      </c>
      <c r="AE23" s="98">
        <f t="shared" si="20"/>
        <v>0.9425541666666668</v>
      </c>
      <c r="AG23" s="53"/>
      <c r="AH23" s="84"/>
      <c r="AI23" s="84"/>
      <c r="AJ23" s="333"/>
      <c r="AK23" s="85"/>
      <c r="AL23" s="639"/>
      <c r="AM23" s="639"/>
      <c r="AN23" s="63"/>
      <c r="AO23" s="63"/>
      <c r="AP23" s="63"/>
      <c r="AQ23" s="63"/>
      <c r="AR23" s="15"/>
      <c r="AS23" s="15"/>
      <c r="AT23" s="15"/>
      <c r="AU23" s="15"/>
      <c r="AV23" s="15"/>
    </row>
    <row r="24" spans="1:52">
      <c r="A24" s="2136"/>
      <c r="B24" s="335" t="s">
        <v>432</v>
      </c>
      <c r="C24" s="35" t="s">
        <v>5</v>
      </c>
      <c r="D24" s="1382" t="s">
        <v>1683</v>
      </c>
      <c r="E24" s="35" t="s">
        <v>184</v>
      </c>
      <c r="F24" s="472">
        <v>1.42</v>
      </c>
      <c r="G24" s="179">
        <f t="shared" si="1"/>
        <v>10.68</v>
      </c>
      <c r="H24" s="831" t="s">
        <v>1218</v>
      </c>
      <c r="I24" s="831" t="s">
        <v>1219</v>
      </c>
      <c r="J24" s="817">
        <v>30</v>
      </c>
      <c r="K24" s="37">
        <f t="shared" si="0"/>
        <v>1.972222222222222E-3</v>
      </c>
      <c r="L24" s="37">
        <f t="shared" si="21"/>
        <v>1.6956944444444445E-2</v>
      </c>
      <c r="M24" s="98">
        <f t="shared" si="2"/>
        <v>0.17716527777777771</v>
      </c>
      <c r="N24" s="98">
        <f t="shared" si="3"/>
        <v>0.21883194444444434</v>
      </c>
      <c r="O24" s="98">
        <f t="shared" si="4"/>
        <v>0.25008194444444437</v>
      </c>
      <c r="P24" s="98">
        <f t="shared" si="5"/>
        <v>0.26744305555555553</v>
      </c>
      <c r="Q24" s="98">
        <f t="shared" si="6"/>
        <v>0.30910972222222222</v>
      </c>
      <c r="R24" s="98">
        <f t="shared" si="7"/>
        <v>0.3646652777777778</v>
      </c>
      <c r="S24" s="98">
        <f t="shared" si="8"/>
        <v>0.40633194444444443</v>
      </c>
      <c r="T24" s="98">
        <f t="shared" si="9"/>
        <v>0.44799861111111111</v>
      </c>
      <c r="U24" s="98">
        <f t="shared" si="10"/>
        <v>0.50355416666666664</v>
      </c>
      <c r="V24" s="98">
        <f t="shared" si="11"/>
        <v>0.54522083333333349</v>
      </c>
      <c r="W24" s="98">
        <f t="shared" si="12"/>
        <v>0.58688750000000012</v>
      </c>
      <c r="X24" s="98">
        <f t="shared" si="13"/>
        <v>0.62855416666666675</v>
      </c>
      <c r="Y24" s="98">
        <f t="shared" si="14"/>
        <v>0.67022083333333349</v>
      </c>
      <c r="Z24" s="98">
        <f t="shared" si="15"/>
        <v>0.71188750000000023</v>
      </c>
      <c r="AA24" s="98">
        <f t="shared" si="16"/>
        <v>0.7674430555555557</v>
      </c>
      <c r="AB24" s="98">
        <f t="shared" si="17"/>
        <v>0.80910972222222233</v>
      </c>
      <c r="AC24" s="98">
        <f t="shared" si="18"/>
        <v>0.85077638888888907</v>
      </c>
      <c r="AD24" s="98">
        <f t="shared" si="19"/>
        <v>0.90285972222222233</v>
      </c>
      <c r="AE24" s="98">
        <f t="shared" si="20"/>
        <v>0.94452638888888907</v>
      </c>
      <c r="AG24" s="53"/>
      <c r="AH24" s="636"/>
      <c r="AI24" s="84"/>
      <c r="AJ24" s="333"/>
      <c r="AK24" s="85"/>
      <c r="AL24" s="639"/>
      <c r="AM24" s="639"/>
      <c r="AN24" s="63"/>
      <c r="AO24" s="63"/>
      <c r="AP24" s="63"/>
      <c r="AQ24" s="63"/>
      <c r="AR24" s="15"/>
      <c r="AS24" s="15"/>
      <c r="AT24" s="15"/>
      <c r="AU24" s="15"/>
      <c r="AV24" s="15"/>
    </row>
    <row r="25" spans="1:52">
      <c r="A25" s="2136"/>
      <c r="B25" s="335" t="s">
        <v>433</v>
      </c>
      <c r="C25" s="35" t="s">
        <v>5</v>
      </c>
      <c r="D25" s="1382" t="s">
        <v>1683</v>
      </c>
      <c r="E25" s="35" t="s">
        <v>185</v>
      </c>
      <c r="F25" s="472">
        <v>0.6</v>
      </c>
      <c r="G25" s="179">
        <f t="shared" si="1"/>
        <v>11.28</v>
      </c>
      <c r="H25" s="571" t="s">
        <v>1035</v>
      </c>
      <c r="I25" s="571" t="s">
        <v>1036</v>
      </c>
      <c r="J25" s="817">
        <v>30</v>
      </c>
      <c r="K25" s="37">
        <f t="shared" si="0"/>
        <v>8.3333333333333339E-4</v>
      </c>
      <c r="L25" s="37">
        <f t="shared" si="21"/>
        <v>1.7790277777777776E-2</v>
      </c>
      <c r="M25" s="98">
        <f t="shared" si="2"/>
        <v>0.17799861111111104</v>
      </c>
      <c r="N25" s="98">
        <f t="shared" si="3"/>
        <v>0.21966527777777767</v>
      </c>
      <c r="O25" s="98">
        <f t="shared" si="4"/>
        <v>0.25091527777777772</v>
      </c>
      <c r="P25" s="98">
        <f t="shared" si="5"/>
        <v>0.26827638888888888</v>
      </c>
      <c r="Q25" s="98">
        <f t="shared" si="6"/>
        <v>0.30994305555555557</v>
      </c>
      <c r="R25" s="98">
        <f t="shared" si="7"/>
        <v>0.36549861111111115</v>
      </c>
      <c r="S25" s="98">
        <f t="shared" si="8"/>
        <v>0.40716527777777778</v>
      </c>
      <c r="T25" s="98">
        <f t="shared" si="9"/>
        <v>0.44883194444444446</v>
      </c>
      <c r="U25" s="98">
        <f t="shared" si="10"/>
        <v>0.50438749999999999</v>
      </c>
      <c r="V25" s="98">
        <f t="shared" si="11"/>
        <v>0.54605416666666684</v>
      </c>
      <c r="W25" s="98">
        <f t="shared" si="12"/>
        <v>0.58772083333333347</v>
      </c>
      <c r="X25" s="98">
        <f t="shared" si="13"/>
        <v>0.6293875000000001</v>
      </c>
      <c r="Y25" s="98">
        <f t="shared" si="14"/>
        <v>0.67105416666666684</v>
      </c>
      <c r="Z25" s="98">
        <f t="shared" si="15"/>
        <v>0.71272083333333358</v>
      </c>
      <c r="AA25" s="98">
        <f t="shared" si="16"/>
        <v>0.76827638888888905</v>
      </c>
      <c r="AB25" s="98">
        <f t="shared" si="17"/>
        <v>0.80994305555555568</v>
      </c>
      <c r="AC25" s="98">
        <f t="shared" si="18"/>
        <v>0.85160972222222242</v>
      </c>
      <c r="AD25" s="98">
        <f t="shared" si="19"/>
        <v>0.90369305555555568</v>
      </c>
      <c r="AE25" s="98">
        <f t="shared" si="20"/>
        <v>0.94535972222222242</v>
      </c>
      <c r="AG25" s="53"/>
      <c r="AH25" s="84"/>
      <c r="AI25" s="84"/>
      <c r="AJ25" s="85"/>
      <c r="AK25" s="85"/>
      <c r="AL25" s="639"/>
      <c r="AM25" s="639"/>
      <c r="AN25" s="63"/>
      <c r="AO25" s="63"/>
      <c r="AP25" s="63"/>
      <c r="AQ25" s="63"/>
      <c r="AR25" s="15"/>
      <c r="AS25" s="15"/>
      <c r="AT25" s="15"/>
      <c r="AU25" s="15"/>
      <c r="AV25" s="15"/>
    </row>
    <row r="26" spans="1:52">
      <c r="A26" s="2136"/>
      <c r="B26" s="335" t="s">
        <v>434</v>
      </c>
      <c r="C26" s="35" t="s">
        <v>5</v>
      </c>
      <c r="D26" s="1382" t="s">
        <v>1683</v>
      </c>
      <c r="E26" s="35" t="s">
        <v>186</v>
      </c>
      <c r="F26" s="472">
        <v>0.5</v>
      </c>
      <c r="G26" s="179">
        <f t="shared" si="1"/>
        <v>11.78</v>
      </c>
      <c r="H26" s="831" t="s">
        <v>1037</v>
      </c>
      <c r="I26" s="831" t="s">
        <v>1038</v>
      </c>
      <c r="J26" s="817">
        <v>30</v>
      </c>
      <c r="K26" s="37">
        <f t="shared" si="0"/>
        <v>6.9444444444444447E-4</v>
      </c>
      <c r="L26" s="37">
        <f t="shared" si="21"/>
        <v>1.8484722222222222E-2</v>
      </c>
      <c r="M26" s="98">
        <f t="shared" si="2"/>
        <v>0.17869305555555548</v>
      </c>
      <c r="N26" s="98">
        <f t="shared" si="3"/>
        <v>0.22035972222222211</v>
      </c>
      <c r="O26" s="98">
        <f t="shared" si="4"/>
        <v>0.25160972222222217</v>
      </c>
      <c r="P26" s="98">
        <f t="shared" si="5"/>
        <v>0.26897083333333333</v>
      </c>
      <c r="Q26" s="98">
        <f t="shared" si="6"/>
        <v>0.31063750000000001</v>
      </c>
      <c r="R26" s="98">
        <f t="shared" si="7"/>
        <v>0.36619305555555559</v>
      </c>
      <c r="S26" s="98">
        <f t="shared" si="8"/>
        <v>0.40785972222222222</v>
      </c>
      <c r="T26" s="98">
        <f t="shared" si="9"/>
        <v>0.44952638888888891</v>
      </c>
      <c r="U26" s="98">
        <f t="shared" si="10"/>
        <v>0.50508194444444443</v>
      </c>
      <c r="V26" s="98">
        <f t="shared" si="11"/>
        <v>0.54674861111111128</v>
      </c>
      <c r="W26" s="98">
        <f t="shared" si="12"/>
        <v>0.58841527777777791</v>
      </c>
      <c r="X26" s="98">
        <f t="shared" si="13"/>
        <v>0.63008194444444454</v>
      </c>
      <c r="Y26" s="98">
        <f t="shared" si="14"/>
        <v>0.67174861111111128</v>
      </c>
      <c r="Z26" s="98">
        <f t="shared" si="15"/>
        <v>0.71341527777777802</v>
      </c>
      <c r="AA26" s="98">
        <f t="shared" si="16"/>
        <v>0.76897083333333349</v>
      </c>
      <c r="AB26" s="98">
        <f t="shared" si="17"/>
        <v>0.81063750000000012</v>
      </c>
      <c r="AC26" s="98">
        <f t="shared" si="18"/>
        <v>0.85230416666666686</v>
      </c>
      <c r="AD26" s="98">
        <f t="shared" si="19"/>
        <v>0.90438750000000012</v>
      </c>
      <c r="AE26" s="98">
        <f t="shared" si="20"/>
        <v>0.94605416666666686</v>
      </c>
      <c r="AG26" s="53"/>
      <c r="AH26" s="84"/>
      <c r="AI26" s="84"/>
      <c r="AJ26" s="85"/>
      <c r="AK26" s="85"/>
      <c r="AL26" s="639"/>
      <c r="AM26" s="639"/>
      <c r="AN26" s="63"/>
      <c r="AO26" s="63"/>
      <c r="AP26" s="63"/>
      <c r="AQ26" s="63"/>
      <c r="AR26" s="15"/>
      <c r="AS26" s="15"/>
      <c r="AT26" s="15"/>
      <c r="AU26" s="15"/>
      <c r="AV26" s="15"/>
    </row>
    <row r="27" spans="1:52">
      <c r="A27" s="2136"/>
      <c r="B27" s="335" t="s">
        <v>435</v>
      </c>
      <c r="C27" s="35" t="s">
        <v>5</v>
      </c>
      <c r="D27" s="1382" t="s">
        <v>1681</v>
      </c>
      <c r="E27" s="35" t="s">
        <v>187</v>
      </c>
      <c r="F27" s="472">
        <v>0.53</v>
      </c>
      <c r="G27" s="179">
        <f t="shared" si="1"/>
        <v>12.309999999999999</v>
      </c>
      <c r="H27" s="831" t="s">
        <v>1007</v>
      </c>
      <c r="I27" s="831" t="s">
        <v>1008</v>
      </c>
      <c r="J27" s="817">
        <v>30</v>
      </c>
      <c r="K27" s="37">
        <f t="shared" si="0"/>
        <v>7.361111111111111E-4</v>
      </c>
      <c r="L27" s="37">
        <f t="shared" si="21"/>
        <v>1.9220833333333333E-2</v>
      </c>
      <c r="M27" s="98">
        <f t="shared" si="2"/>
        <v>0.17942916666666658</v>
      </c>
      <c r="N27" s="98">
        <f t="shared" si="3"/>
        <v>0.22109583333333321</v>
      </c>
      <c r="O27" s="98">
        <f t="shared" si="4"/>
        <v>0.25234583333333327</v>
      </c>
      <c r="P27" s="98">
        <f t="shared" si="5"/>
        <v>0.26970694444444443</v>
      </c>
      <c r="Q27" s="98">
        <f t="shared" si="6"/>
        <v>0.31137361111111111</v>
      </c>
      <c r="R27" s="98">
        <f t="shared" si="7"/>
        <v>0.3669291666666667</v>
      </c>
      <c r="S27" s="98">
        <f t="shared" si="8"/>
        <v>0.40859583333333332</v>
      </c>
      <c r="T27" s="98">
        <f t="shared" si="9"/>
        <v>0.45026250000000001</v>
      </c>
      <c r="U27" s="98">
        <f t="shared" si="10"/>
        <v>0.50581805555555559</v>
      </c>
      <c r="V27" s="98">
        <f t="shared" si="11"/>
        <v>0.54748472222222244</v>
      </c>
      <c r="W27" s="98">
        <f t="shared" si="12"/>
        <v>0.58915138888888907</v>
      </c>
      <c r="X27" s="98">
        <f t="shared" si="13"/>
        <v>0.6308180555555557</v>
      </c>
      <c r="Y27" s="98">
        <f t="shared" si="14"/>
        <v>0.67248472222222244</v>
      </c>
      <c r="Z27" s="98">
        <f t="shared" si="15"/>
        <v>0.71415138888888918</v>
      </c>
      <c r="AA27" s="98">
        <f t="shared" si="16"/>
        <v>0.76970694444444465</v>
      </c>
      <c r="AB27" s="98">
        <f t="shared" si="17"/>
        <v>0.81137361111111128</v>
      </c>
      <c r="AC27" s="98">
        <f t="shared" si="18"/>
        <v>0.85304027777777802</v>
      </c>
      <c r="AD27" s="98">
        <f t="shared" si="19"/>
        <v>0.90512361111111128</v>
      </c>
      <c r="AE27" s="98">
        <f t="shared" si="20"/>
        <v>0.94679027777777802</v>
      </c>
      <c r="AG27" s="53"/>
      <c r="AH27" s="84"/>
      <c r="AI27" s="84"/>
      <c r="AJ27" s="85"/>
      <c r="AK27" s="85"/>
      <c r="AL27" s="639"/>
      <c r="AM27" s="639"/>
      <c r="AN27" s="63"/>
      <c r="AO27" s="63"/>
      <c r="AP27" s="63"/>
      <c r="AQ27" s="63"/>
      <c r="AR27" s="15"/>
      <c r="AS27" s="15"/>
      <c r="AT27" s="15"/>
      <c r="AU27" s="15"/>
      <c r="AV27" s="15"/>
      <c r="AW27" s="15"/>
    </row>
    <row r="28" spans="1:52">
      <c r="A28" s="2136"/>
      <c r="B28" s="335" t="s">
        <v>436</v>
      </c>
      <c r="C28" s="35" t="s">
        <v>5</v>
      </c>
      <c r="D28" s="1382" t="s">
        <v>1681</v>
      </c>
      <c r="E28" s="35" t="s">
        <v>188</v>
      </c>
      <c r="F28" s="472">
        <v>0.47499999999999998</v>
      </c>
      <c r="G28" s="179">
        <f t="shared" si="1"/>
        <v>12.784999999999998</v>
      </c>
      <c r="H28" s="831" t="s">
        <v>1009</v>
      </c>
      <c r="I28" s="831" t="s">
        <v>1010</v>
      </c>
      <c r="J28" s="817">
        <v>30</v>
      </c>
      <c r="K28" s="37">
        <f t="shared" si="0"/>
        <v>6.5972222222222213E-4</v>
      </c>
      <c r="L28" s="37">
        <f t="shared" si="21"/>
        <v>1.9880555555555554E-2</v>
      </c>
      <c r="M28" s="98">
        <f t="shared" si="2"/>
        <v>0.1800888888888888</v>
      </c>
      <c r="N28" s="98">
        <f t="shared" si="3"/>
        <v>0.22175555555555543</v>
      </c>
      <c r="O28" s="98">
        <f t="shared" si="4"/>
        <v>0.25300555555555548</v>
      </c>
      <c r="P28" s="98">
        <f t="shared" si="5"/>
        <v>0.27036666666666664</v>
      </c>
      <c r="Q28" s="98">
        <f t="shared" si="6"/>
        <v>0.31203333333333333</v>
      </c>
      <c r="R28" s="98">
        <f t="shared" si="7"/>
        <v>0.36758888888888891</v>
      </c>
      <c r="S28" s="98">
        <f t="shared" si="8"/>
        <v>0.40925555555555554</v>
      </c>
      <c r="T28" s="98">
        <f t="shared" si="9"/>
        <v>0.45092222222222222</v>
      </c>
      <c r="U28" s="98">
        <f t="shared" si="10"/>
        <v>0.5064777777777778</v>
      </c>
      <c r="V28" s="98">
        <f t="shared" si="11"/>
        <v>0.54814444444444466</v>
      </c>
      <c r="W28" s="98">
        <f t="shared" si="12"/>
        <v>0.58981111111111129</v>
      </c>
      <c r="X28" s="98">
        <f t="shared" si="13"/>
        <v>0.63147777777777792</v>
      </c>
      <c r="Y28" s="98">
        <f t="shared" si="14"/>
        <v>0.67314444444444466</v>
      </c>
      <c r="Z28" s="98">
        <f t="shared" si="15"/>
        <v>0.7148111111111114</v>
      </c>
      <c r="AA28" s="98">
        <f t="shared" si="16"/>
        <v>0.77036666666666687</v>
      </c>
      <c r="AB28" s="98">
        <f t="shared" si="17"/>
        <v>0.8120333333333335</v>
      </c>
      <c r="AC28" s="98">
        <f t="shared" si="18"/>
        <v>0.85370000000000024</v>
      </c>
      <c r="AD28" s="98">
        <f t="shared" si="19"/>
        <v>0.9057833333333335</v>
      </c>
      <c r="AE28" s="98">
        <f t="shared" si="20"/>
        <v>0.94745000000000024</v>
      </c>
      <c r="AG28" s="53"/>
      <c r="AH28" s="84"/>
      <c r="AI28" s="84"/>
      <c r="AJ28" s="85"/>
      <c r="AK28" s="85"/>
      <c r="AL28" s="639"/>
      <c r="AM28" s="639"/>
      <c r="AN28" s="63"/>
      <c r="AO28" s="63"/>
      <c r="AP28" s="63"/>
      <c r="AQ28" s="63"/>
      <c r="AR28" s="15"/>
      <c r="AS28" s="15"/>
      <c r="AT28" s="15"/>
      <c r="AU28" s="15"/>
      <c r="AV28" s="15"/>
      <c r="AW28" s="15"/>
    </row>
    <row r="29" spans="1:52">
      <c r="A29" s="2137"/>
      <c r="B29" s="1065" t="s">
        <v>437</v>
      </c>
      <c r="C29" s="35" t="s">
        <v>5</v>
      </c>
      <c r="D29" s="1382" t="s">
        <v>1681</v>
      </c>
      <c r="E29" s="35" t="s">
        <v>189</v>
      </c>
      <c r="F29" s="472">
        <v>0.28000000000000003</v>
      </c>
      <c r="G29" s="179">
        <f t="shared" si="1"/>
        <v>13.064999999999998</v>
      </c>
      <c r="H29" s="831" t="s">
        <v>998</v>
      </c>
      <c r="I29" s="831" t="s">
        <v>999</v>
      </c>
      <c r="J29" s="817">
        <v>30</v>
      </c>
      <c r="K29" s="37">
        <f t="shared" si="0"/>
        <v>3.8888888888888892E-4</v>
      </c>
      <c r="L29" s="37">
        <f t="shared" si="21"/>
        <v>2.0269444444444444E-2</v>
      </c>
      <c r="M29" s="98">
        <f t="shared" si="2"/>
        <v>0.18047777777777768</v>
      </c>
      <c r="N29" s="98">
        <f t="shared" si="3"/>
        <v>0.22214444444444431</v>
      </c>
      <c r="O29" s="98">
        <f t="shared" si="4"/>
        <v>0.25339444444444437</v>
      </c>
      <c r="P29" s="98">
        <f t="shared" si="5"/>
        <v>0.27075555555555553</v>
      </c>
      <c r="Q29" s="98">
        <f t="shared" si="6"/>
        <v>0.31242222222222221</v>
      </c>
      <c r="R29" s="98">
        <f t="shared" si="7"/>
        <v>0.36797777777777779</v>
      </c>
      <c r="S29" s="98">
        <f t="shared" si="8"/>
        <v>0.40964444444444442</v>
      </c>
      <c r="T29" s="98">
        <f t="shared" si="9"/>
        <v>0.45131111111111111</v>
      </c>
      <c r="U29" s="98">
        <f t="shared" si="10"/>
        <v>0.50686666666666669</v>
      </c>
      <c r="V29" s="98">
        <f t="shared" si="11"/>
        <v>0.54853333333333354</v>
      </c>
      <c r="W29" s="98">
        <f t="shared" si="12"/>
        <v>0.59020000000000017</v>
      </c>
      <c r="X29" s="98">
        <f t="shared" si="13"/>
        <v>0.6318666666666668</v>
      </c>
      <c r="Y29" s="98">
        <f t="shared" si="14"/>
        <v>0.67353333333333354</v>
      </c>
      <c r="Z29" s="98">
        <f t="shared" si="15"/>
        <v>0.71520000000000028</v>
      </c>
      <c r="AA29" s="98">
        <f t="shared" si="16"/>
        <v>0.77075555555555575</v>
      </c>
      <c r="AB29" s="98">
        <f t="shared" si="17"/>
        <v>0.81242222222222238</v>
      </c>
      <c r="AC29" s="98">
        <f t="shared" si="18"/>
        <v>0.85408888888888912</v>
      </c>
      <c r="AD29" s="98">
        <f t="shared" si="19"/>
        <v>0.90617222222222238</v>
      </c>
      <c r="AE29" s="98">
        <f t="shared" si="20"/>
        <v>0.94783888888888912</v>
      </c>
      <c r="AG29" s="53"/>
      <c r="AH29" s="84"/>
      <c r="AI29" s="84"/>
      <c r="AJ29" s="85"/>
      <c r="AK29" s="85"/>
      <c r="AL29" s="639"/>
      <c r="AM29" s="639"/>
      <c r="AN29" s="63"/>
      <c r="AO29" s="63"/>
      <c r="AP29" s="63"/>
      <c r="AQ29" s="63"/>
      <c r="AR29" s="15"/>
      <c r="AS29" s="15"/>
      <c r="AT29" s="15"/>
      <c r="AU29" s="15"/>
      <c r="AV29" s="15"/>
      <c r="AW29" s="15"/>
      <c r="AX29" s="15"/>
      <c r="AY29" s="15"/>
    </row>
    <row r="30" spans="1:52" ht="16.5" customHeight="1">
      <c r="A30" s="2138" t="s">
        <v>295</v>
      </c>
      <c r="B30" s="335" t="s">
        <v>438</v>
      </c>
      <c r="C30" s="1264" t="s">
        <v>5</v>
      </c>
      <c r="D30" s="1264" t="s">
        <v>1681</v>
      </c>
      <c r="E30" s="35" t="s">
        <v>393</v>
      </c>
      <c r="F30" s="472">
        <v>0.52</v>
      </c>
      <c r="G30" s="179">
        <f t="shared" si="1"/>
        <v>13.584999999999997</v>
      </c>
      <c r="H30" s="831" t="s">
        <v>977</v>
      </c>
      <c r="I30" s="831" t="s">
        <v>1000</v>
      </c>
      <c r="J30" s="817">
        <v>25</v>
      </c>
      <c r="K30" s="37">
        <f t="shared" si="0"/>
        <v>8.6666666666666663E-4</v>
      </c>
      <c r="L30" s="37">
        <f t="shared" si="21"/>
        <v>2.1136111111111112E-2</v>
      </c>
      <c r="M30" s="98">
        <f t="shared" si="2"/>
        <v>0.18134444444444434</v>
      </c>
      <c r="N30" s="98">
        <f t="shared" si="3"/>
        <v>0.22301111111111097</v>
      </c>
      <c r="O30" s="98">
        <f t="shared" si="4"/>
        <v>0.25426111111111105</v>
      </c>
      <c r="P30" s="98">
        <f t="shared" si="5"/>
        <v>0.27162222222222221</v>
      </c>
      <c r="Q30" s="98">
        <f t="shared" si="6"/>
        <v>0.31328888888888889</v>
      </c>
      <c r="R30" s="98">
        <f t="shared" si="7"/>
        <v>0.36884444444444447</v>
      </c>
      <c r="S30" s="98">
        <f t="shared" si="8"/>
        <v>0.4105111111111111</v>
      </c>
      <c r="T30" s="98">
        <f t="shared" si="9"/>
        <v>0.45217777777777779</v>
      </c>
      <c r="U30" s="98">
        <f t="shared" si="10"/>
        <v>0.50773333333333337</v>
      </c>
      <c r="V30" s="98">
        <f t="shared" si="11"/>
        <v>0.54940000000000022</v>
      </c>
      <c r="W30" s="98">
        <f t="shared" si="12"/>
        <v>0.59106666666666685</v>
      </c>
      <c r="X30" s="98">
        <f t="shared" si="13"/>
        <v>0.63273333333333348</v>
      </c>
      <c r="Y30" s="98">
        <f t="shared" si="14"/>
        <v>0.67440000000000022</v>
      </c>
      <c r="Z30" s="98">
        <f t="shared" si="15"/>
        <v>0.71606666666666696</v>
      </c>
      <c r="AA30" s="98">
        <f t="shared" si="16"/>
        <v>0.77162222222222243</v>
      </c>
      <c r="AB30" s="98">
        <f t="shared" si="17"/>
        <v>0.81328888888888906</v>
      </c>
      <c r="AC30" s="98">
        <f t="shared" si="18"/>
        <v>0.8549555555555558</v>
      </c>
      <c r="AD30" s="98">
        <f t="shared" si="19"/>
        <v>0.90703888888888906</v>
      </c>
      <c r="AE30" s="98">
        <f t="shared" si="20"/>
        <v>0.9487055555555558</v>
      </c>
      <c r="AG30" s="63"/>
      <c r="AH30" s="63"/>
      <c r="AI30" s="724"/>
      <c r="AJ30" s="724"/>
      <c r="AK30" s="724"/>
      <c r="AL30" s="724"/>
      <c r="AM30" s="724"/>
      <c r="AN30" s="724"/>
      <c r="AO30" s="724"/>
      <c r="AP30" s="724"/>
      <c r="AQ30" s="63"/>
      <c r="AR30" s="15"/>
      <c r="AS30" s="15"/>
      <c r="AT30" s="15"/>
      <c r="AU30" s="15"/>
      <c r="AV30" s="15"/>
      <c r="AW30" s="15"/>
    </row>
    <row r="31" spans="1:52">
      <c r="A31" s="2133"/>
      <c r="B31" s="335" t="s">
        <v>439</v>
      </c>
      <c r="C31" s="1264" t="s">
        <v>5</v>
      </c>
      <c r="D31" s="1264" t="s">
        <v>1681</v>
      </c>
      <c r="E31" s="35" t="s">
        <v>394</v>
      </c>
      <c r="F31" s="472">
        <v>0.67</v>
      </c>
      <c r="G31" s="179">
        <f t="shared" si="1"/>
        <v>14.254999999999997</v>
      </c>
      <c r="H31" s="831" t="s">
        <v>1001</v>
      </c>
      <c r="I31" s="831" t="s">
        <v>1002</v>
      </c>
      <c r="J31" s="817">
        <v>25</v>
      </c>
      <c r="K31" s="37">
        <f t="shared" si="0"/>
        <v>1.1166666666666666E-3</v>
      </c>
      <c r="L31" s="37">
        <f t="shared" si="21"/>
        <v>2.2252777777777778E-2</v>
      </c>
      <c r="M31" s="98">
        <f t="shared" si="2"/>
        <v>0.18246111111111099</v>
      </c>
      <c r="N31" s="98">
        <f t="shared" si="3"/>
        <v>0.22412777777777762</v>
      </c>
      <c r="O31" s="98">
        <f t="shared" si="4"/>
        <v>0.2553777777777777</v>
      </c>
      <c r="P31" s="98">
        <f t="shared" si="5"/>
        <v>0.27273888888888886</v>
      </c>
      <c r="Q31" s="98">
        <f t="shared" si="6"/>
        <v>0.31440555555555555</v>
      </c>
      <c r="R31" s="98">
        <f t="shared" si="7"/>
        <v>0.36996111111111113</v>
      </c>
      <c r="S31" s="98">
        <f t="shared" si="8"/>
        <v>0.41162777777777776</v>
      </c>
      <c r="T31" s="98">
        <f t="shared" si="9"/>
        <v>0.45329444444444444</v>
      </c>
      <c r="U31" s="98">
        <f t="shared" si="10"/>
        <v>0.50885000000000002</v>
      </c>
      <c r="V31" s="98">
        <f t="shared" si="11"/>
        <v>0.55051666666666688</v>
      </c>
      <c r="W31" s="98">
        <f t="shared" si="12"/>
        <v>0.59218333333333351</v>
      </c>
      <c r="X31" s="98">
        <f t="shared" si="13"/>
        <v>0.63385000000000014</v>
      </c>
      <c r="Y31" s="98">
        <f t="shared" si="14"/>
        <v>0.67551666666666688</v>
      </c>
      <c r="Z31" s="98">
        <f t="shared" si="15"/>
        <v>0.71718333333333362</v>
      </c>
      <c r="AA31" s="98">
        <f t="shared" si="16"/>
        <v>0.77273888888888909</v>
      </c>
      <c r="AB31" s="98">
        <f t="shared" si="17"/>
        <v>0.81440555555555572</v>
      </c>
      <c r="AC31" s="98">
        <f t="shared" si="18"/>
        <v>0.85607222222222246</v>
      </c>
      <c r="AD31" s="98">
        <f t="shared" si="19"/>
        <v>0.90815555555555572</v>
      </c>
      <c r="AE31" s="98">
        <f t="shared" si="20"/>
        <v>0.94982222222222246</v>
      </c>
      <c r="AG31" s="724"/>
      <c r="AH31" s="724"/>
      <c r="AI31" s="63"/>
      <c r="AJ31" s="63"/>
      <c r="AK31" s="63"/>
      <c r="AL31" s="63"/>
      <c r="AM31" s="63"/>
      <c r="AN31" s="63"/>
      <c r="AO31" s="63"/>
      <c r="AP31" s="63"/>
      <c r="AQ31" s="63"/>
      <c r="AR31" s="15"/>
      <c r="AS31" s="15"/>
      <c r="AT31" s="15"/>
    </row>
    <row r="32" spans="1:52">
      <c r="A32" s="2133"/>
      <c r="B32" s="335" t="s">
        <v>440</v>
      </c>
      <c r="C32" s="1264" t="s">
        <v>5</v>
      </c>
      <c r="D32" s="1264" t="s">
        <v>1681</v>
      </c>
      <c r="E32" s="35" t="s">
        <v>443</v>
      </c>
      <c r="F32" s="472">
        <v>1.04</v>
      </c>
      <c r="G32" s="179">
        <f t="shared" si="1"/>
        <v>15.294999999999998</v>
      </c>
      <c r="H32" s="831" t="s">
        <v>1003</v>
      </c>
      <c r="I32" s="831" t="s">
        <v>1004</v>
      </c>
      <c r="J32" s="817">
        <v>25</v>
      </c>
      <c r="K32" s="37">
        <f t="shared" si="0"/>
        <v>1.7333333333333333E-3</v>
      </c>
      <c r="L32" s="37">
        <f t="shared" si="21"/>
        <v>2.3986111111111111E-2</v>
      </c>
      <c r="M32" s="98">
        <f t="shared" si="2"/>
        <v>0.18419444444444433</v>
      </c>
      <c r="N32" s="98">
        <f t="shared" si="3"/>
        <v>0.22586111111111096</v>
      </c>
      <c r="O32" s="98">
        <f t="shared" si="4"/>
        <v>0.25711111111111101</v>
      </c>
      <c r="P32" s="98">
        <f t="shared" si="5"/>
        <v>0.27447222222222217</v>
      </c>
      <c r="Q32" s="98">
        <f t="shared" si="6"/>
        <v>0.31613888888888886</v>
      </c>
      <c r="R32" s="98">
        <f t="shared" si="7"/>
        <v>0.37169444444444444</v>
      </c>
      <c r="S32" s="98">
        <f t="shared" si="8"/>
        <v>0.41336111111111107</v>
      </c>
      <c r="T32" s="98">
        <f t="shared" si="9"/>
        <v>0.45502777777777775</v>
      </c>
      <c r="U32" s="98">
        <f t="shared" si="10"/>
        <v>0.51058333333333339</v>
      </c>
      <c r="V32" s="98">
        <f t="shared" si="11"/>
        <v>0.55225000000000024</v>
      </c>
      <c r="W32" s="98">
        <f t="shared" si="12"/>
        <v>0.59391666666666687</v>
      </c>
      <c r="X32" s="98">
        <f t="shared" si="13"/>
        <v>0.6355833333333335</v>
      </c>
      <c r="Y32" s="98">
        <f t="shared" si="14"/>
        <v>0.67725000000000024</v>
      </c>
      <c r="Z32" s="98">
        <f t="shared" si="15"/>
        <v>0.71891666666666698</v>
      </c>
      <c r="AA32" s="98">
        <f t="shared" si="16"/>
        <v>0.77447222222222245</v>
      </c>
      <c r="AB32" s="98">
        <f t="shared" si="17"/>
        <v>0.81613888888888908</v>
      </c>
      <c r="AC32" s="98">
        <f t="shared" si="18"/>
        <v>0.85780555555555582</v>
      </c>
      <c r="AD32" s="98">
        <f t="shared" si="19"/>
        <v>0.90988888888888908</v>
      </c>
      <c r="AE32" s="98">
        <f t="shared" si="20"/>
        <v>0.95155555555555582</v>
      </c>
      <c r="AF32" s="15"/>
      <c r="AG32" s="53"/>
      <c r="AH32" s="84"/>
      <c r="AI32" s="84"/>
      <c r="AJ32" s="85"/>
      <c r="AK32" s="85"/>
      <c r="AL32" s="638"/>
      <c r="AM32" s="638"/>
      <c r="AN32" s="63"/>
      <c r="AO32" s="63"/>
      <c r="AP32" s="63"/>
      <c r="AQ32" s="63"/>
      <c r="AR32" s="15"/>
      <c r="AS32" s="15"/>
      <c r="AT32" s="15"/>
    </row>
    <row r="33" spans="1:43">
      <c r="A33" s="2133"/>
      <c r="B33" s="335" t="s">
        <v>441</v>
      </c>
      <c r="C33" s="35" t="s">
        <v>5</v>
      </c>
      <c r="D33" s="1382" t="s">
        <v>1681</v>
      </c>
      <c r="E33" s="35" t="s">
        <v>444</v>
      </c>
      <c r="F33" s="472">
        <v>0.49</v>
      </c>
      <c r="G33" s="179">
        <f t="shared" si="1"/>
        <v>15.784999999999998</v>
      </c>
      <c r="H33" s="831" t="s">
        <v>1005</v>
      </c>
      <c r="I33" s="831" t="s">
        <v>1006</v>
      </c>
      <c r="J33" s="817">
        <v>25</v>
      </c>
      <c r="K33" s="37">
        <f t="shared" si="0"/>
        <v>8.166666666666666E-4</v>
      </c>
      <c r="L33" s="37">
        <f t="shared" si="21"/>
        <v>2.4802777777777778E-2</v>
      </c>
      <c r="M33" s="98">
        <f t="shared" si="2"/>
        <v>0.18501111111111099</v>
      </c>
      <c r="N33" s="98">
        <f t="shared" si="3"/>
        <v>0.22667777777777762</v>
      </c>
      <c r="O33" s="98">
        <f t="shared" si="4"/>
        <v>0.2579277777777777</v>
      </c>
      <c r="P33" s="98">
        <f t="shared" si="5"/>
        <v>0.27528888888888886</v>
      </c>
      <c r="Q33" s="98">
        <f t="shared" si="6"/>
        <v>0.31695555555555555</v>
      </c>
      <c r="R33" s="98">
        <f t="shared" si="7"/>
        <v>0.37251111111111113</v>
      </c>
      <c r="S33" s="98">
        <f t="shared" si="8"/>
        <v>0.41417777777777776</v>
      </c>
      <c r="T33" s="98">
        <f t="shared" si="9"/>
        <v>0.45584444444444444</v>
      </c>
      <c r="U33" s="98">
        <f t="shared" si="10"/>
        <v>0.51140000000000008</v>
      </c>
      <c r="V33" s="98">
        <f t="shared" si="11"/>
        <v>0.55306666666666693</v>
      </c>
      <c r="W33" s="98">
        <f t="shared" si="12"/>
        <v>0.59473333333333356</v>
      </c>
      <c r="X33" s="98">
        <f t="shared" si="13"/>
        <v>0.63640000000000019</v>
      </c>
      <c r="Y33" s="98">
        <f t="shared" si="14"/>
        <v>0.67806666666666693</v>
      </c>
      <c r="Z33" s="98">
        <f t="shared" si="15"/>
        <v>0.71973333333333367</v>
      </c>
      <c r="AA33" s="98">
        <f t="shared" si="16"/>
        <v>0.77528888888888914</v>
      </c>
      <c r="AB33" s="98">
        <f t="shared" si="17"/>
        <v>0.81695555555555577</v>
      </c>
      <c r="AC33" s="98">
        <f t="shared" si="18"/>
        <v>0.85862222222222251</v>
      </c>
      <c r="AD33" s="98">
        <f t="shared" si="19"/>
        <v>0.91070555555555577</v>
      </c>
      <c r="AE33" s="98">
        <f t="shared" si="20"/>
        <v>0.95237222222222251</v>
      </c>
      <c r="AF33" s="15"/>
      <c r="AG33" s="485"/>
      <c r="AH33" s="636"/>
      <c r="AI33" s="84"/>
      <c r="AJ33" s="85"/>
      <c r="AK33" s="85"/>
      <c r="AL33" s="485"/>
      <c r="AM33" s="485"/>
      <c r="AN33" s="63"/>
      <c r="AO33" s="63"/>
      <c r="AP33" s="63"/>
      <c r="AQ33" s="63"/>
    </row>
    <row r="34" spans="1:43">
      <c r="A34" s="2133"/>
      <c r="B34" s="1096" t="s">
        <v>302</v>
      </c>
      <c r="C34" s="1264" t="s">
        <v>5</v>
      </c>
      <c r="D34" s="1264" t="s">
        <v>1681</v>
      </c>
      <c r="E34" s="35" t="s">
        <v>445</v>
      </c>
      <c r="F34" s="472">
        <v>0.61</v>
      </c>
      <c r="G34" s="179">
        <f t="shared" si="1"/>
        <v>16.395</v>
      </c>
      <c r="H34" s="831" t="s">
        <v>1301</v>
      </c>
      <c r="I34" s="831" t="s">
        <v>1302</v>
      </c>
      <c r="J34" s="817">
        <v>25</v>
      </c>
      <c r="K34" s="37">
        <f t="shared" si="0"/>
        <v>1.0166666666666666E-3</v>
      </c>
      <c r="L34" s="37">
        <f t="shared" si="21"/>
        <v>2.5819444444444443E-2</v>
      </c>
      <c r="M34" s="98">
        <f t="shared" si="2"/>
        <v>0.18602777777777765</v>
      </c>
      <c r="N34" s="98">
        <f t="shared" si="3"/>
        <v>0.22769444444444428</v>
      </c>
      <c r="O34" s="98">
        <f t="shared" si="4"/>
        <v>0.25894444444444437</v>
      </c>
      <c r="P34" s="98">
        <f t="shared" si="5"/>
        <v>0.27630555555555553</v>
      </c>
      <c r="Q34" s="98">
        <f t="shared" si="6"/>
        <v>0.31797222222222221</v>
      </c>
      <c r="R34" s="98">
        <f t="shared" si="7"/>
        <v>0.37352777777777779</v>
      </c>
      <c r="S34" s="98">
        <f t="shared" si="8"/>
        <v>0.41519444444444442</v>
      </c>
      <c r="T34" s="98">
        <f t="shared" si="9"/>
        <v>0.45686111111111111</v>
      </c>
      <c r="U34" s="98">
        <f t="shared" si="10"/>
        <v>0.51241666666666674</v>
      </c>
      <c r="V34" s="98">
        <f t="shared" si="11"/>
        <v>0.55408333333333359</v>
      </c>
      <c r="W34" s="98">
        <f t="shared" si="12"/>
        <v>0.59575000000000022</v>
      </c>
      <c r="X34" s="98">
        <f t="shared" si="13"/>
        <v>0.63741666666666685</v>
      </c>
      <c r="Y34" s="98">
        <f t="shared" si="14"/>
        <v>0.67908333333333359</v>
      </c>
      <c r="Z34" s="98">
        <f t="shared" si="15"/>
        <v>0.72075000000000033</v>
      </c>
      <c r="AA34" s="98">
        <f t="shared" si="16"/>
        <v>0.7763055555555558</v>
      </c>
      <c r="AB34" s="98">
        <f t="shared" si="17"/>
        <v>0.81797222222222243</v>
      </c>
      <c r="AC34" s="98">
        <f t="shared" si="18"/>
        <v>0.85963888888888917</v>
      </c>
      <c r="AD34" s="98">
        <f t="shared" si="19"/>
        <v>0.91172222222222243</v>
      </c>
      <c r="AE34" s="98">
        <f t="shared" si="20"/>
        <v>0.95338888888888917</v>
      </c>
      <c r="AG34" s="53"/>
      <c r="AH34" s="84"/>
      <c r="AI34" s="84"/>
      <c r="AJ34" s="85"/>
      <c r="AK34" s="85"/>
      <c r="AL34" s="638"/>
      <c r="AM34" s="638"/>
      <c r="AN34" s="63"/>
      <c r="AO34" s="63"/>
      <c r="AP34" s="63"/>
      <c r="AQ34" s="63"/>
    </row>
    <row r="35" spans="1:43">
      <c r="A35" s="2133"/>
      <c r="B35" s="1065" t="s">
        <v>442</v>
      </c>
      <c r="C35" s="1264" t="s">
        <v>4</v>
      </c>
      <c r="D35" s="1264" t="s">
        <v>1681</v>
      </c>
      <c r="E35" s="35" t="s">
        <v>446</v>
      </c>
      <c r="F35" s="472">
        <v>0.66</v>
      </c>
      <c r="G35" s="179">
        <f t="shared" si="1"/>
        <v>17.055</v>
      </c>
      <c r="H35" s="831" t="s">
        <v>972</v>
      </c>
      <c r="I35" s="831" t="s">
        <v>973</v>
      </c>
      <c r="J35" s="817">
        <v>25</v>
      </c>
      <c r="K35" s="37">
        <f t="shared" si="0"/>
        <v>1.1000000000000001E-3</v>
      </c>
      <c r="L35" s="37">
        <f t="shared" si="21"/>
        <v>2.6919444444444444E-2</v>
      </c>
      <c r="M35" s="98">
        <f t="shared" si="2"/>
        <v>0.18712777777777764</v>
      </c>
      <c r="N35" s="98">
        <f t="shared" si="3"/>
        <v>0.22879444444444427</v>
      </c>
      <c r="O35" s="98">
        <f t="shared" si="4"/>
        <v>0.26004444444444436</v>
      </c>
      <c r="P35" s="98">
        <f t="shared" si="5"/>
        <v>0.27740555555555552</v>
      </c>
      <c r="Q35" s="98">
        <f t="shared" si="6"/>
        <v>0.3190722222222222</v>
      </c>
      <c r="R35" s="98">
        <f t="shared" si="7"/>
        <v>0.37462777777777778</v>
      </c>
      <c r="S35" s="98">
        <f t="shared" si="8"/>
        <v>0.41629444444444441</v>
      </c>
      <c r="T35" s="98">
        <f t="shared" si="9"/>
        <v>0.4579611111111111</v>
      </c>
      <c r="U35" s="98">
        <f t="shared" si="10"/>
        <v>0.51351666666666673</v>
      </c>
      <c r="V35" s="98">
        <f t="shared" si="11"/>
        <v>0.55518333333333358</v>
      </c>
      <c r="W35" s="98">
        <f t="shared" si="12"/>
        <v>0.59685000000000021</v>
      </c>
      <c r="X35" s="98">
        <f t="shared" si="13"/>
        <v>0.63851666666666684</v>
      </c>
      <c r="Y35" s="98">
        <f t="shared" si="14"/>
        <v>0.68018333333333358</v>
      </c>
      <c r="Z35" s="98">
        <f t="shared" si="15"/>
        <v>0.72185000000000032</v>
      </c>
      <c r="AA35" s="98">
        <f t="shared" si="16"/>
        <v>0.77740555555555579</v>
      </c>
      <c r="AB35" s="98">
        <f t="shared" si="17"/>
        <v>0.81907222222222242</v>
      </c>
      <c r="AC35" s="98">
        <f t="shared" si="18"/>
        <v>0.86073888888888916</v>
      </c>
      <c r="AD35" s="98">
        <f t="shared" si="19"/>
        <v>0.91282222222222242</v>
      </c>
      <c r="AE35" s="98">
        <f t="shared" si="20"/>
        <v>0.95448888888888916</v>
      </c>
      <c r="AG35" s="53"/>
      <c r="AH35" s="84"/>
      <c r="AI35" s="84"/>
      <c r="AJ35" s="85"/>
      <c r="AK35" s="85"/>
      <c r="AL35" s="485"/>
      <c r="AM35" s="485"/>
      <c r="AN35" s="63"/>
      <c r="AO35" s="63"/>
      <c r="AP35" s="63"/>
      <c r="AQ35" s="63"/>
    </row>
    <row r="36" spans="1:43" ht="25.5">
      <c r="A36" s="15"/>
      <c r="C36" s="79"/>
      <c r="D36" s="79"/>
      <c r="E36" s="385"/>
      <c r="F36" s="385"/>
      <c r="G36" s="385"/>
      <c r="H36" s="385"/>
      <c r="I36" s="385"/>
      <c r="J36" s="385"/>
      <c r="K36" s="361"/>
      <c r="L36" s="383"/>
      <c r="M36" s="383"/>
      <c r="N36" s="383"/>
      <c r="O36" s="383"/>
      <c r="P36" s="383"/>
      <c r="Q36" s="383"/>
      <c r="R36" s="383"/>
      <c r="S36" s="383"/>
      <c r="T36" s="383"/>
      <c r="U36" s="383"/>
      <c r="V36" s="383"/>
      <c r="W36" s="15"/>
      <c r="X36" s="15"/>
      <c r="Y36" s="94"/>
      <c r="Z36" s="94"/>
      <c r="AG36" s="53"/>
      <c r="AH36" s="84"/>
      <c r="AI36" s="84"/>
      <c r="AJ36" s="85"/>
      <c r="AK36" s="85"/>
      <c r="AL36" s="638"/>
      <c r="AM36" s="638"/>
      <c r="AN36" s="63"/>
      <c r="AO36" s="63"/>
      <c r="AP36" s="63"/>
      <c r="AQ36" s="63"/>
    </row>
    <row r="37" spans="1:43" ht="25.5">
      <c r="A37" s="15"/>
      <c r="C37" s="79"/>
      <c r="D37" s="385"/>
      <c r="E37" s="385"/>
      <c r="F37" s="385"/>
      <c r="G37" s="385"/>
      <c r="H37" s="385"/>
      <c r="I37" s="385"/>
      <c r="J37" s="361"/>
      <c r="K37" s="383"/>
      <c r="L37" s="383"/>
      <c r="M37" s="383"/>
      <c r="N37" s="383"/>
      <c r="O37" s="383"/>
      <c r="P37" s="383"/>
      <c r="Q37" s="383"/>
      <c r="R37" s="383"/>
      <c r="S37" s="383"/>
      <c r="T37" s="383"/>
      <c r="U37" s="15"/>
      <c r="V37" s="15"/>
      <c r="W37" s="94"/>
      <c r="X37" s="94"/>
      <c r="AG37" s="53"/>
      <c r="AH37" s="84"/>
      <c r="AI37" s="84"/>
      <c r="AJ37" s="85"/>
      <c r="AK37" s="85"/>
      <c r="AL37" s="485"/>
      <c r="AM37" s="485"/>
      <c r="AN37" s="63"/>
      <c r="AO37" s="63"/>
      <c r="AP37" s="63"/>
      <c r="AQ37" s="63"/>
    </row>
    <row r="38" spans="1:43" ht="25.5">
      <c r="A38" s="15"/>
      <c r="C38" s="79"/>
      <c r="D38" s="385"/>
      <c r="E38" s="385"/>
      <c r="F38" s="385"/>
      <c r="G38" s="385"/>
      <c r="H38" s="385"/>
      <c r="I38" s="385"/>
      <c r="J38" s="361"/>
      <c r="K38" s="383"/>
      <c r="L38" s="383"/>
      <c r="M38" s="383"/>
      <c r="N38" s="383"/>
      <c r="O38" s="383"/>
      <c r="P38" s="383"/>
      <c r="Q38" s="383"/>
      <c r="R38" s="383"/>
      <c r="S38" s="383"/>
      <c r="T38" s="383"/>
      <c r="U38" s="15"/>
      <c r="V38" s="15"/>
      <c r="W38" s="94"/>
      <c r="X38" s="94"/>
      <c r="AG38" s="53"/>
      <c r="AH38" s="84"/>
      <c r="AI38" s="84"/>
      <c r="AJ38" s="85"/>
      <c r="AK38" s="85"/>
      <c r="AL38" s="638"/>
      <c r="AM38" s="638"/>
      <c r="AN38" s="63"/>
      <c r="AO38" s="63"/>
      <c r="AP38" s="63"/>
      <c r="AQ38" s="63"/>
    </row>
    <row r="39" spans="1:43" ht="25.5">
      <c r="A39" s="15"/>
      <c r="C39" s="79"/>
      <c r="D39" s="385"/>
      <c r="E39" s="385"/>
      <c r="F39" s="385"/>
      <c r="G39" s="385"/>
      <c r="H39" s="385"/>
      <c r="I39" s="385"/>
      <c r="J39" s="361"/>
      <c r="K39" s="383"/>
      <c r="L39" s="383"/>
      <c r="M39" s="383"/>
      <c r="N39" s="383"/>
      <c r="O39" s="383"/>
      <c r="P39" s="383"/>
      <c r="Q39" s="383"/>
      <c r="R39" s="383"/>
      <c r="S39" s="383"/>
      <c r="T39" s="383"/>
      <c r="U39" s="15"/>
      <c r="V39" s="15"/>
      <c r="W39" s="94"/>
      <c r="X39" s="94"/>
      <c r="AG39" s="63"/>
      <c r="AH39" s="63"/>
      <c r="AI39" s="63"/>
      <c r="AJ39" s="63"/>
      <c r="AK39" s="63"/>
      <c r="AL39" s="63"/>
      <c r="AM39" s="63"/>
      <c r="AN39" s="63"/>
      <c r="AO39" s="63"/>
      <c r="AP39" s="63"/>
      <c r="AQ39" s="63"/>
    </row>
    <row r="40" spans="1:43" ht="25.5">
      <c r="A40" s="15"/>
      <c r="C40" s="79"/>
      <c r="D40" s="385"/>
      <c r="E40" s="385"/>
      <c r="F40" s="385"/>
      <c r="G40" s="385"/>
      <c r="H40" s="385"/>
      <c r="I40" s="385"/>
      <c r="J40" s="361"/>
      <c r="K40" s="383"/>
      <c r="L40" s="383"/>
      <c r="M40" s="383"/>
      <c r="N40" s="383"/>
      <c r="O40" s="383"/>
      <c r="P40" s="383"/>
      <c r="Q40" s="383"/>
      <c r="R40" s="383"/>
      <c r="S40" s="383"/>
      <c r="T40" s="383"/>
      <c r="U40" s="15"/>
      <c r="V40" s="15"/>
      <c r="W40" s="94"/>
      <c r="X40" s="94"/>
      <c r="AG40" s="63"/>
      <c r="AH40" s="63"/>
      <c r="AI40" s="63"/>
      <c r="AJ40" s="63"/>
      <c r="AK40" s="63"/>
      <c r="AL40" s="63"/>
      <c r="AM40" s="63"/>
      <c r="AN40" s="63"/>
      <c r="AO40" s="63"/>
      <c r="AP40" s="63"/>
      <c r="AQ40" s="63"/>
    </row>
    <row r="41" spans="1:43" ht="21" customHeight="1">
      <c r="A41" s="15"/>
      <c r="C41" s="79"/>
      <c r="D41" s="385"/>
      <c r="E41" s="385"/>
      <c r="F41" s="385"/>
      <c r="G41" s="385"/>
      <c r="H41" s="385"/>
      <c r="I41" s="385"/>
      <c r="J41" s="361"/>
      <c r="K41" s="383"/>
      <c r="L41" s="383"/>
      <c r="M41" s="383"/>
      <c r="N41" s="383"/>
      <c r="O41" s="383"/>
      <c r="P41" s="383"/>
      <c r="Q41" s="383"/>
      <c r="R41" s="383"/>
      <c r="S41" s="383"/>
      <c r="T41" s="383"/>
      <c r="U41" s="15"/>
      <c r="V41" s="15"/>
      <c r="W41" s="94"/>
      <c r="X41" s="94"/>
      <c r="AG41" s="63"/>
      <c r="AH41" s="63"/>
      <c r="AI41" s="63"/>
      <c r="AJ41" s="63"/>
      <c r="AK41" s="63"/>
      <c r="AL41" s="63"/>
      <c r="AM41" s="63"/>
      <c r="AN41" s="63"/>
      <c r="AO41" s="63"/>
      <c r="AP41" s="63"/>
      <c r="AQ41" s="63"/>
    </row>
    <row r="42" spans="1:43" ht="25.5">
      <c r="A42" s="15"/>
      <c r="C42" s="79"/>
      <c r="D42" s="385"/>
      <c r="E42" s="385"/>
      <c r="F42" s="385"/>
      <c r="G42" s="385"/>
      <c r="H42" s="385"/>
      <c r="I42" s="385"/>
      <c r="J42" s="361"/>
      <c r="K42" s="383"/>
      <c r="L42" s="383"/>
      <c r="M42" s="383"/>
      <c r="N42" s="383"/>
      <c r="O42" s="383"/>
      <c r="P42" s="383"/>
      <c r="Q42" s="383"/>
      <c r="R42" s="383"/>
      <c r="S42" s="383"/>
      <c r="T42" s="383"/>
      <c r="U42" s="15"/>
      <c r="V42" s="15"/>
      <c r="W42" s="94"/>
      <c r="X42" s="94"/>
    </row>
    <row r="43" spans="1:43">
      <c r="A43" s="15"/>
      <c r="C43" s="1972"/>
      <c r="D43" s="1965"/>
      <c r="E43" s="1965"/>
      <c r="F43" s="1965"/>
      <c r="G43" s="1965"/>
      <c r="H43" s="1965"/>
      <c r="I43" s="1965"/>
      <c r="J43" s="361"/>
      <c r="K43" s="361"/>
      <c r="L43" s="361"/>
      <c r="M43" s="361"/>
      <c r="N43" s="361"/>
      <c r="O43" s="361"/>
      <c r="P43" s="361"/>
      <c r="Q43" s="361"/>
      <c r="R43" s="361"/>
      <c r="S43" s="361"/>
      <c r="T43" s="361"/>
      <c r="U43" s="15"/>
      <c r="V43" s="15"/>
      <c r="W43" s="94"/>
      <c r="X43" s="94"/>
    </row>
    <row r="44" spans="1:43" ht="16.5" customHeight="1">
      <c r="A44" s="15"/>
      <c r="C44" s="1972"/>
      <c r="D44" s="386"/>
      <c r="E44" s="82"/>
      <c r="F44" s="82"/>
      <c r="G44" s="82"/>
      <c r="H44" s="82"/>
      <c r="I44" s="82"/>
      <c r="J44" s="361"/>
      <c r="K44" s="82"/>
      <c r="L44" s="361"/>
      <c r="M44" s="82"/>
      <c r="N44" s="361"/>
      <c r="O44" s="82"/>
      <c r="P44" s="361"/>
      <c r="Q44" s="82"/>
      <c r="R44" s="361"/>
      <c r="S44" s="82"/>
      <c r="T44" s="361"/>
      <c r="U44" s="361"/>
      <c r="V44" s="15"/>
      <c r="W44" s="94"/>
      <c r="X44" s="94"/>
    </row>
    <row r="45" spans="1:43" ht="29.25" customHeight="1">
      <c r="A45" s="15"/>
      <c r="C45" s="84"/>
      <c r="D45" s="84"/>
      <c r="E45" s="86"/>
      <c r="F45" s="85"/>
      <c r="G45" s="86"/>
      <c r="H45" s="86"/>
      <c r="I45" s="87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361"/>
      <c r="V45" s="15"/>
      <c r="W45" s="94"/>
      <c r="X45" s="94"/>
    </row>
    <row r="46" spans="1:43">
      <c r="A46" s="79"/>
      <c r="B46" s="17"/>
      <c r="C46" s="386"/>
      <c r="D46" s="386"/>
      <c r="E46" s="19"/>
      <c r="F46" s="19"/>
      <c r="G46" s="361"/>
      <c r="H46" s="78"/>
      <c r="I46" s="78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361"/>
      <c r="V46" s="15"/>
      <c r="W46" s="94"/>
      <c r="X46" s="94"/>
    </row>
    <row r="47" spans="1:43">
      <c r="A47" s="1965"/>
      <c r="B47" s="17"/>
      <c r="C47" s="386"/>
      <c r="D47" s="386"/>
      <c r="E47" s="361"/>
      <c r="F47" s="19"/>
      <c r="G47" s="361"/>
      <c r="H47" s="78"/>
      <c r="I47" s="78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361"/>
      <c r="V47" s="361"/>
      <c r="W47" s="94"/>
      <c r="X47" s="94"/>
    </row>
    <row r="48" spans="1:43">
      <c r="A48" s="1965"/>
      <c r="B48" s="17"/>
      <c r="C48" s="386"/>
      <c r="D48" s="386"/>
      <c r="E48" s="361"/>
      <c r="F48" s="19"/>
      <c r="G48" s="361"/>
      <c r="H48" s="78"/>
      <c r="I48" s="78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361"/>
      <c r="V48" s="361"/>
      <c r="W48" s="94"/>
      <c r="X48" s="94"/>
    </row>
    <row r="49" spans="1:31">
      <c r="A49" s="384"/>
      <c r="B49" s="17"/>
      <c r="C49" s="386"/>
      <c r="D49" s="386"/>
      <c r="E49" s="361"/>
      <c r="F49" s="19"/>
      <c r="G49" s="361"/>
      <c r="H49" s="78"/>
      <c r="I49" s="78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361"/>
      <c r="V49" s="361"/>
      <c r="W49" s="94"/>
      <c r="X49" s="94"/>
    </row>
    <row r="50" spans="1:31" ht="21" customHeight="1">
      <c r="A50" s="384"/>
      <c r="B50" s="17"/>
      <c r="C50" s="386"/>
      <c r="D50" s="386"/>
      <c r="E50" s="361"/>
      <c r="F50" s="19"/>
      <c r="G50" s="361"/>
      <c r="H50" s="78"/>
      <c r="I50" s="78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361"/>
      <c r="V50" s="361"/>
      <c r="W50" s="94"/>
      <c r="X50" s="94"/>
    </row>
    <row r="51" spans="1:31">
      <c r="A51" s="384"/>
      <c r="B51" s="17"/>
      <c r="C51" s="386"/>
      <c r="D51" s="386"/>
      <c r="E51" s="361"/>
      <c r="F51" s="19"/>
      <c r="G51" s="361"/>
      <c r="H51" s="78"/>
      <c r="I51" s="78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361"/>
      <c r="V51" s="361"/>
      <c r="W51" s="94"/>
      <c r="X51" s="94"/>
    </row>
    <row r="52" spans="1:31">
      <c r="A52" s="387"/>
      <c r="B52" s="17"/>
      <c r="C52" s="386"/>
      <c r="D52" s="386"/>
      <c r="E52" s="361"/>
      <c r="F52" s="19"/>
      <c r="G52" s="361"/>
      <c r="H52" s="78"/>
      <c r="I52" s="78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361"/>
      <c r="V52" s="361"/>
      <c r="W52" s="96"/>
      <c r="X52" s="96"/>
    </row>
    <row r="53" spans="1:31">
      <c r="A53" s="388"/>
      <c r="B53" s="17"/>
      <c r="C53" s="386"/>
      <c r="D53" s="386"/>
      <c r="E53" s="19"/>
      <c r="F53" s="19"/>
      <c r="G53" s="361"/>
      <c r="H53" s="78"/>
      <c r="I53" s="78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361"/>
      <c r="V53" s="361"/>
      <c r="W53" s="15"/>
      <c r="X53" s="15"/>
      <c r="Y53" s="15"/>
    </row>
    <row r="54" spans="1:31" ht="38.25" customHeight="1">
      <c r="A54" s="388"/>
      <c r="B54" s="17"/>
      <c r="C54" s="386"/>
      <c r="D54" s="386"/>
      <c r="E54" s="361"/>
      <c r="F54" s="19"/>
      <c r="G54" s="361"/>
      <c r="H54" s="78"/>
      <c r="I54" s="78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361"/>
      <c r="V54" s="361"/>
      <c r="W54" s="15"/>
      <c r="X54" s="15"/>
      <c r="Y54" s="15"/>
    </row>
    <row r="55" spans="1:31" ht="45.75" customHeight="1">
      <c r="A55" s="15"/>
      <c r="B55" s="17"/>
      <c r="C55" s="386"/>
      <c r="D55" s="386"/>
      <c r="E55" s="361"/>
      <c r="F55" s="19"/>
      <c r="G55" s="361"/>
      <c r="H55" s="78"/>
      <c r="I55" s="78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361"/>
      <c r="V55" s="361"/>
      <c r="W55" s="15"/>
      <c r="X55" s="15"/>
      <c r="Y55" s="15"/>
    </row>
    <row r="56" spans="1:31" ht="36.75" customHeight="1">
      <c r="A56" s="15"/>
      <c r="B56" s="1952">
        <v>24</v>
      </c>
      <c r="C56" s="386"/>
      <c r="D56" s="38" t="s">
        <v>269</v>
      </c>
      <c r="E56" s="361"/>
      <c r="F56" s="361"/>
      <c r="G56" s="361"/>
      <c r="H56" s="361"/>
      <c r="I56" s="361"/>
      <c r="J56" s="361"/>
      <c r="K56" s="361"/>
      <c r="L56" s="361"/>
      <c r="M56" s="361"/>
      <c r="N56" s="361"/>
      <c r="O56" s="361"/>
      <c r="P56" s="361"/>
      <c r="Q56" s="383"/>
      <c r="R56" s="383"/>
      <c r="S56" s="383"/>
      <c r="T56" s="383"/>
      <c r="U56" s="383"/>
      <c r="V56" s="383"/>
      <c r="W56" s="383"/>
      <c r="X56" s="383"/>
      <c r="Y56" s="383"/>
      <c r="Z56" s="383"/>
      <c r="AA56" s="383"/>
    </row>
    <row r="57" spans="1:31" ht="42.75" customHeight="1">
      <c r="A57" s="15"/>
      <c r="B57" s="1952"/>
      <c r="C57" s="386"/>
      <c r="D57" s="38" t="s">
        <v>449</v>
      </c>
      <c r="E57" s="361"/>
      <c r="F57" s="361"/>
      <c r="G57" s="361"/>
      <c r="H57" s="361"/>
      <c r="I57" s="361"/>
      <c r="J57" s="361"/>
      <c r="K57" s="361"/>
      <c r="L57" s="361"/>
      <c r="M57" s="361"/>
      <c r="N57" s="361"/>
      <c r="O57" s="361"/>
      <c r="P57" s="361"/>
      <c r="Q57" s="361"/>
      <c r="R57" s="383"/>
      <c r="S57" s="383"/>
      <c r="T57" s="383"/>
      <c r="U57" s="383"/>
      <c r="V57" s="383"/>
      <c r="W57" s="383"/>
      <c r="X57" s="383"/>
      <c r="Y57" s="383"/>
      <c r="Z57" s="383"/>
      <c r="AA57" s="383"/>
      <c r="AB57" s="383"/>
    </row>
    <row r="58" spans="1:31" ht="25.5">
      <c r="A58" s="820"/>
      <c r="B58" s="820" t="s">
        <v>17</v>
      </c>
      <c r="C58" s="1377"/>
      <c r="D58" s="1377"/>
      <c r="E58" s="2139" t="s">
        <v>1690</v>
      </c>
      <c r="F58" s="2131"/>
      <c r="G58" s="2131"/>
      <c r="H58" s="2131"/>
      <c r="I58" s="2131"/>
      <c r="J58" s="2131"/>
      <c r="K58" s="2131"/>
      <c r="L58" s="2131"/>
      <c r="M58" s="2131"/>
      <c r="N58" s="2131"/>
      <c r="O58" s="2131"/>
      <c r="P58" s="2131"/>
      <c r="Q58" s="2131"/>
      <c r="R58" s="2131"/>
      <c r="S58" s="2131"/>
      <c r="T58" s="2131"/>
      <c r="U58" s="2131"/>
      <c r="V58" s="2131"/>
      <c r="W58" s="2131"/>
      <c r="X58" s="2131"/>
      <c r="Y58" s="2131"/>
      <c r="Z58" s="2131"/>
      <c r="AA58" s="2131"/>
      <c r="AB58" s="2131"/>
      <c r="AC58" s="2131"/>
      <c r="AD58" s="2131"/>
      <c r="AE58" s="2132"/>
    </row>
    <row r="59" spans="1:31" ht="16.5" customHeight="1">
      <c r="A59" s="1954"/>
      <c r="B59" s="1953" t="s">
        <v>1</v>
      </c>
      <c r="C59" s="1955" t="s">
        <v>2</v>
      </c>
      <c r="D59" s="2017" t="s">
        <v>1686</v>
      </c>
      <c r="E59" s="1991" t="s">
        <v>16</v>
      </c>
      <c r="F59" s="1992"/>
      <c r="G59" s="1992"/>
      <c r="H59" s="1992"/>
      <c r="I59" s="1992"/>
      <c r="J59" s="1992"/>
      <c r="K59" s="1992"/>
      <c r="L59" s="1993"/>
      <c r="M59" s="433">
        <v>12</v>
      </c>
      <c r="N59" s="32">
        <v>13</v>
      </c>
      <c r="O59" s="433">
        <v>12</v>
      </c>
      <c r="P59" s="1109">
        <v>14</v>
      </c>
      <c r="Q59" s="32">
        <v>13</v>
      </c>
      <c r="R59" s="433">
        <v>12</v>
      </c>
      <c r="S59" s="32">
        <v>13</v>
      </c>
      <c r="T59" s="433">
        <v>12</v>
      </c>
      <c r="U59" s="32">
        <v>13</v>
      </c>
      <c r="V59" s="433">
        <v>12</v>
      </c>
      <c r="W59" s="32">
        <v>13</v>
      </c>
      <c r="X59" s="433">
        <v>12</v>
      </c>
      <c r="Y59" s="32">
        <v>13</v>
      </c>
      <c r="Z59" s="433">
        <v>12</v>
      </c>
      <c r="AA59" s="396">
        <v>13</v>
      </c>
      <c r="AB59" s="1108">
        <v>12</v>
      </c>
      <c r="AC59" s="396">
        <v>13</v>
      </c>
      <c r="AD59" s="1108">
        <v>12</v>
      </c>
      <c r="AE59" s="396">
        <v>13</v>
      </c>
    </row>
    <row r="60" spans="1:31">
      <c r="A60" s="1954"/>
      <c r="B60" s="1953"/>
      <c r="C60" s="1955"/>
      <c r="D60" s="2018"/>
      <c r="E60" s="815" t="s">
        <v>0</v>
      </c>
      <c r="F60" s="14" t="s">
        <v>48</v>
      </c>
      <c r="G60" s="14"/>
      <c r="H60" s="1957" t="s">
        <v>552</v>
      </c>
      <c r="I60" s="1958"/>
      <c r="J60" s="14" t="s">
        <v>8</v>
      </c>
      <c r="K60" s="14" t="s">
        <v>9</v>
      </c>
      <c r="L60" s="14" t="s">
        <v>10</v>
      </c>
      <c r="M60" s="817">
        <v>1</v>
      </c>
      <c r="N60" s="817">
        <v>2</v>
      </c>
      <c r="O60" s="817">
        <v>3</v>
      </c>
      <c r="P60" s="817">
        <v>4</v>
      </c>
      <c r="Q60" s="817">
        <v>5</v>
      </c>
      <c r="R60" s="817">
        <v>6</v>
      </c>
      <c r="S60" s="817">
        <v>7</v>
      </c>
      <c r="T60" s="817">
        <v>8</v>
      </c>
      <c r="U60" s="817">
        <v>9</v>
      </c>
      <c r="V60" s="817">
        <v>10</v>
      </c>
      <c r="W60" s="817">
        <v>11</v>
      </c>
      <c r="X60" s="817">
        <v>12</v>
      </c>
      <c r="Y60" s="817">
        <v>13</v>
      </c>
      <c r="Z60" s="817">
        <v>14</v>
      </c>
      <c r="AA60" s="817">
        <v>15</v>
      </c>
      <c r="AB60" s="817">
        <v>16</v>
      </c>
      <c r="AC60" s="817">
        <v>17</v>
      </c>
      <c r="AD60" s="817">
        <v>18</v>
      </c>
      <c r="AE60" s="817">
        <v>19</v>
      </c>
    </row>
    <row r="61" spans="1:31">
      <c r="A61" s="1973" t="s">
        <v>295</v>
      </c>
      <c r="B61" s="1065" t="s">
        <v>442</v>
      </c>
      <c r="C61" s="35" t="s">
        <v>4</v>
      </c>
      <c r="D61" s="1382" t="s">
        <v>1681</v>
      </c>
      <c r="E61" s="35" t="s">
        <v>18</v>
      </c>
      <c r="F61" s="1097">
        <v>0</v>
      </c>
      <c r="G61" s="472"/>
      <c r="H61" s="609" t="s">
        <v>972</v>
      </c>
      <c r="I61" s="609" t="s">
        <v>973</v>
      </c>
      <c r="J61" s="568"/>
      <c r="K61" s="568"/>
      <c r="L61" s="37">
        <v>0</v>
      </c>
      <c r="M61" s="111">
        <v>0.19791666666666666</v>
      </c>
      <c r="N61" s="111">
        <v>0.23958333333333334</v>
      </c>
      <c r="O61" s="111">
        <v>0.27430555555555552</v>
      </c>
      <c r="P61" s="111">
        <v>0.2951388888888889</v>
      </c>
      <c r="Q61" s="111">
        <v>0.33680555555555558</v>
      </c>
      <c r="R61" s="111">
        <v>0.38541666666666669</v>
      </c>
      <c r="S61" s="111">
        <v>0.42708333333333331</v>
      </c>
      <c r="T61" s="111">
        <v>0.46875</v>
      </c>
      <c r="U61" s="111">
        <v>0.52430555555555558</v>
      </c>
      <c r="V61" s="111">
        <v>0.56597222222222221</v>
      </c>
      <c r="W61" s="111">
        <v>0.60763888888888895</v>
      </c>
      <c r="X61" s="111">
        <v>0.64930555555555558</v>
      </c>
      <c r="Y61" s="111">
        <v>0.69444444444444453</v>
      </c>
      <c r="Z61" s="111">
        <v>0.73611111111111116</v>
      </c>
      <c r="AA61" s="111">
        <v>0.78819444444444453</v>
      </c>
      <c r="AB61" s="111">
        <v>0.82986111111111116</v>
      </c>
      <c r="AC61" s="111">
        <v>0.87847222222222221</v>
      </c>
      <c r="AD61" s="111">
        <v>0.92361111111111116</v>
      </c>
      <c r="AE61" s="111">
        <v>0.96527777777777779</v>
      </c>
    </row>
    <row r="62" spans="1:31">
      <c r="A62" s="1951"/>
      <c r="B62" s="1098" t="s">
        <v>302</v>
      </c>
      <c r="C62" s="35" t="s">
        <v>4</v>
      </c>
      <c r="D62" s="1382" t="s">
        <v>1683</v>
      </c>
      <c r="E62" s="35" t="s">
        <v>19</v>
      </c>
      <c r="F62" s="1099">
        <v>0.55000000000000004</v>
      </c>
      <c r="G62" s="472">
        <f>F62</f>
        <v>0.55000000000000004</v>
      </c>
      <c r="H62" s="607" t="s">
        <v>974</v>
      </c>
      <c r="I62" s="607" t="s">
        <v>707</v>
      </c>
      <c r="J62" s="568">
        <v>30</v>
      </c>
      <c r="K62" s="37">
        <f t="shared" ref="K62:K89" si="22">(F62/J62)/24</f>
        <v>7.6388888888888893E-4</v>
      </c>
      <c r="L62" s="37">
        <f>L61+K62</f>
        <v>7.6388888888888893E-4</v>
      </c>
      <c r="M62" s="98">
        <f t="shared" ref="M62:AB76" si="23">M61+$K62</f>
        <v>0.19868055555555555</v>
      </c>
      <c r="N62" s="98">
        <f t="shared" si="23"/>
        <v>0.24034722222222224</v>
      </c>
      <c r="O62" s="98">
        <f t="shared" si="23"/>
        <v>0.27506944444444442</v>
      </c>
      <c r="P62" s="98">
        <f t="shared" si="23"/>
        <v>0.29590277777777779</v>
      </c>
      <c r="Q62" s="98">
        <f t="shared" ref="Q62:Q89" si="24">Q61+$K62</f>
        <v>0.33756944444444448</v>
      </c>
      <c r="R62" s="98">
        <f t="shared" si="23"/>
        <v>0.38618055555555558</v>
      </c>
      <c r="S62" s="98">
        <f t="shared" si="23"/>
        <v>0.42784722222222221</v>
      </c>
      <c r="T62" s="98">
        <f t="shared" si="23"/>
        <v>0.4695138888888889</v>
      </c>
      <c r="U62" s="98">
        <f t="shared" si="23"/>
        <v>0.52506944444444448</v>
      </c>
      <c r="V62" s="98">
        <f t="shared" si="23"/>
        <v>0.56673611111111111</v>
      </c>
      <c r="W62" s="98">
        <f t="shared" si="23"/>
        <v>0.60840277777777785</v>
      </c>
      <c r="X62" s="98">
        <f t="shared" si="23"/>
        <v>0.65006944444444448</v>
      </c>
      <c r="Y62" s="98">
        <f t="shared" ref="Y62:Y89" si="25">Y61+$K62</f>
        <v>0.69520833333333343</v>
      </c>
      <c r="Z62" s="98">
        <f t="shared" si="23"/>
        <v>0.73687500000000006</v>
      </c>
      <c r="AA62" s="98">
        <f t="shared" si="23"/>
        <v>0.78895833333333343</v>
      </c>
      <c r="AB62" s="98">
        <f t="shared" si="23"/>
        <v>0.83062500000000006</v>
      </c>
      <c r="AC62" s="98">
        <f>AC61+$K62</f>
        <v>0.87923611111111111</v>
      </c>
      <c r="AD62" s="98">
        <f>AD61+$K62</f>
        <v>0.92437500000000006</v>
      </c>
      <c r="AE62" s="98">
        <f>AE61+$K62</f>
        <v>0.96604166666666669</v>
      </c>
    </row>
    <row r="63" spans="1:31">
      <c r="A63" s="1951"/>
      <c r="B63" s="1098" t="s">
        <v>441</v>
      </c>
      <c r="C63" s="1264" t="s">
        <v>4</v>
      </c>
      <c r="D63" s="1264" t="s">
        <v>1681</v>
      </c>
      <c r="E63" s="1382" t="s">
        <v>20</v>
      </c>
      <c r="F63" s="1380">
        <v>0.72</v>
      </c>
      <c r="G63" s="472">
        <f>F62+F63</f>
        <v>1.27</v>
      </c>
      <c r="H63" s="609" t="s">
        <v>1198</v>
      </c>
      <c r="I63" s="609" t="s">
        <v>1199</v>
      </c>
      <c r="J63" s="568">
        <v>30</v>
      </c>
      <c r="K63" s="37">
        <f t="shared" si="22"/>
        <v>1E-3</v>
      </c>
      <c r="L63" s="37">
        <f t="shared" ref="L63:L75" si="26">L62+K63</f>
        <v>1.7638888888888891E-3</v>
      </c>
      <c r="M63" s="98">
        <f t="shared" si="23"/>
        <v>0.19968055555555556</v>
      </c>
      <c r="N63" s="98">
        <f t="shared" si="23"/>
        <v>0.24134722222222224</v>
      </c>
      <c r="O63" s="98">
        <f t="shared" si="23"/>
        <v>0.27606944444444442</v>
      </c>
      <c r="P63" s="98">
        <f t="shared" si="23"/>
        <v>0.29690277777777779</v>
      </c>
      <c r="Q63" s="98">
        <f t="shared" si="24"/>
        <v>0.33856944444444448</v>
      </c>
      <c r="R63" s="98">
        <f t="shared" si="23"/>
        <v>0.38718055555555558</v>
      </c>
      <c r="S63" s="98">
        <f t="shared" si="23"/>
        <v>0.42884722222222221</v>
      </c>
      <c r="T63" s="98">
        <f t="shared" si="23"/>
        <v>0.4705138888888889</v>
      </c>
      <c r="U63" s="98">
        <f t="shared" si="23"/>
        <v>0.52606944444444448</v>
      </c>
      <c r="V63" s="98">
        <f t="shared" si="23"/>
        <v>0.56773611111111111</v>
      </c>
      <c r="W63" s="98">
        <f t="shared" si="23"/>
        <v>0.60940277777777785</v>
      </c>
      <c r="X63" s="98">
        <f t="shared" si="23"/>
        <v>0.65106944444444448</v>
      </c>
      <c r="Y63" s="98">
        <f t="shared" si="25"/>
        <v>0.69620833333333343</v>
      </c>
      <c r="Z63" s="98">
        <f t="shared" si="23"/>
        <v>0.73787500000000006</v>
      </c>
      <c r="AA63" s="98">
        <f t="shared" si="23"/>
        <v>0.78995833333333343</v>
      </c>
      <c r="AB63" s="98">
        <f t="shared" si="23"/>
        <v>0.83162500000000006</v>
      </c>
      <c r="AC63" s="98">
        <f t="shared" ref="AC63:AC89" si="27">AC62+$K63</f>
        <v>0.88023611111111111</v>
      </c>
      <c r="AD63" s="98">
        <f t="shared" ref="AD63:AD89" si="28">AD62+$K63</f>
        <v>0.92537500000000006</v>
      </c>
      <c r="AE63" s="98">
        <f t="shared" ref="AE63:AE89" si="29">AE62+$K63</f>
        <v>0.96704166666666669</v>
      </c>
    </row>
    <row r="64" spans="1:31">
      <c r="A64" s="1951"/>
      <c r="B64" s="1098" t="s">
        <v>440</v>
      </c>
      <c r="C64" s="1264" t="s">
        <v>4</v>
      </c>
      <c r="D64" s="1264" t="s">
        <v>1681</v>
      </c>
      <c r="E64" s="1382" t="s">
        <v>21</v>
      </c>
      <c r="F64" s="1380">
        <v>0.7</v>
      </c>
      <c r="G64" s="472">
        <f>G63+F64</f>
        <v>1.97</v>
      </c>
      <c r="H64" s="607" t="s">
        <v>1200</v>
      </c>
      <c r="I64" s="607" t="s">
        <v>1201</v>
      </c>
      <c r="J64" s="568">
        <v>30</v>
      </c>
      <c r="K64" s="37">
        <f t="shared" si="22"/>
        <v>9.7222222222222209E-4</v>
      </c>
      <c r="L64" s="37">
        <f t="shared" si="26"/>
        <v>2.736111111111111E-3</v>
      </c>
      <c r="M64" s="98">
        <f t="shared" si="23"/>
        <v>0.20065277777777779</v>
      </c>
      <c r="N64" s="98">
        <f t="shared" si="23"/>
        <v>0.24231944444444448</v>
      </c>
      <c r="O64" s="98">
        <f t="shared" si="23"/>
        <v>0.27704166666666663</v>
      </c>
      <c r="P64" s="98">
        <f t="shared" si="23"/>
        <v>0.297875</v>
      </c>
      <c r="Q64" s="98">
        <f t="shared" si="24"/>
        <v>0.33954166666666669</v>
      </c>
      <c r="R64" s="98">
        <f t="shared" si="23"/>
        <v>0.38815277777777779</v>
      </c>
      <c r="S64" s="98">
        <f t="shared" si="23"/>
        <v>0.42981944444444442</v>
      </c>
      <c r="T64" s="98">
        <f t="shared" si="23"/>
        <v>0.47148611111111111</v>
      </c>
      <c r="U64" s="98">
        <f t="shared" si="23"/>
        <v>0.52704166666666674</v>
      </c>
      <c r="V64" s="98">
        <f t="shared" si="23"/>
        <v>0.56870833333333337</v>
      </c>
      <c r="W64" s="98">
        <f t="shared" si="23"/>
        <v>0.61037500000000011</v>
      </c>
      <c r="X64" s="98">
        <f t="shared" si="23"/>
        <v>0.65204166666666674</v>
      </c>
      <c r="Y64" s="98">
        <f t="shared" si="25"/>
        <v>0.69718055555555569</v>
      </c>
      <c r="Z64" s="98">
        <f t="shared" si="23"/>
        <v>0.73884722222222232</v>
      </c>
      <c r="AA64" s="98">
        <f t="shared" si="23"/>
        <v>0.79093055555555569</v>
      </c>
      <c r="AB64" s="98">
        <f t="shared" si="23"/>
        <v>0.83259722222222232</v>
      </c>
      <c r="AC64" s="98">
        <f t="shared" si="27"/>
        <v>0.88120833333333337</v>
      </c>
      <c r="AD64" s="98">
        <f t="shared" si="28"/>
        <v>0.92634722222222232</v>
      </c>
      <c r="AE64" s="98">
        <f t="shared" si="29"/>
        <v>0.96801388888888895</v>
      </c>
    </row>
    <row r="65" spans="1:31">
      <c r="A65" s="1951"/>
      <c r="B65" s="1098" t="s">
        <v>439</v>
      </c>
      <c r="C65" s="1264" t="s">
        <v>4</v>
      </c>
      <c r="D65" s="1264" t="s">
        <v>1681</v>
      </c>
      <c r="E65" s="1382" t="s">
        <v>22</v>
      </c>
      <c r="F65" s="1380">
        <v>1</v>
      </c>
      <c r="G65" s="472">
        <f t="shared" ref="G65:G89" si="30">G64+F65</f>
        <v>2.9699999999999998</v>
      </c>
      <c r="H65" s="609" t="s">
        <v>975</v>
      </c>
      <c r="I65" s="609" t="s">
        <v>976</v>
      </c>
      <c r="J65" s="568">
        <v>30</v>
      </c>
      <c r="K65" s="37">
        <f t="shared" si="22"/>
        <v>1.3888888888888889E-3</v>
      </c>
      <c r="L65" s="37">
        <f t="shared" si="26"/>
        <v>4.1250000000000002E-3</v>
      </c>
      <c r="M65" s="98">
        <f t="shared" si="23"/>
        <v>0.20204166666666667</v>
      </c>
      <c r="N65" s="98">
        <f t="shared" si="23"/>
        <v>0.24370833333333336</v>
      </c>
      <c r="O65" s="98">
        <f t="shared" si="23"/>
        <v>0.27843055555555551</v>
      </c>
      <c r="P65" s="98">
        <f t="shared" si="23"/>
        <v>0.29926388888888888</v>
      </c>
      <c r="Q65" s="98">
        <f t="shared" si="24"/>
        <v>0.34093055555555557</v>
      </c>
      <c r="R65" s="98">
        <f t="shared" si="23"/>
        <v>0.38954166666666667</v>
      </c>
      <c r="S65" s="98">
        <f t="shared" si="23"/>
        <v>0.4312083333333333</v>
      </c>
      <c r="T65" s="98">
        <f t="shared" si="23"/>
        <v>0.47287499999999999</v>
      </c>
      <c r="U65" s="98">
        <f t="shared" si="23"/>
        <v>0.52843055555555563</v>
      </c>
      <c r="V65" s="98">
        <f t="shared" si="23"/>
        <v>0.57009722222222226</v>
      </c>
      <c r="W65" s="98">
        <f t="shared" si="23"/>
        <v>0.611763888888889</v>
      </c>
      <c r="X65" s="98">
        <f t="shared" si="23"/>
        <v>0.65343055555555563</v>
      </c>
      <c r="Y65" s="98">
        <f t="shared" si="25"/>
        <v>0.69856944444444458</v>
      </c>
      <c r="Z65" s="98">
        <f t="shared" si="23"/>
        <v>0.74023611111111121</v>
      </c>
      <c r="AA65" s="98">
        <f t="shared" si="23"/>
        <v>0.79231944444444458</v>
      </c>
      <c r="AB65" s="98">
        <f t="shared" si="23"/>
        <v>0.83398611111111121</v>
      </c>
      <c r="AC65" s="98">
        <f t="shared" si="27"/>
        <v>0.88259722222222226</v>
      </c>
      <c r="AD65" s="98">
        <f t="shared" si="28"/>
        <v>0.92773611111111121</v>
      </c>
      <c r="AE65" s="98">
        <f t="shared" si="29"/>
        <v>0.96940277777777784</v>
      </c>
    </row>
    <row r="66" spans="1:31">
      <c r="A66" s="1951"/>
      <c r="B66" s="1098" t="s">
        <v>438</v>
      </c>
      <c r="C66" s="35" t="s">
        <v>4</v>
      </c>
      <c r="D66" s="1382" t="s">
        <v>1681</v>
      </c>
      <c r="E66" s="1382" t="s">
        <v>23</v>
      </c>
      <c r="F66" s="1380">
        <v>0.6</v>
      </c>
      <c r="G66" s="472">
        <f t="shared" si="30"/>
        <v>3.57</v>
      </c>
      <c r="H66" s="607" t="s">
        <v>977</v>
      </c>
      <c r="I66" s="607" t="s">
        <v>980</v>
      </c>
      <c r="J66" s="568">
        <v>30</v>
      </c>
      <c r="K66" s="37">
        <f t="shared" si="22"/>
        <v>8.3333333333333339E-4</v>
      </c>
      <c r="L66" s="37">
        <f t="shared" si="26"/>
        <v>4.9583333333333337E-3</v>
      </c>
      <c r="M66" s="98">
        <f t="shared" si="23"/>
        <v>0.202875</v>
      </c>
      <c r="N66" s="98">
        <f t="shared" si="23"/>
        <v>0.24454166666666668</v>
      </c>
      <c r="O66" s="98">
        <f t="shared" si="23"/>
        <v>0.27926388888888887</v>
      </c>
      <c r="P66" s="98">
        <f t="shared" si="23"/>
        <v>0.30009722222222224</v>
      </c>
      <c r="Q66" s="98">
        <f t="shared" si="24"/>
        <v>0.34176388888888892</v>
      </c>
      <c r="R66" s="98">
        <f t="shared" si="23"/>
        <v>0.39037500000000003</v>
      </c>
      <c r="S66" s="98">
        <f t="shared" si="23"/>
        <v>0.43204166666666666</v>
      </c>
      <c r="T66" s="98">
        <f t="shared" si="23"/>
        <v>0.47370833333333334</v>
      </c>
      <c r="U66" s="98">
        <f t="shared" si="23"/>
        <v>0.52926388888888898</v>
      </c>
      <c r="V66" s="98">
        <f t="shared" si="23"/>
        <v>0.57093055555555561</v>
      </c>
      <c r="W66" s="98">
        <f t="shared" si="23"/>
        <v>0.61259722222222235</v>
      </c>
      <c r="X66" s="98">
        <f t="shared" si="23"/>
        <v>0.65426388888888898</v>
      </c>
      <c r="Y66" s="98">
        <f t="shared" si="25"/>
        <v>0.69940277777777793</v>
      </c>
      <c r="Z66" s="98">
        <f t="shared" si="23"/>
        <v>0.74106944444444456</v>
      </c>
      <c r="AA66" s="98">
        <f t="shared" si="23"/>
        <v>0.79315277777777793</v>
      </c>
      <c r="AB66" s="98">
        <f t="shared" si="23"/>
        <v>0.83481944444444456</v>
      </c>
      <c r="AC66" s="98">
        <f t="shared" si="27"/>
        <v>0.88343055555555561</v>
      </c>
      <c r="AD66" s="98">
        <f t="shared" si="28"/>
        <v>0.92856944444444456</v>
      </c>
      <c r="AE66" s="98">
        <f t="shared" si="29"/>
        <v>0.97023611111111119</v>
      </c>
    </row>
    <row r="67" spans="1:31" ht="21.75" customHeight="1">
      <c r="A67" s="2079" t="s">
        <v>250</v>
      </c>
      <c r="B67" s="1100" t="s">
        <v>437</v>
      </c>
      <c r="C67" s="1264" t="s">
        <v>4</v>
      </c>
      <c r="D67" s="1264" t="s">
        <v>1681</v>
      </c>
      <c r="E67" s="1382" t="s">
        <v>24</v>
      </c>
      <c r="F67" s="1496">
        <v>0.52</v>
      </c>
      <c r="G67" s="472">
        <f t="shared" si="30"/>
        <v>4.09</v>
      </c>
      <c r="H67" s="609" t="s">
        <v>978</v>
      </c>
      <c r="I67" s="609" t="s">
        <v>979</v>
      </c>
      <c r="J67" s="568">
        <v>30</v>
      </c>
      <c r="K67" s="37">
        <f t="shared" si="22"/>
        <v>7.2222222222222219E-4</v>
      </c>
      <c r="L67" s="37">
        <f t="shared" si="26"/>
        <v>5.6805555555555559E-3</v>
      </c>
      <c r="M67" s="98">
        <f t="shared" si="23"/>
        <v>0.20359722222222223</v>
      </c>
      <c r="N67" s="98">
        <f t="shared" si="23"/>
        <v>0.24526388888888892</v>
      </c>
      <c r="O67" s="98">
        <f t="shared" si="23"/>
        <v>0.2799861111111111</v>
      </c>
      <c r="P67" s="98">
        <f t="shared" si="23"/>
        <v>0.30081944444444447</v>
      </c>
      <c r="Q67" s="98">
        <f t="shared" si="24"/>
        <v>0.34248611111111116</v>
      </c>
      <c r="R67" s="98">
        <f t="shared" si="23"/>
        <v>0.39109722222222226</v>
      </c>
      <c r="S67" s="98">
        <f t="shared" si="23"/>
        <v>0.43276388888888889</v>
      </c>
      <c r="T67" s="98">
        <f t="shared" si="23"/>
        <v>0.47443055555555558</v>
      </c>
      <c r="U67" s="98">
        <f t="shared" si="23"/>
        <v>0.52998611111111116</v>
      </c>
      <c r="V67" s="98">
        <f t="shared" si="23"/>
        <v>0.57165277777777779</v>
      </c>
      <c r="W67" s="98">
        <f t="shared" si="23"/>
        <v>0.61331944444444453</v>
      </c>
      <c r="X67" s="98">
        <f t="shared" si="23"/>
        <v>0.65498611111111116</v>
      </c>
      <c r="Y67" s="98">
        <f t="shared" si="25"/>
        <v>0.70012500000000011</v>
      </c>
      <c r="Z67" s="98">
        <f t="shared" si="23"/>
        <v>0.74179166666666674</v>
      </c>
      <c r="AA67" s="98">
        <f t="shared" si="23"/>
        <v>0.79387500000000011</v>
      </c>
      <c r="AB67" s="98">
        <f t="shared" si="23"/>
        <v>0.83554166666666674</v>
      </c>
      <c r="AC67" s="98">
        <f t="shared" si="27"/>
        <v>0.88415277777777779</v>
      </c>
      <c r="AD67" s="98">
        <f t="shared" si="28"/>
        <v>0.92929166666666674</v>
      </c>
      <c r="AE67" s="98">
        <f t="shared" si="29"/>
        <v>0.97095833333333337</v>
      </c>
    </row>
    <row r="68" spans="1:31">
      <c r="A68" s="1963"/>
      <c r="B68" s="1098" t="s">
        <v>436</v>
      </c>
      <c r="C68" s="1264" t="s">
        <v>4</v>
      </c>
      <c r="D68" s="1264" t="s">
        <v>1681</v>
      </c>
      <c r="E68" s="1382" t="s">
        <v>25</v>
      </c>
      <c r="F68" s="1380">
        <v>0.28999999999999998</v>
      </c>
      <c r="G68" s="472">
        <f t="shared" si="30"/>
        <v>4.38</v>
      </c>
      <c r="H68" s="607" t="s">
        <v>981</v>
      </c>
      <c r="I68" s="607" t="s">
        <v>982</v>
      </c>
      <c r="J68" s="568">
        <v>30</v>
      </c>
      <c r="K68" s="37">
        <f t="shared" si="22"/>
        <v>4.0277777777777773E-4</v>
      </c>
      <c r="L68" s="37">
        <f t="shared" si="26"/>
        <v>6.0833333333333338E-3</v>
      </c>
      <c r="M68" s="98">
        <f t="shared" si="23"/>
        <v>0.20400000000000001</v>
      </c>
      <c r="N68" s="98">
        <f t="shared" si="23"/>
        <v>0.2456666666666667</v>
      </c>
      <c r="O68" s="98">
        <f t="shared" si="23"/>
        <v>0.28038888888888885</v>
      </c>
      <c r="P68" s="98">
        <f t="shared" si="23"/>
        <v>0.30122222222222222</v>
      </c>
      <c r="Q68" s="98">
        <f t="shared" si="24"/>
        <v>0.34288888888888891</v>
      </c>
      <c r="R68" s="98">
        <f t="shared" si="23"/>
        <v>0.39150000000000001</v>
      </c>
      <c r="S68" s="98">
        <f t="shared" si="23"/>
        <v>0.43316666666666664</v>
      </c>
      <c r="T68" s="98">
        <f t="shared" si="23"/>
        <v>0.47483333333333333</v>
      </c>
      <c r="U68" s="98">
        <f t="shared" si="23"/>
        <v>0.53038888888888891</v>
      </c>
      <c r="V68" s="98">
        <f t="shared" si="23"/>
        <v>0.57205555555555554</v>
      </c>
      <c r="W68" s="98">
        <f t="shared" si="23"/>
        <v>0.61372222222222228</v>
      </c>
      <c r="X68" s="98">
        <f t="shared" si="23"/>
        <v>0.65538888888888891</v>
      </c>
      <c r="Y68" s="98">
        <f t="shared" si="25"/>
        <v>0.70052777777777786</v>
      </c>
      <c r="Z68" s="98">
        <f t="shared" si="23"/>
        <v>0.74219444444444449</v>
      </c>
      <c r="AA68" s="98">
        <f t="shared" si="23"/>
        <v>0.79427777777777786</v>
      </c>
      <c r="AB68" s="98">
        <f t="shared" si="23"/>
        <v>0.83594444444444449</v>
      </c>
      <c r="AC68" s="98">
        <f t="shared" si="27"/>
        <v>0.88455555555555554</v>
      </c>
      <c r="AD68" s="98">
        <f t="shared" si="28"/>
        <v>0.92969444444444449</v>
      </c>
      <c r="AE68" s="98">
        <f t="shared" si="29"/>
        <v>0.97136111111111112</v>
      </c>
    </row>
    <row r="69" spans="1:31" ht="17.25" customHeight="1">
      <c r="A69" s="1963"/>
      <c r="B69" s="1098" t="s">
        <v>435</v>
      </c>
      <c r="C69" s="1264" t="s">
        <v>4</v>
      </c>
      <c r="D69" s="1264" t="s">
        <v>1681</v>
      </c>
      <c r="E69" s="1382" t="s">
        <v>26</v>
      </c>
      <c r="F69" s="1380">
        <v>0.48</v>
      </c>
      <c r="G69" s="472">
        <f t="shared" si="30"/>
        <v>4.8599999999999994</v>
      </c>
      <c r="H69" s="609" t="s">
        <v>983</v>
      </c>
      <c r="I69" s="609" t="s">
        <v>984</v>
      </c>
      <c r="J69" s="568">
        <v>30</v>
      </c>
      <c r="K69" s="37">
        <f t="shared" si="22"/>
        <v>6.6666666666666664E-4</v>
      </c>
      <c r="L69" s="37">
        <f t="shared" si="26"/>
        <v>6.7500000000000008E-3</v>
      </c>
      <c r="M69" s="98">
        <f t="shared" si="23"/>
        <v>0.20466666666666669</v>
      </c>
      <c r="N69" s="98">
        <f t="shared" si="23"/>
        <v>0.24633333333333338</v>
      </c>
      <c r="O69" s="98">
        <f t="shared" si="23"/>
        <v>0.2810555555555555</v>
      </c>
      <c r="P69" s="98">
        <f t="shared" si="23"/>
        <v>0.30188888888888887</v>
      </c>
      <c r="Q69" s="98">
        <f t="shared" si="24"/>
        <v>0.34355555555555556</v>
      </c>
      <c r="R69" s="98">
        <f t="shared" si="23"/>
        <v>0.39216666666666666</v>
      </c>
      <c r="S69" s="98">
        <f t="shared" si="23"/>
        <v>0.43383333333333329</v>
      </c>
      <c r="T69" s="98">
        <f t="shared" si="23"/>
        <v>0.47549999999999998</v>
      </c>
      <c r="U69" s="98">
        <f t="shared" si="23"/>
        <v>0.53105555555555561</v>
      </c>
      <c r="V69" s="98">
        <f t="shared" si="23"/>
        <v>0.57272222222222224</v>
      </c>
      <c r="W69" s="98">
        <f t="shared" si="23"/>
        <v>0.61438888888888898</v>
      </c>
      <c r="X69" s="98">
        <f t="shared" si="23"/>
        <v>0.65605555555555561</v>
      </c>
      <c r="Y69" s="98">
        <f t="shared" si="25"/>
        <v>0.70119444444444456</v>
      </c>
      <c r="Z69" s="98">
        <f t="shared" si="23"/>
        <v>0.74286111111111119</v>
      </c>
      <c r="AA69" s="98">
        <f t="shared" si="23"/>
        <v>0.79494444444444456</v>
      </c>
      <c r="AB69" s="98">
        <f t="shared" si="23"/>
        <v>0.83661111111111119</v>
      </c>
      <c r="AC69" s="98">
        <f t="shared" si="27"/>
        <v>0.88522222222222224</v>
      </c>
      <c r="AD69" s="98">
        <f t="shared" si="28"/>
        <v>0.93036111111111119</v>
      </c>
      <c r="AE69" s="98">
        <f t="shared" si="29"/>
        <v>0.97202777777777782</v>
      </c>
    </row>
    <row r="70" spans="1:31">
      <c r="A70" s="1963"/>
      <c r="B70" s="1098" t="s">
        <v>434</v>
      </c>
      <c r="C70" s="1264" t="s">
        <v>4</v>
      </c>
      <c r="D70" s="1264" t="s">
        <v>1683</v>
      </c>
      <c r="E70" s="1382" t="s">
        <v>27</v>
      </c>
      <c r="F70" s="1380">
        <v>0.46</v>
      </c>
      <c r="G70" s="472">
        <f t="shared" si="30"/>
        <v>5.3199999999999994</v>
      </c>
      <c r="H70" s="607" t="s">
        <v>985</v>
      </c>
      <c r="I70" s="607" t="s">
        <v>986</v>
      </c>
      <c r="J70" s="568">
        <v>30</v>
      </c>
      <c r="K70" s="37">
        <f t="shared" si="22"/>
        <v>6.3888888888888893E-4</v>
      </c>
      <c r="L70" s="37">
        <f t="shared" si="26"/>
        <v>7.3888888888888893E-3</v>
      </c>
      <c r="M70" s="98">
        <f t="shared" si="23"/>
        <v>0.20530555555555557</v>
      </c>
      <c r="N70" s="98">
        <f t="shared" si="23"/>
        <v>0.24697222222222226</v>
      </c>
      <c r="O70" s="98">
        <f t="shared" si="23"/>
        <v>0.28169444444444441</v>
      </c>
      <c r="P70" s="98">
        <f t="shared" si="23"/>
        <v>0.30252777777777778</v>
      </c>
      <c r="Q70" s="98">
        <f t="shared" si="24"/>
        <v>0.34419444444444447</v>
      </c>
      <c r="R70" s="98">
        <f t="shared" si="23"/>
        <v>0.39280555555555557</v>
      </c>
      <c r="S70" s="98">
        <f t="shared" si="23"/>
        <v>0.4344722222222222</v>
      </c>
      <c r="T70" s="98">
        <f t="shared" si="23"/>
        <v>0.47613888888888889</v>
      </c>
      <c r="U70" s="98">
        <f t="shared" si="23"/>
        <v>0.53169444444444447</v>
      </c>
      <c r="V70" s="98">
        <f t="shared" si="23"/>
        <v>0.5733611111111111</v>
      </c>
      <c r="W70" s="98">
        <f t="shared" si="23"/>
        <v>0.61502777777777784</v>
      </c>
      <c r="X70" s="98">
        <f t="shared" si="23"/>
        <v>0.65669444444444447</v>
      </c>
      <c r="Y70" s="98">
        <f t="shared" si="25"/>
        <v>0.70183333333333342</v>
      </c>
      <c r="Z70" s="98">
        <f t="shared" si="23"/>
        <v>0.74350000000000005</v>
      </c>
      <c r="AA70" s="98">
        <f t="shared" si="23"/>
        <v>0.79558333333333342</v>
      </c>
      <c r="AB70" s="98">
        <f t="shared" si="23"/>
        <v>0.83725000000000005</v>
      </c>
      <c r="AC70" s="98">
        <f t="shared" si="27"/>
        <v>0.8858611111111111</v>
      </c>
      <c r="AD70" s="98">
        <f t="shared" si="28"/>
        <v>0.93100000000000005</v>
      </c>
      <c r="AE70" s="98">
        <f t="shared" si="29"/>
        <v>0.97266666666666668</v>
      </c>
    </row>
    <row r="71" spans="1:31">
      <c r="A71" s="1963"/>
      <c r="B71" s="1098" t="s">
        <v>433</v>
      </c>
      <c r="C71" s="1264" t="s">
        <v>4</v>
      </c>
      <c r="D71" s="1264" t="s">
        <v>1683</v>
      </c>
      <c r="E71" s="1382" t="s">
        <v>28</v>
      </c>
      <c r="F71" s="1380">
        <v>0.42</v>
      </c>
      <c r="G71" s="472">
        <f t="shared" si="30"/>
        <v>5.7399999999999993</v>
      </c>
      <c r="H71" s="571" t="s">
        <v>546</v>
      </c>
      <c r="I71" s="571" t="s">
        <v>547</v>
      </c>
      <c r="J71" s="568">
        <v>30</v>
      </c>
      <c r="K71" s="37">
        <f t="shared" si="22"/>
        <v>5.8333333333333338E-4</v>
      </c>
      <c r="L71" s="37">
        <f>L70+K71</f>
        <v>7.9722222222222226E-3</v>
      </c>
      <c r="M71" s="98">
        <f t="shared" si="23"/>
        <v>0.2058888888888889</v>
      </c>
      <c r="N71" s="98">
        <f t="shared" si="23"/>
        <v>0.24755555555555558</v>
      </c>
      <c r="O71" s="98">
        <f t="shared" si="23"/>
        <v>0.28227777777777774</v>
      </c>
      <c r="P71" s="98">
        <f t="shared" si="23"/>
        <v>0.30311111111111111</v>
      </c>
      <c r="Q71" s="98">
        <f t="shared" si="24"/>
        <v>0.34477777777777779</v>
      </c>
      <c r="R71" s="98">
        <f t="shared" si="23"/>
        <v>0.3933888888888889</v>
      </c>
      <c r="S71" s="98">
        <f t="shared" si="23"/>
        <v>0.43505555555555553</v>
      </c>
      <c r="T71" s="98">
        <f t="shared" si="23"/>
        <v>0.47672222222222221</v>
      </c>
      <c r="U71" s="98">
        <f t="shared" si="23"/>
        <v>0.53227777777777785</v>
      </c>
      <c r="V71" s="98">
        <f t="shared" si="23"/>
        <v>0.57394444444444448</v>
      </c>
      <c r="W71" s="98">
        <f t="shared" si="23"/>
        <v>0.61561111111111122</v>
      </c>
      <c r="X71" s="98">
        <f t="shared" si="23"/>
        <v>0.65727777777777785</v>
      </c>
      <c r="Y71" s="98">
        <f t="shared" si="25"/>
        <v>0.7024166666666668</v>
      </c>
      <c r="Z71" s="98">
        <f t="shared" si="23"/>
        <v>0.74408333333333343</v>
      </c>
      <c r="AA71" s="98">
        <f t="shared" si="23"/>
        <v>0.7961666666666668</v>
      </c>
      <c r="AB71" s="98">
        <f t="shared" si="23"/>
        <v>0.83783333333333343</v>
      </c>
      <c r="AC71" s="98">
        <f t="shared" si="27"/>
        <v>0.88644444444444448</v>
      </c>
      <c r="AD71" s="98">
        <f t="shared" si="28"/>
        <v>0.93158333333333343</v>
      </c>
      <c r="AE71" s="98">
        <f t="shared" si="29"/>
        <v>0.97325000000000006</v>
      </c>
    </row>
    <row r="72" spans="1:31" ht="18" customHeight="1">
      <c r="A72" s="1963"/>
      <c r="B72" s="1098" t="s">
        <v>432</v>
      </c>
      <c r="C72" s="711" t="s">
        <v>4</v>
      </c>
      <c r="D72" s="1264" t="s">
        <v>1683</v>
      </c>
      <c r="E72" s="1382" t="s">
        <v>29</v>
      </c>
      <c r="F72" s="1380">
        <v>0.57999999999999996</v>
      </c>
      <c r="G72" s="472">
        <f t="shared" si="30"/>
        <v>6.3199999999999994</v>
      </c>
      <c r="H72" s="607" t="s">
        <v>987</v>
      </c>
      <c r="I72" s="607" t="s">
        <v>988</v>
      </c>
      <c r="J72" s="568">
        <v>30</v>
      </c>
      <c r="K72" s="37">
        <f t="shared" si="22"/>
        <v>8.0555555555555545E-4</v>
      </c>
      <c r="L72" s="37">
        <f>L71+K72</f>
        <v>8.7777777777777784E-3</v>
      </c>
      <c r="M72" s="98">
        <f t="shared" si="23"/>
        <v>0.20669444444444446</v>
      </c>
      <c r="N72" s="98">
        <f t="shared" si="23"/>
        <v>0.24836111111111114</v>
      </c>
      <c r="O72" s="98">
        <f t="shared" si="23"/>
        <v>0.2830833333333333</v>
      </c>
      <c r="P72" s="98">
        <f t="shared" si="23"/>
        <v>0.30391666666666667</v>
      </c>
      <c r="Q72" s="98">
        <f t="shared" si="24"/>
        <v>0.34558333333333335</v>
      </c>
      <c r="R72" s="98">
        <f t="shared" si="23"/>
        <v>0.39419444444444446</v>
      </c>
      <c r="S72" s="98">
        <f t="shared" si="23"/>
        <v>0.43586111111111109</v>
      </c>
      <c r="T72" s="98">
        <f t="shared" si="23"/>
        <v>0.47752777777777777</v>
      </c>
      <c r="U72" s="98">
        <f t="shared" si="23"/>
        <v>0.53308333333333335</v>
      </c>
      <c r="V72" s="98">
        <f t="shared" si="23"/>
        <v>0.57474999999999998</v>
      </c>
      <c r="W72" s="98">
        <f t="shared" si="23"/>
        <v>0.61641666666666672</v>
      </c>
      <c r="X72" s="98">
        <f t="shared" si="23"/>
        <v>0.65808333333333335</v>
      </c>
      <c r="Y72" s="98">
        <f t="shared" si="25"/>
        <v>0.7032222222222223</v>
      </c>
      <c r="Z72" s="98">
        <f t="shared" si="23"/>
        <v>0.74488888888888893</v>
      </c>
      <c r="AA72" s="98">
        <f t="shared" si="23"/>
        <v>0.7969722222222223</v>
      </c>
      <c r="AB72" s="98">
        <f t="shared" si="23"/>
        <v>0.83863888888888893</v>
      </c>
      <c r="AC72" s="98">
        <f t="shared" si="27"/>
        <v>0.88724999999999998</v>
      </c>
      <c r="AD72" s="98">
        <f t="shared" si="28"/>
        <v>0.93238888888888893</v>
      </c>
      <c r="AE72" s="98">
        <f t="shared" si="29"/>
        <v>0.97405555555555556</v>
      </c>
    </row>
    <row r="73" spans="1:31">
      <c r="A73" s="1963"/>
      <c r="B73" s="1098" t="s">
        <v>431</v>
      </c>
      <c r="C73" s="35" t="s">
        <v>4</v>
      </c>
      <c r="D73" s="1264" t="s">
        <v>1683</v>
      </c>
      <c r="E73" s="1382" t="s">
        <v>30</v>
      </c>
      <c r="F73" s="1380">
        <v>1.43</v>
      </c>
      <c r="G73" s="472">
        <f t="shared" si="30"/>
        <v>7.7499999999999991</v>
      </c>
      <c r="H73" s="609" t="s">
        <v>989</v>
      </c>
      <c r="I73" s="609" t="s">
        <v>990</v>
      </c>
      <c r="J73" s="568">
        <v>30</v>
      </c>
      <c r="K73" s="37">
        <f t="shared" si="22"/>
        <v>1.9861111111111108E-3</v>
      </c>
      <c r="L73" s="37">
        <f t="shared" si="26"/>
        <v>1.0763888888888889E-2</v>
      </c>
      <c r="M73" s="98">
        <f t="shared" si="23"/>
        <v>0.20868055555555556</v>
      </c>
      <c r="N73" s="98">
        <f t="shared" si="23"/>
        <v>0.25034722222222228</v>
      </c>
      <c r="O73" s="98">
        <f t="shared" si="23"/>
        <v>0.28506944444444443</v>
      </c>
      <c r="P73" s="98">
        <f t="shared" si="23"/>
        <v>0.3059027777777778</v>
      </c>
      <c r="Q73" s="98">
        <f t="shared" si="24"/>
        <v>0.34756944444444449</v>
      </c>
      <c r="R73" s="98">
        <f t="shared" si="23"/>
        <v>0.39618055555555559</v>
      </c>
      <c r="S73" s="98">
        <f t="shared" si="23"/>
        <v>0.43784722222222222</v>
      </c>
      <c r="T73" s="98">
        <f t="shared" si="23"/>
        <v>0.47951388888888891</v>
      </c>
      <c r="U73" s="98">
        <f t="shared" si="23"/>
        <v>0.53506944444444449</v>
      </c>
      <c r="V73" s="98">
        <f t="shared" si="23"/>
        <v>0.57673611111111112</v>
      </c>
      <c r="W73" s="98">
        <f t="shared" si="23"/>
        <v>0.61840277777777786</v>
      </c>
      <c r="X73" s="98">
        <f t="shared" si="23"/>
        <v>0.66006944444444449</v>
      </c>
      <c r="Y73" s="98">
        <f t="shared" si="25"/>
        <v>0.70520833333333344</v>
      </c>
      <c r="Z73" s="98">
        <f t="shared" si="23"/>
        <v>0.74687500000000007</v>
      </c>
      <c r="AA73" s="98">
        <f t="shared" si="23"/>
        <v>0.79895833333333344</v>
      </c>
      <c r="AB73" s="98">
        <f t="shared" si="23"/>
        <v>0.84062500000000007</v>
      </c>
      <c r="AC73" s="98">
        <f t="shared" si="27"/>
        <v>0.88923611111111112</v>
      </c>
      <c r="AD73" s="98">
        <f t="shared" si="28"/>
        <v>0.93437500000000007</v>
      </c>
      <c r="AE73" s="98">
        <f t="shared" si="29"/>
        <v>0.9760416666666667</v>
      </c>
    </row>
    <row r="74" spans="1:31">
      <c r="A74" s="1963"/>
      <c r="B74" s="1098" t="s">
        <v>430</v>
      </c>
      <c r="C74" s="35" t="s">
        <v>4</v>
      </c>
      <c r="D74" s="1264" t="s">
        <v>1683</v>
      </c>
      <c r="E74" s="1382" t="s">
        <v>31</v>
      </c>
      <c r="F74" s="1380">
        <v>1.3</v>
      </c>
      <c r="G74" s="472">
        <f t="shared" si="30"/>
        <v>9.0499999999999989</v>
      </c>
      <c r="H74" s="607" t="s">
        <v>991</v>
      </c>
      <c r="I74" s="607" t="s">
        <v>992</v>
      </c>
      <c r="J74" s="568">
        <v>30</v>
      </c>
      <c r="K74" s="37">
        <f t="shared" si="22"/>
        <v>1.8055555555555557E-3</v>
      </c>
      <c r="L74" s="37">
        <f t="shared" si="26"/>
        <v>1.2569444444444444E-2</v>
      </c>
      <c r="M74" s="98">
        <f t="shared" si="23"/>
        <v>0.21048611111111112</v>
      </c>
      <c r="N74" s="98">
        <f t="shared" si="23"/>
        <v>0.25215277777777784</v>
      </c>
      <c r="O74" s="98">
        <f t="shared" si="23"/>
        <v>0.28687499999999999</v>
      </c>
      <c r="P74" s="98">
        <f t="shared" si="23"/>
        <v>0.30770833333333336</v>
      </c>
      <c r="Q74" s="98">
        <f t="shared" si="24"/>
        <v>0.34937500000000005</v>
      </c>
      <c r="R74" s="98">
        <f t="shared" si="23"/>
        <v>0.39798611111111115</v>
      </c>
      <c r="S74" s="98">
        <f t="shared" si="23"/>
        <v>0.43965277777777778</v>
      </c>
      <c r="T74" s="98">
        <f t="shared" si="23"/>
        <v>0.48131944444444447</v>
      </c>
      <c r="U74" s="98">
        <f t="shared" si="23"/>
        <v>0.53687499999999999</v>
      </c>
      <c r="V74" s="98">
        <f t="shared" si="23"/>
        <v>0.57854166666666662</v>
      </c>
      <c r="W74" s="98">
        <f t="shared" si="23"/>
        <v>0.62020833333333336</v>
      </c>
      <c r="X74" s="98">
        <f t="shared" si="23"/>
        <v>0.66187499999999999</v>
      </c>
      <c r="Y74" s="98">
        <f t="shared" si="25"/>
        <v>0.70701388888888894</v>
      </c>
      <c r="Z74" s="98">
        <f t="shared" si="23"/>
        <v>0.74868055555555557</v>
      </c>
      <c r="AA74" s="98">
        <f t="shared" si="23"/>
        <v>0.80076388888888894</v>
      </c>
      <c r="AB74" s="98">
        <f t="shared" si="23"/>
        <v>0.84243055555555557</v>
      </c>
      <c r="AC74" s="98">
        <f t="shared" si="27"/>
        <v>0.89104166666666662</v>
      </c>
      <c r="AD74" s="98">
        <f t="shared" si="28"/>
        <v>0.93618055555555557</v>
      </c>
      <c r="AE74" s="98">
        <f t="shared" si="29"/>
        <v>0.9778472222222222</v>
      </c>
    </row>
    <row r="75" spans="1:31">
      <c r="A75" s="1963"/>
      <c r="B75" s="1098" t="s">
        <v>429</v>
      </c>
      <c r="C75" s="35" t="s">
        <v>4</v>
      </c>
      <c r="D75" s="1264" t="s">
        <v>1683</v>
      </c>
      <c r="E75" s="1382" t="s">
        <v>32</v>
      </c>
      <c r="F75" s="1380">
        <v>0.37</v>
      </c>
      <c r="G75" s="472">
        <f t="shared" si="30"/>
        <v>9.4199999999999982</v>
      </c>
      <c r="H75" s="609" t="s">
        <v>993</v>
      </c>
      <c r="I75" s="609" t="s">
        <v>994</v>
      </c>
      <c r="J75" s="568">
        <v>30</v>
      </c>
      <c r="K75" s="37">
        <f t="shared" si="22"/>
        <v>5.1388888888888892E-4</v>
      </c>
      <c r="L75" s="37">
        <f t="shared" si="26"/>
        <v>1.3083333333333332E-2</v>
      </c>
      <c r="M75" s="98">
        <f t="shared" si="23"/>
        <v>0.21100000000000002</v>
      </c>
      <c r="N75" s="98">
        <f t="shared" si="23"/>
        <v>0.25266666666666671</v>
      </c>
      <c r="O75" s="98">
        <f t="shared" si="23"/>
        <v>0.28738888888888886</v>
      </c>
      <c r="P75" s="98">
        <f t="shared" si="23"/>
        <v>0.30822222222222223</v>
      </c>
      <c r="Q75" s="98">
        <f t="shared" si="24"/>
        <v>0.34988888888888892</v>
      </c>
      <c r="R75" s="98">
        <f t="shared" si="23"/>
        <v>0.39850000000000002</v>
      </c>
      <c r="S75" s="98">
        <f t="shared" si="23"/>
        <v>0.44016666666666665</v>
      </c>
      <c r="T75" s="98">
        <f t="shared" si="23"/>
        <v>0.48183333333333334</v>
      </c>
      <c r="U75" s="98">
        <f t="shared" si="23"/>
        <v>0.53738888888888892</v>
      </c>
      <c r="V75" s="98">
        <f t="shared" si="23"/>
        <v>0.57905555555555555</v>
      </c>
      <c r="W75" s="98">
        <f t="shared" si="23"/>
        <v>0.62072222222222229</v>
      </c>
      <c r="X75" s="98">
        <f t="shared" si="23"/>
        <v>0.66238888888888892</v>
      </c>
      <c r="Y75" s="98">
        <f t="shared" si="25"/>
        <v>0.70752777777777787</v>
      </c>
      <c r="Z75" s="98">
        <f t="shared" si="23"/>
        <v>0.7491944444444445</v>
      </c>
      <c r="AA75" s="98">
        <f t="shared" si="23"/>
        <v>0.80127777777777787</v>
      </c>
      <c r="AB75" s="98">
        <f t="shared" si="23"/>
        <v>0.8429444444444445</v>
      </c>
      <c r="AC75" s="98">
        <f t="shared" si="27"/>
        <v>0.89155555555555555</v>
      </c>
      <c r="AD75" s="98">
        <f t="shared" si="28"/>
        <v>0.9366944444444445</v>
      </c>
      <c r="AE75" s="98">
        <f t="shared" si="29"/>
        <v>0.97836111111111113</v>
      </c>
    </row>
    <row r="76" spans="1:31">
      <c r="A76" s="1963"/>
      <c r="B76" s="1098" t="s">
        <v>428</v>
      </c>
      <c r="C76" s="35" t="s">
        <v>4</v>
      </c>
      <c r="D76" s="1264" t="s">
        <v>1683</v>
      </c>
      <c r="E76" s="1382" t="s">
        <v>148</v>
      </c>
      <c r="F76" s="1380">
        <v>0.51</v>
      </c>
      <c r="G76" s="472">
        <f t="shared" si="30"/>
        <v>9.9299999999999979</v>
      </c>
      <c r="H76" s="607" t="s">
        <v>995</v>
      </c>
      <c r="I76" s="607" t="s">
        <v>996</v>
      </c>
      <c r="J76" s="568">
        <v>30</v>
      </c>
      <c r="K76" s="37">
        <f t="shared" si="22"/>
        <v>7.0833333333333338E-4</v>
      </c>
      <c r="L76" s="37">
        <f>L75+K76</f>
        <v>1.3791666666666666E-2</v>
      </c>
      <c r="M76" s="98">
        <f t="shared" si="23"/>
        <v>0.21170833333333336</v>
      </c>
      <c r="N76" s="98">
        <f t="shared" si="23"/>
        <v>0.25337500000000002</v>
      </c>
      <c r="O76" s="98">
        <f t="shared" si="23"/>
        <v>0.28809722222222217</v>
      </c>
      <c r="P76" s="98">
        <f t="shared" si="23"/>
        <v>0.30893055555555554</v>
      </c>
      <c r="Q76" s="98">
        <f t="shared" si="24"/>
        <v>0.35059722222222223</v>
      </c>
      <c r="R76" s="98">
        <f t="shared" si="23"/>
        <v>0.39920833333333333</v>
      </c>
      <c r="S76" s="98">
        <f t="shared" si="23"/>
        <v>0.44087499999999996</v>
      </c>
      <c r="T76" s="98">
        <f t="shared" si="23"/>
        <v>0.48254166666666665</v>
      </c>
      <c r="U76" s="98">
        <f t="shared" si="23"/>
        <v>0.53809722222222223</v>
      </c>
      <c r="V76" s="98">
        <f t="shared" si="23"/>
        <v>0.57976388888888886</v>
      </c>
      <c r="W76" s="98">
        <f t="shared" si="23"/>
        <v>0.6214305555555556</v>
      </c>
      <c r="X76" s="98">
        <f t="shared" si="23"/>
        <v>0.66309722222222223</v>
      </c>
      <c r="Y76" s="98">
        <f t="shared" si="25"/>
        <v>0.70823611111111118</v>
      </c>
      <c r="Z76" s="98">
        <f t="shared" si="23"/>
        <v>0.74990277777777781</v>
      </c>
      <c r="AA76" s="98">
        <f t="shared" si="23"/>
        <v>0.80198611111111118</v>
      </c>
      <c r="AB76" s="98">
        <f t="shared" si="23"/>
        <v>0.84365277777777781</v>
      </c>
      <c r="AC76" s="98">
        <f t="shared" si="27"/>
        <v>0.89226388888888886</v>
      </c>
      <c r="AD76" s="98">
        <f t="shared" si="28"/>
        <v>0.93740277777777781</v>
      </c>
      <c r="AE76" s="98">
        <f t="shared" si="29"/>
        <v>0.97906944444444444</v>
      </c>
    </row>
    <row r="77" spans="1:31">
      <c r="A77" s="1963"/>
      <c r="B77" s="1098" t="s">
        <v>427</v>
      </c>
      <c r="C77" s="35" t="s">
        <v>4</v>
      </c>
      <c r="D77" s="1382" t="s">
        <v>1683</v>
      </c>
      <c r="E77" s="1382" t="s">
        <v>149</v>
      </c>
      <c r="F77" s="1380">
        <v>0.56999999999999995</v>
      </c>
      <c r="G77" s="472">
        <f t="shared" si="30"/>
        <v>10.499999999999998</v>
      </c>
      <c r="H77" s="875" t="s">
        <v>1312</v>
      </c>
      <c r="I77" s="875" t="s">
        <v>1313</v>
      </c>
      <c r="J77" s="568">
        <v>30</v>
      </c>
      <c r="K77" s="37">
        <f t="shared" si="22"/>
        <v>7.9166666666666665E-4</v>
      </c>
      <c r="L77" s="37">
        <f t="shared" ref="L77:L89" si="31">L76+K77</f>
        <v>1.4583333333333332E-2</v>
      </c>
      <c r="M77" s="98">
        <f t="shared" ref="M77:AB85" si="32">M76+$K77</f>
        <v>0.21250000000000002</v>
      </c>
      <c r="N77" s="98">
        <f t="shared" si="32"/>
        <v>0.25416666666666671</v>
      </c>
      <c r="O77" s="98">
        <f t="shared" si="32"/>
        <v>0.28888888888888886</v>
      </c>
      <c r="P77" s="98">
        <f t="shared" si="32"/>
        <v>0.30972222222222223</v>
      </c>
      <c r="Q77" s="98">
        <f t="shared" si="24"/>
        <v>0.35138888888888892</v>
      </c>
      <c r="R77" s="98">
        <f t="shared" si="32"/>
        <v>0.4</v>
      </c>
      <c r="S77" s="98">
        <f t="shared" si="32"/>
        <v>0.44166666666666665</v>
      </c>
      <c r="T77" s="98">
        <f t="shared" si="32"/>
        <v>0.48333333333333334</v>
      </c>
      <c r="U77" s="98">
        <f t="shared" si="32"/>
        <v>0.53888888888888886</v>
      </c>
      <c r="V77" s="98">
        <f t="shared" si="32"/>
        <v>0.58055555555555549</v>
      </c>
      <c r="W77" s="98">
        <f t="shared" si="32"/>
        <v>0.62222222222222223</v>
      </c>
      <c r="X77" s="98">
        <f t="shared" si="32"/>
        <v>0.66388888888888886</v>
      </c>
      <c r="Y77" s="98">
        <f t="shared" si="25"/>
        <v>0.70902777777777781</v>
      </c>
      <c r="Z77" s="98">
        <f t="shared" si="32"/>
        <v>0.75069444444444444</v>
      </c>
      <c r="AA77" s="98">
        <f t="shared" si="32"/>
        <v>0.80277777777777781</v>
      </c>
      <c r="AB77" s="98">
        <f t="shared" si="32"/>
        <v>0.84444444444444444</v>
      </c>
      <c r="AC77" s="98">
        <f t="shared" si="27"/>
        <v>0.89305555555555549</v>
      </c>
      <c r="AD77" s="98">
        <f t="shared" si="28"/>
        <v>0.93819444444444444</v>
      </c>
      <c r="AE77" s="98">
        <f t="shared" si="29"/>
        <v>0.97986111111111107</v>
      </c>
    </row>
    <row r="78" spans="1:31" ht="16.5" customHeight="1">
      <c r="A78" s="1963"/>
      <c r="B78" s="1098" t="s">
        <v>426</v>
      </c>
      <c r="C78" s="35" t="s">
        <v>4</v>
      </c>
      <c r="D78" s="1382" t="s">
        <v>1683</v>
      </c>
      <c r="E78" s="1382" t="s">
        <v>150</v>
      </c>
      <c r="F78" s="1380">
        <v>0.45</v>
      </c>
      <c r="G78" s="472">
        <f t="shared" si="30"/>
        <v>10.949999999999998</v>
      </c>
      <c r="H78" s="607" t="s">
        <v>1214</v>
      </c>
      <c r="I78" s="607" t="s">
        <v>1215</v>
      </c>
      <c r="J78" s="568">
        <v>30</v>
      </c>
      <c r="K78" s="37">
        <f t="shared" si="22"/>
        <v>6.2500000000000001E-4</v>
      </c>
      <c r="L78" s="37">
        <f t="shared" si="31"/>
        <v>1.5208333333333332E-2</v>
      </c>
      <c r="M78" s="98">
        <f t="shared" si="32"/>
        <v>0.21312500000000001</v>
      </c>
      <c r="N78" s="98">
        <f t="shared" si="32"/>
        <v>0.25479166666666669</v>
      </c>
      <c r="O78" s="98">
        <f t="shared" si="32"/>
        <v>0.28951388888888885</v>
      </c>
      <c r="P78" s="98">
        <f t="shared" si="32"/>
        <v>0.31034722222222222</v>
      </c>
      <c r="Q78" s="98">
        <f t="shared" si="24"/>
        <v>0.3520138888888889</v>
      </c>
      <c r="R78" s="98">
        <f t="shared" si="32"/>
        <v>0.40062500000000001</v>
      </c>
      <c r="S78" s="98">
        <f t="shared" si="32"/>
        <v>0.44229166666666664</v>
      </c>
      <c r="T78" s="98">
        <f t="shared" si="32"/>
        <v>0.48395833333333332</v>
      </c>
      <c r="U78" s="98">
        <f t="shared" si="32"/>
        <v>0.53951388888888885</v>
      </c>
      <c r="V78" s="98">
        <f t="shared" si="32"/>
        <v>0.58118055555555548</v>
      </c>
      <c r="W78" s="98">
        <f t="shared" si="32"/>
        <v>0.62284722222222222</v>
      </c>
      <c r="X78" s="98">
        <f t="shared" si="32"/>
        <v>0.66451388888888885</v>
      </c>
      <c r="Y78" s="98">
        <f t="shared" si="25"/>
        <v>0.7096527777777778</v>
      </c>
      <c r="Z78" s="98">
        <f t="shared" si="32"/>
        <v>0.75131944444444443</v>
      </c>
      <c r="AA78" s="98">
        <f t="shared" si="32"/>
        <v>0.8034027777777778</v>
      </c>
      <c r="AB78" s="98">
        <f t="shared" si="32"/>
        <v>0.84506944444444443</v>
      </c>
      <c r="AC78" s="98">
        <f t="shared" si="27"/>
        <v>0.89368055555555548</v>
      </c>
      <c r="AD78" s="98">
        <f t="shared" si="28"/>
        <v>0.93881944444444443</v>
      </c>
      <c r="AE78" s="98">
        <f t="shared" si="29"/>
        <v>0.98048611111111106</v>
      </c>
    </row>
    <row r="79" spans="1:31" ht="16.5" customHeight="1">
      <c r="A79" s="1963"/>
      <c r="B79" s="1102" t="s">
        <v>425</v>
      </c>
      <c r="C79" s="1382" t="s">
        <v>4</v>
      </c>
      <c r="D79" s="114" t="s">
        <v>1683</v>
      </c>
      <c r="E79" s="1382" t="s">
        <v>151</v>
      </c>
      <c r="F79" s="1380">
        <v>0.32</v>
      </c>
      <c r="G79" s="472">
        <f t="shared" si="30"/>
        <v>11.269999999999998</v>
      </c>
      <c r="H79" s="609" t="s">
        <v>1216</v>
      </c>
      <c r="I79" s="609" t="s">
        <v>1217</v>
      </c>
      <c r="J79" s="568">
        <v>30</v>
      </c>
      <c r="K79" s="37">
        <f t="shared" si="22"/>
        <v>4.4444444444444441E-4</v>
      </c>
      <c r="L79" s="37">
        <f t="shared" si="31"/>
        <v>1.5652777777777776E-2</v>
      </c>
      <c r="M79" s="98">
        <f t="shared" si="32"/>
        <v>0.21356944444444445</v>
      </c>
      <c r="N79" s="98">
        <f t="shared" si="32"/>
        <v>0.25523611111111116</v>
      </c>
      <c r="O79" s="98">
        <f t="shared" si="32"/>
        <v>0.28995833333333332</v>
      </c>
      <c r="P79" s="98">
        <f t="shared" si="32"/>
        <v>0.31079166666666669</v>
      </c>
      <c r="Q79" s="98">
        <f t="shared" si="24"/>
        <v>0.35245833333333337</v>
      </c>
      <c r="R79" s="98">
        <f t="shared" si="32"/>
        <v>0.40106944444444448</v>
      </c>
      <c r="S79" s="98">
        <f t="shared" si="32"/>
        <v>0.44273611111111111</v>
      </c>
      <c r="T79" s="98">
        <f t="shared" si="32"/>
        <v>0.48440277777777779</v>
      </c>
      <c r="U79" s="98">
        <f t="shared" si="32"/>
        <v>0.53995833333333332</v>
      </c>
      <c r="V79" s="98">
        <f t="shared" si="32"/>
        <v>0.58162499999999995</v>
      </c>
      <c r="W79" s="98">
        <f t="shared" si="32"/>
        <v>0.62329166666666669</v>
      </c>
      <c r="X79" s="98">
        <f t="shared" si="32"/>
        <v>0.66495833333333332</v>
      </c>
      <c r="Y79" s="98">
        <f t="shared" si="25"/>
        <v>0.71009722222222227</v>
      </c>
      <c r="Z79" s="98">
        <f t="shared" si="32"/>
        <v>0.7517638888888889</v>
      </c>
      <c r="AA79" s="98">
        <f t="shared" si="32"/>
        <v>0.80384722222222227</v>
      </c>
      <c r="AB79" s="98">
        <f t="shared" si="32"/>
        <v>0.8455138888888889</v>
      </c>
      <c r="AC79" s="98">
        <f t="shared" si="27"/>
        <v>0.89412499999999995</v>
      </c>
      <c r="AD79" s="98">
        <f t="shared" si="28"/>
        <v>0.9392638888888889</v>
      </c>
      <c r="AE79" s="98">
        <f t="shared" si="29"/>
        <v>0.98093055555555553</v>
      </c>
    </row>
    <row r="80" spans="1:31">
      <c r="A80" s="1963"/>
      <c r="B80" s="1077" t="s">
        <v>424</v>
      </c>
      <c r="C80" s="1382" t="s">
        <v>4</v>
      </c>
      <c r="D80" s="1382" t="s">
        <v>1683</v>
      </c>
      <c r="E80" s="1382" t="s">
        <v>152</v>
      </c>
      <c r="F80" s="1380">
        <v>0.89</v>
      </c>
      <c r="G80" s="472">
        <f t="shared" si="30"/>
        <v>12.159999999999998</v>
      </c>
      <c r="H80" s="873" t="s">
        <v>1305</v>
      </c>
      <c r="I80" s="873" t="s">
        <v>1306</v>
      </c>
      <c r="J80" s="568">
        <v>30</v>
      </c>
      <c r="K80" s="37">
        <f t="shared" si="22"/>
        <v>1.2361111111111112E-3</v>
      </c>
      <c r="L80" s="37">
        <f t="shared" si="31"/>
        <v>1.6888888888888887E-2</v>
      </c>
      <c r="M80" s="98">
        <f t="shared" si="32"/>
        <v>0.21480555555555556</v>
      </c>
      <c r="N80" s="98">
        <f t="shared" si="32"/>
        <v>0.25647222222222227</v>
      </c>
      <c r="O80" s="98">
        <f t="shared" si="32"/>
        <v>0.29119444444444442</v>
      </c>
      <c r="P80" s="98">
        <f t="shared" si="32"/>
        <v>0.31202777777777779</v>
      </c>
      <c r="Q80" s="98">
        <f t="shared" si="24"/>
        <v>0.35369444444444448</v>
      </c>
      <c r="R80" s="98">
        <f t="shared" si="32"/>
        <v>0.40230555555555558</v>
      </c>
      <c r="S80" s="98">
        <f t="shared" si="32"/>
        <v>0.44397222222222221</v>
      </c>
      <c r="T80" s="98">
        <f t="shared" si="32"/>
        <v>0.4856388888888889</v>
      </c>
      <c r="U80" s="98">
        <f t="shared" si="32"/>
        <v>0.54119444444444442</v>
      </c>
      <c r="V80" s="98">
        <f t="shared" si="32"/>
        <v>0.58286111111111105</v>
      </c>
      <c r="W80" s="98">
        <f t="shared" si="32"/>
        <v>0.62452777777777779</v>
      </c>
      <c r="X80" s="98">
        <f t="shared" si="32"/>
        <v>0.66619444444444442</v>
      </c>
      <c r="Y80" s="98">
        <f t="shared" si="25"/>
        <v>0.71133333333333337</v>
      </c>
      <c r="Z80" s="98">
        <f t="shared" si="32"/>
        <v>0.753</v>
      </c>
      <c r="AA80" s="98">
        <f t="shared" si="32"/>
        <v>0.80508333333333337</v>
      </c>
      <c r="AB80" s="98">
        <f t="shared" si="32"/>
        <v>0.84675</v>
      </c>
      <c r="AC80" s="98">
        <f t="shared" si="27"/>
        <v>0.89536111111111105</v>
      </c>
      <c r="AD80" s="98">
        <f t="shared" si="28"/>
        <v>0.9405</v>
      </c>
      <c r="AE80" s="98">
        <f t="shared" si="29"/>
        <v>0.98216666666666663</v>
      </c>
    </row>
    <row r="81" spans="1:33">
      <c r="A81" s="1963"/>
      <c r="B81" s="1098" t="s">
        <v>203</v>
      </c>
      <c r="C81" s="1382" t="s">
        <v>4</v>
      </c>
      <c r="D81" s="1382" t="s">
        <v>1681</v>
      </c>
      <c r="E81" s="1382" t="s">
        <v>153</v>
      </c>
      <c r="F81" s="1380">
        <v>0.76</v>
      </c>
      <c r="G81" s="472">
        <f t="shared" si="30"/>
        <v>12.919999999999998</v>
      </c>
      <c r="H81" s="607" t="s">
        <v>737</v>
      </c>
      <c r="I81" s="607" t="s">
        <v>738</v>
      </c>
      <c r="J81" s="568">
        <v>30</v>
      </c>
      <c r="K81" s="37">
        <f t="shared" si="22"/>
        <v>1.0555555555555555E-3</v>
      </c>
      <c r="L81" s="37">
        <f t="shared" si="31"/>
        <v>1.7944444444444443E-2</v>
      </c>
      <c r="M81" s="98">
        <f t="shared" si="32"/>
        <v>0.21586111111111111</v>
      </c>
      <c r="N81" s="98">
        <f t="shared" si="32"/>
        <v>0.2575277777777778</v>
      </c>
      <c r="O81" s="98">
        <f t="shared" si="32"/>
        <v>0.29224999999999995</v>
      </c>
      <c r="P81" s="98">
        <f t="shared" si="32"/>
        <v>0.31308333333333332</v>
      </c>
      <c r="Q81" s="98">
        <f t="shared" si="24"/>
        <v>0.35475000000000001</v>
      </c>
      <c r="R81" s="98">
        <f t="shared" si="32"/>
        <v>0.40336111111111111</v>
      </c>
      <c r="S81" s="98">
        <f t="shared" si="32"/>
        <v>0.44502777777777774</v>
      </c>
      <c r="T81" s="98">
        <f t="shared" si="32"/>
        <v>0.48669444444444443</v>
      </c>
      <c r="U81" s="98">
        <f t="shared" si="32"/>
        <v>0.54225000000000001</v>
      </c>
      <c r="V81" s="98">
        <f t="shared" si="32"/>
        <v>0.58391666666666664</v>
      </c>
      <c r="W81" s="98">
        <f t="shared" si="32"/>
        <v>0.62558333333333338</v>
      </c>
      <c r="X81" s="98">
        <f t="shared" si="32"/>
        <v>0.66725000000000001</v>
      </c>
      <c r="Y81" s="98">
        <f t="shared" si="25"/>
        <v>0.71238888888888896</v>
      </c>
      <c r="Z81" s="98">
        <f t="shared" si="32"/>
        <v>0.75405555555555559</v>
      </c>
      <c r="AA81" s="98">
        <f t="shared" si="32"/>
        <v>0.80613888888888896</v>
      </c>
      <c r="AB81" s="98">
        <f t="shared" si="32"/>
        <v>0.84780555555555559</v>
      </c>
      <c r="AC81" s="98">
        <f t="shared" si="27"/>
        <v>0.89641666666666664</v>
      </c>
      <c r="AD81" s="98">
        <f t="shared" si="28"/>
        <v>0.94155555555555559</v>
      </c>
      <c r="AE81" s="98">
        <f t="shared" si="29"/>
        <v>0.98322222222222222</v>
      </c>
    </row>
    <row r="82" spans="1:33" ht="16.5" customHeight="1">
      <c r="A82" s="1963"/>
      <c r="B82" s="1104" t="s">
        <v>205</v>
      </c>
      <c r="C82" s="1382" t="s">
        <v>4</v>
      </c>
      <c r="D82" s="31" t="s">
        <v>1681</v>
      </c>
      <c r="E82" s="1382" t="s">
        <v>154</v>
      </c>
      <c r="F82" s="1380">
        <v>0.37</v>
      </c>
      <c r="G82" s="472">
        <f t="shared" si="30"/>
        <v>13.289999999999997</v>
      </c>
      <c r="H82" s="609" t="s">
        <v>739</v>
      </c>
      <c r="I82" s="609" t="s">
        <v>740</v>
      </c>
      <c r="J82" s="32">
        <v>25</v>
      </c>
      <c r="K82" s="33">
        <f t="shared" si="22"/>
        <v>6.1666666666666673E-4</v>
      </c>
      <c r="L82" s="33">
        <f t="shared" si="31"/>
        <v>1.8561111111111112E-2</v>
      </c>
      <c r="M82" s="34">
        <f t="shared" si="32"/>
        <v>0.21647777777777777</v>
      </c>
      <c r="N82" s="34">
        <f t="shared" si="32"/>
        <v>0.25814444444444445</v>
      </c>
      <c r="O82" s="34">
        <f t="shared" si="32"/>
        <v>0.29286666666666661</v>
      </c>
      <c r="P82" s="34">
        <f t="shared" si="32"/>
        <v>0.31369999999999998</v>
      </c>
      <c r="Q82" s="34">
        <f t="shared" si="24"/>
        <v>0.35536666666666666</v>
      </c>
      <c r="R82" s="34">
        <f t="shared" si="32"/>
        <v>0.40397777777777777</v>
      </c>
      <c r="S82" s="34">
        <f t="shared" si="32"/>
        <v>0.4456444444444444</v>
      </c>
      <c r="T82" s="34">
        <f t="shared" si="32"/>
        <v>0.48731111111111108</v>
      </c>
      <c r="U82" s="34">
        <f t="shared" si="32"/>
        <v>0.54286666666666672</v>
      </c>
      <c r="V82" s="34">
        <f t="shared" si="32"/>
        <v>0.58453333333333335</v>
      </c>
      <c r="W82" s="34">
        <f t="shared" si="32"/>
        <v>0.62620000000000009</v>
      </c>
      <c r="X82" s="34">
        <f t="shared" si="32"/>
        <v>0.66786666666666672</v>
      </c>
      <c r="Y82" s="34">
        <f t="shared" si="25"/>
        <v>0.71300555555555567</v>
      </c>
      <c r="Z82" s="34">
        <f t="shared" si="32"/>
        <v>0.7546722222222223</v>
      </c>
      <c r="AA82" s="34">
        <f t="shared" si="32"/>
        <v>0.80675555555555567</v>
      </c>
      <c r="AB82" s="34">
        <f t="shared" si="32"/>
        <v>0.8484222222222223</v>
      </c>
      <c r="AC82" s="34">
        <f t="shared" si="27"/>
        <v>0.89703333333333335</v>
      </c>
      <c r="AD82" s="34">
        <f t="shared" si="28"/>
        <v>0.9421722222222223</v>
      </c>
      <c r="AE82" s="34">
        <f t="shared" si="29"/>
        <v>0.98383888888888893</v>
      </c>
    </row>
    <row r="83" spans="1:33">
      <c r="A83" s="1963"/>
      <c r="B83" s="1098" t="s">
        <v>209</v>
      </c>
      <c r="C83" s="1382" t="s">
        <v>4</v>
      </c>
      <c r="D83" s="1382" t="s">
        <v>1681</v>
      </c>
      <c r="E83" s="1382" t="s">
        <v>155</v>
      </c>
      <c r="F83" s="1380">
        <v>0.39</v>
      </c>
      <c r="G83" s="472">
        <f t="shared" si="30"/>
        <v>13.679999999999998</v>
      </c>
      <c r="H83" s="607" t="s">
        <v>772</v>
      </c>
      <c r="I83" s="607" t="s">
        <v>773</v>
      </c>
      <c r="J83" s="568">
        <v>25</v>
      </c>
      <c r="K83" s="37">
        <f t="shared" si="22"/>
        <v>6.5000000000000008E-4</v>
      </c>
      <c r="L83" s="37">
        <f t="shared" si="31"/>
        <v>1.9211111111111113E-2</v>
      </c>
      <c r="M83" s="121">
        <f t="shared" si="32"/>
        <v>0.21712777777777778</v>
      </c>
      <c r="N83" s="121">
        <f t="shared" si="32"/>
        <v>0.25879444444444444</v>
      </c>
      <c r="O83" s="121">
        <f t="shared" si="32"/>
        <v>0.29351666666666659</v>
      </c>
      <c r="P83" s="121">
        <f t="shared" si="32"/>
        <v>0.31434999999999996</v>
      </c>
      <c r="Q83" s="98">
        <f t="shared" si="24"/>
        <v>0.35601666666666665</v>
      </c>
      <c r="R83" s="98">
        <f t="shared" si="32"/>
        <v>0.40462777777777775</v>
      </c>
      <c r="S83" s="121">
        <f t="shared" si="32"/>
        <v>0.44629444444444438</v>
      </c>
      <c r="T83" s="121">
        <f t="shared" si="32"/>
        <v>0.48796111111111107</v>
      </c>
      <c r="U83" s="121">
        <f t="shared" si="32"/>
        <v>0.54351666666666676</v>
      </c>
      <c r="V83" s="121">
        <f t="shared" si="32"/>
        <v>0.58518333333333339</v>
      </c>
      <c r="W83" s="121">
        <f t="shared" si="32"/>
        <v>0.62685000000000013</v>
      </c>
      <c r="X83" s="121">
        <f t="shared" si="32"/>
        <v>0.66851666666666676</v>
      </c>
      <c r="Y83" s="98">
        <f t="shared" si="25"/>
        <v>0.71365555555555571</v>
      </c>
      <c r="Z83" s="121">
        <f t="shared" si="32"/>
        <v>0.75532222222222234</v>
      </c>
      <c r="AA83" s="121">
        <f t="shared" si="32"/>
        <v>0.80740555555555571</v>
      </c>
      <c r="AB83" s="121">
        <f t="shared" si="32"/>
        <v>0.84907222222222234</v>
      </c>
      <c r="AC83" s="121">
        <f t="shared" si="27"/>
        <v>0.89768333333333339</v>
      </c>
      <c r="AD83" s="98">
        <f t="shared" si="28"/>
        <v>0.94282222222222234</v>
      </c>
      <c r="AE83" s="98">
        <f t="shared" si="29"/>
        <v>0.98448888888888897</v>
      </c>
      <c r="AF83" s="135"/>
    </row>
    <row r="84" spans="1:33">
      <c r="A84" s="1963"/>
      <c r="B84" s="1098" t="s">
        <v>210</v>
      </c>
      <c r="C84" s="1382" t="s">
        <v>4</v>
      </c>
      <c r="D84" s="1382" t="s">
        <v>1681</v>
      </c>
      <c r="E84" s="1382" t="s">
        <v>156</v>
      </c>
      <c r="F84" s="1380">
        <v>0.4</v>
      </c>
      <c r="G84" s="472">
        <f t="shared" si="30"/>
        <v>14.079999999999998</v>
      </c>
      <c r="H84" s="609" t="s">
        <v>774</v>
      </c>
      <c r="I84" s="609" t="s">
        <v>775</v>
      </c>
      <c r="J84" s="568">
        <v>25</v>
      </c>
      <c r="K84" s="37">
        <f t="shared" si="22"/>
        <v>6.6666666666666664E-4</v>
      </c>
      <c r="L84" s="37">
        <f t="shared" si="31"/>
        <v>1.9877777777777779E-2</v>
      </c>
      <c r="M84" s="98">
        <f t="shared" si="32"/>
        <v>0.21779444444444446</v>
      </c>
      <c r="N84" s="98">
        <f t="shared" si="32"/>
        <v>0.25946111111111109</v>
      </c>
      <c r="O84" s="98">
        <f t="shared" si="32"/>
        <v>0.29418333333333324</v>
      </c>
      <c r="P84" s="98">
        <f t="shared" si="32"/>
        <v>0.31501666666666661</v>
      </c>
      <c r="Q84" s="98">
        <f t="shared" si="24"/>
        <v>0.3566833333333333</v>
      </c>
      <c r="R84" s="98">
        <f t="shared" si="32"/>
        <v>0.4052944444444444</v>
      </c>
      <c r="S84" s="98">
        <f t="shared" si="32"/>
        <v>0.44696111111111103</v>
      </c>
      <c r="T84" s="98">
        <f t="shared" si="32"/>
        <v>0.48862777777777772</v>
      </c>
      <c r="U84" s="98">
        <f t="shared" si="32"/>
        <v>0.54418333333333346</v>
      </c>
      <c r="V84" s="98">
        <f t="shared" si="32"/>
        <v>0.58585000000000009</v>
      </c>
      <c r="W84" s="98">
        <f t="shared" si="32"/>
        <v>0.62751666666666683</v>
      </c>
      <c r="X84" s="98">
        <f t="shared" si="32"/>
        <v>0.66918333333333346</v>
      </c>
      <c r="Y84" s="98">
        <f t="shared" si="25"/>
        <v>0.71432222222222241</v>
      </c>
      <c r="Z84" s="98">
        <f t="shared" si="32"/>
        <v>0.75598888888888904</v>
      </c>
      <c r="AA84" s="98">
        <f t="shared" si="32"/>
        <v>0.80807222222222241</v>
      </c>
      <c r="AB84" s="98">
        <f t="shared" si="32"/>
        <v>0.84973888888888904</v>
      </c>
      <c r="AC84" s="98">
        <f t="shared" si="27"/>
        <v>0.89835000000000009</v>
      </c>
      <c r="AD84" s="98">
        <f t="shared" si="28"/>
        <v>0.94348888888888904</v>
      </c>
      <c r="AE84" s="98">
        <f t="shared" si="29"/>
        <v>0.98515555555555567</v>
      </c>
      <c r="AF84" s="135"/>
    </row>
    <row r="85" spans="1:33">
      <c r="A85" s="1963"/>
      <c r="B85" s="1098" t="s">
        <v>216</v>
      </c>
      <c r="C85" s="1264" t="s">
        <v>4</v>
      </c>
      <c r="D85" s="1382" t="s">
        <v>1681</v>
      </c>
      <c r="E85" s="1382" t="s">
        <v>157</v>
      </c>
      <c r="F85" s="1380">
        <v>0.38</v>
      </c>
      <c r="G85" s="472">
        <f t="shared" si="30"/>
        <v>14.459999999999999</v>
      </c>
      <c r="H85" s="607" t="s">
        <v>778</v>
      </c>
      <c r="I85" s="607" t="s">
        <v>779</v>
      </c>
      <c r="J85" s="568">
        <v>25</v>
      </c>
      <c r="K85" s="37">
        <f t="shared" si="22"/>
        <v>6.333333333333333E-4</v>
      </c>
      <c r="L85" s="37">
        <f t="shared" si="31"/>
        <v>2.0511111111111112E-2</v>
      </c>
      <c r="M85" s="98">
        <f t="shared" si="32"/>
        <v>0.2184277777777778</v>
      </c>
      <c r="N85" s="98">
        <f t="shared" si="32"/>
        <v>0.26009444444444441</v>
      </c>
      <c r="O85" s="98">
        <f t="shared" si="32"/>
        <v>0.29481666666666656</v>
      </c>
      <c r="P85" s="98">
        <f t="shared" si="32"/>
        <v>0.31564999999999993</v>
      </c>
      <c r="Q85" s="98">
        <f t="shared" si="24"/>
        <v>0.35731666666666662</v>
      </c>
      <c r="R85" s="98">
        <f t="shared" si="32"/>
        <v>0.40592777777777772</v>
      </c>
      <c r="S85" s="98">
        <f t="shared" si="32"/>
        <v>0.44759444444444435</v>
      </c>
      <c r="T85" s="98">
        <f t="shared" si="32"/>
        <v>0.48926111111111104</v>
      </c>
      <c r="U85" s="98">
        <f t="shared" si="32"/>
        <v>0.54481666666666684</v>
      </c>
      <c r="V85" s="98">
        <f t="shared" si="32"/>
        <v>0.58648333333333347</v>
      </c>
      <c r="W85" s="98">
        <f t="shared" si="32"/>
        <v>0.62815000000000021</v>
      </c>
      <c r="X85" s="98">
        <f t="shared" si="32"/>
        <v>0.66981666666666684</v>
      </c>
      <c r="Y85" s="98">
        <f t="shared" si="25"/>
        <v>0.71495555555555579</v>
      </c>
      <c r="Z85" s="98">
        <f t="shared" si="32"/>
        <v>0.75662222222222242</v>
      </c>
      <c r="AA85" s="98">
        <f t="shared" si="32"/>
        <v>0.80870555555555579</v>
      </c>
      <c r="AB85" s="98">
        <f t="shared" si="32"/>
        <v>0.85037222222222242</v>
      </c>
      <c r="AC85" s="98">
        <f t="shared" si="27"/>
        <v>0.89898333333333347</v>
      </c>
      <c r="AD85" s="98">
        <f t="shared" si="28"/>
        <v>0.94412222222222242</v>
      </c>
      <c r="AE85" s="98">
        <f t="shared" si="29"/>
        <v>0.98578888888888905</v>
      </c>
      <c r="AF85" s="135"/>
    </row>
    <row r="86" spans="1:33">
      <c r="A86" s="1963"/>
      <c r="B86" s="335" t="s">
        <v>191</v>
      </c>
      <c r="C86" s="1264" t="s">
        <v>5</v>
      </c>
      <c r="D86" s="1382" t="s">
        <v>1681</v>
      </c>
      <c r="E86" s="1382" t="s">
        <v>102</v>
      </c>
      <c r="F86" s="1380">
        <v>0.3</v>
      </c>
      <c r="G86" s="472">
        <f t="shared" si="30"/>
        <v>14.76</v>
      </c>
      <c r="H86" s="609" t="s">
        <v>741</v>
      </c>
      <c r="I86" s="609" t="s">
        <v>742</v>
      </c>
      <c r="J86" s="568">
        <v>25</v>
      </c>
      <c r="K86" s="37">
        <f t="shared" si="22"/>
        <v>5.0000000000000001E-4</v>
      </c>
      <c r="L86" s="37">
        <f t="shared" si="31"/>
        <v>2.1011111111111112E-2</v>
      </c>
      <c r="M86" s="98">
        <f t="shared" ref="M86:AB86" si="33">M85+$K86</f>
        <v>0.2189277777777778</v>
      </c>
      <c r="N86" s="98">
        <f t="shared" si="33"/>
        <v>0.26059444444444441</v>
      </c>
      <c r="O86" s="98">
        <f t="shared" si="33"/>
        <v>0.29531666666666656</v>
      </c>
      <c r="P86" s="98">
        <f t="shared" si="33"/>
        <v>0.31614999999999993</v>
      </c>
      <c r="Q86" s="98">
        <f t="shared" si="24"/>
        <v>0.35781666666666662</v>
      </c>
      <c r="R86" s="98">
        <f t="shared" si="33"/>
        <v>0.40642777777777772</v>
      </c>
      <c r="S86" s="98">
        <f t="shared" si="33"/>
        <v>0.44809444444444435</v>
      </c>
      <c r="T86" s="98">
        <f t="shared" si="33"/>
        <v>0.48976111111111104</v>
      </c>
      <c r="U86" s="98">
        <f t="shared" si="33"/>
        <v>0.54531666666666678</v>
      </c>
      <c r="V86" s="98">
        <f t="shared" si="33"/>
        <v>0.58698333333333341</v>
      </c>
      <c r="W86" s="98">
        <f t="shared" si="33"/>
        <v>0.62865000000000015</v>
      </c>
      <c r="X86" s="98">
        <f t="shared" si="33"/>
        <v>0.67031666666666678</v>
      </c>
      <c r="Y86" s="98">
        <f t="shared" si="25"/>
        <v>0.71545555555555573</v>
      </c>
      <c r="Z86" s="98">
        <f t="shared" si="33"/>
        <v>0.75712222222222236</v>
      </c>
      <c r="AA86" s="98">
        <f t="shared" si="33"/>
        <v>0.80920555555555573</v>
      </c>
      <c r="AB86" s="98">
        <f t="shared" si="33"/>
        <v>0.85087222222222236</v>
      </c>
      <c r="AC86" s="98">
        <f t="shared" si="27"/>
        <v>0.89948333333333341</v>
      </c>
      <c r="AD86" s="98">
        <f t="shared" si="28"/>
        <v>0.94462222222222236</v>
      </c>
      <c r="AE86" s="98">
        <f t="shared" si="29"/>
        <v>0.98628888888888899</v>
      </c>
      <c r="AF86" s="135"/>
    </row>
    <row r="87" spans="1:33">
      <c r="A87" s="1963"/>
      <c r="B87" s="1098" t="s">
        <v>215</v>
      </c>
      <c r="C87" s="1382" t="s">
        <v>4</v>
      </c>
      <c r="D87" s="1382" t="s">
        <v>1684</v>
      </c>
      <c r="E87" s="1382" t="s">
        <v>158</v>
      </c>
      <c r="F87" s="1380">
        <v>0.3</v>
      </c>
      <c r="G87" s="472">
        <f t="shared" si="30"/>
        <v>15.06</v>
      </c>
      <c r="H87" s="607" t="s">
        <v>743</v>
      </c>
      <c r="I87" s="607" t="s">
        <v>744</v>
      </c>
      <c r="J87" s="568">
        <v>25</v>
      </c>
      <c r="K87" s="37">
        <f t="shared" si="22"/>
        <v>5.0000000000000001E-4</v>
      </c>
      <c r="L87" s="37">
        <f t="shared" si="31"/>
        <v>2.1511111111111113E-2</v>
      </c>
      <c r="M87" s="98">
        <f t="shared" ref="M87:AB87" si="34">M86+$K87</f>
        <v>0.2194277777777778</v>
      </c>
      <c r="N87" s="98">
        <f t="shared" si="34"/>
        <v>0.26109444444444441</v>
      </c>
      <c r="O87" s="98">
        <f t="shared" si="34"/>
        <v>0.29581666666666656</v>
      </c>
      <c r="P87" s="98">
        <f t="shared" si="34"/>
        <v>0.31664999999999993</v>
      </c>
      <c r="Q87" s="98">
        <f t="shared" si="24"/>
        <v>0.35831666666666662</v>
      </c>
      <c r="R87" s="98">
        <f t="shared" si="34"/>
        <v>0.40692777777777772</v>
      </c>
      <c r="S87" s="98">
        <f t="shared" si="34"/>
        <v>0.44859444444444435</v>
      </c>
      <c r="T87" s="98">
        <f t="shared" si="34"/>
        <v>0.49026111111111104</v>
      </c>
      <c r="U87" s="98">
        <f t="shared" si="34"/>
        <v>0.54581666666666673</v>
      </c>
      <c r="V87" s="98">
        <f t="shared" si="34"/>
        <v>0.58748333333333336</v>
      </c>
      <c r="W87" s="98">
        <f t="shared" si="34"/>
        <v>0.6291500000000001</v>
      </c>
      <c r="X87" s="98">
        <f t="shared" si="34"/>
        <v>0.67081666666666673</v>
      </c>
      <c r="Y87" s="98">
        <f t="shared" si="25"/>
        <v>0.71595555555555568</v>
      </c>
      <c r="Z87" s="98">
        <f t="shared" si="34"/>
        <v>0.75762222222222231</v>
      </c>
      <c r="AA87" s="98">
        <f t="shared" si="34"/>
        <v>0.80970555555555568</v>
      </c>
      <c r="AB87" s="98">
        <f t="shared" si="34"/>
        <v>0.85137222222222231</v>
      </c>
      <c r="AC87" s="98">
        <f t="shared" si="27"/>
        <v>0.89998333333333336</v>
      </c>
      <c r="AD87" s="98">
        <f t="shared" si="28"/>
        <v>0.94512222222222231</v>
      </c>
      <c r="AE87" s="98">
        <f t="shared" si="29"/>
        <v>0.98678888888888894</v>
      </c>
      <c r="AF87" s="135"/>
    </row>
    <row r="88" spans="1:33">
      <c r="A88" s="1963"/>
      <c r="B88" s="1098" t="s">
        <v>423</v>
      </c>
      <c r="C88" s="1382" t="s">
        <v>4</v>
      </c>
      <c r="D88" s="1382" t="s">
        <v>1681</v>
      </c>
      <c r="E88" s="1382" t="s">
        <v>159</v>
      </c>
      <c r="F88" s="1380">
        <v>0.82</v>
      </c>
      <c r="G88" s="472">
        <f t="shared" si="30"/>
        <v>15.88</v>
      </c>
      <c r="H88" s="932" t="s">
        <v>662</v>
      </c>
      <c r="I88" s="932" t="s">
        <v>663</v>
      </c>
      <c r="J88" s="568">
        <v>15</v>
      </c>
      <c r="K88" s="37">
        <f t="shared" si="22"/>
        <v>2.2777777777777774E-3</v>
      </c>
      <c r="L88" s="37">
        <f t="shared" si="31"/>
        <v>2.3788888888888891E-2</v>
      </c>
      <c r="M88" s="98">
        <f t="shared" ref="M88:AB88" si="35">M87+$K88</f>
        <v>0.22170555555555557</v>
      </c>
      <c r="N88" s="98">
        <f t="shared" si="35"/>
        <v>0.26337222222222217</v>
      </c>
      <c r="O88" s="98">
        <f t="shared" si="35"/>
        <v>0.29809444444444433</v>
      </c>
      <c r="P88" s="98">
        <f t="shared" si="35"/>
        <v>0.3189277777777777</v>
      </c>
      <c r="Q88" s="98">
        <f t="shared" si="24"/>
        <v>0.36059444444444438</v>
      </c>
      <c r="R88" s="98">
        <f t="shared" si="35"/>
        <v>0.40920555555555549</v>
      </c>
      <c r="S88" s="98">
        <f t="shared" si="35"/>
        <v>0.45087222222222212</v>
      </c>
      <c r="T88" s="98">
        <f t="shared" si="35"/>
        <v>0.4925388888888888</v>
      </c>
      <c r="U88" s="98">
        <f t="shared" si="35"/>
        <v>0.54809444444444455</v>
      </c>
      <c r="V88" s="98">
        <f t="shared" si="35"/>
        <v>0.58976111111111118</v>
      </c>
      <c r="W88" s="98">
        <f t="shared" si="35"/>
        <v>0.63142777777777792</v>
      </c>
      <c r="X88" s="98">
        <f t="shared" si="35"/>
        <v>0.67309444444444455</v>
      </c>
      <c r="Y88" s="98">
        <f t="shared" si="25"/>
        <v>0.7182333333333335</v>
      </c>
      <c r="Z88" s="98">
        <f t="shared" si="35"/>
        <v>0.75990000000000013</v>
      </c>
      <c r="AA88" s="98">
        <f t="shared" si="35"/>
        <v>0.8119833333333335</v>
      </c>
      <c r="AB88" s="98">
        <f t="shared" si="35"/>
        <v>0.85365000000000013</v>
      </c>
      <c r="AC88" s="98">
        <f t="shared" si="27"/>
        <v>0.90226111111111118</v>
      </c>
      <c r="AD88" s="98">
        <f t="shared" si="28"/>
        <v>0.94740000000000013</v>
      </c>
      <c r="AE88" s="98">
        <f t="shared" si="29"/>
        <v>0.98906666666666676</v>
      </c>
      <c r="AF88" s="135"/>
    </row>
    <row r="89" spans="1:33">
      <c r="A89" s="1964"/>
      <c r="B89" s="1106" t="s">
        <v>162</v>
      </c>
      <c r="C89" s="1382" t="s">
        <v>4</v>
      </c>
      <c r="D89" s="1382" t="s">
        <v>1681</v>
      </c>
      <c r="E89" s="1382" t="s">
        <v>160</v>
      </c>
      <c r="F89" s="1496">
        <v>0.65</v>
      </c>
      <c r="G89" s="472">
        <f t="shared" si="30"/>
        <v>16.53</v>
      </c>
      <c r="H89" s="932" t="s">
        <v>601</v>
      </c>
      <c r="I89" s="932" t="s">
        <v>602</v>
      </c>
      <c r="J89" s="32">
        <v>15</v>
      </c>
      <c r="K89" s="33">
        <f t="shared" si="22"/>
        <v>1.8055555555555557E-3</v>
      </c>
      <c r="L89" s="33">
        <f t="shared" si="31"/>
        <v>2.5594444444444447E-2</v>
      </c>
      <c r="M89" s="34">
        <f t="shared" ref="M89:AB89" si="36">M88+$K89</f>
        <v>0.22351111111111113</v>
      </c>
      <c r="N89" s="34">
        <f t="shared" si="36"/>
        <v>0.26517777777777773</v>
      </c>
      <c r="O89" s="34">
        <f t="shared" si="36"/>
        <v>0.29989999999999989</v>
      </c>
      <c r="P89" s="34">
        <f t="shared" si="36"/>
        <v>0.32073333333333326</v>
      </c>
      <c r="Q89" s="34">
        <f t="shared" si="24"/>
        <v>0.36239999999999994</v>
      </c>
      <c r="R89" s="34">
        <f t="shared" si="36"/>
        <v>0.41101111111111105</v>
      </c>
      <c r="S89" s="34">
        <f t="shared" si="36"/>
        <v>0.45267777777777768</v>
      </c>
      <c r="T89" s="34">
        <f t="shared" si="36"/>
        <v>0.49434444444444436</v>
      </c>
      <c r="U89" s="34">
        <f t="shared" si="36"/>
        <v>0.54990000000000006</v>
      </c>
      <c r="V89" s="34">
        <f t="shared" si="36"/>
        <v>0.59156666666666669</v>
      </c>
      <c r="W89" s="34">
        <f t="shared" si="36"/>
        <v>0.63323333333333343</v>
      </c>
      <c r="X89" s="34">
        <f t="shared" si="36"/>
        <v>0.67490000000000006</v>
      </c>
      <c r="Y89" s="34">
        <f t="shared" si="25"/>
        <v>0.72003888888888901</v>
      </c>
      <c r="Z89" s="34">
        <f t="shared" si="36"/>
        <v>0.76170555555555564</v>
      </c>
      <c r="AA89" s="34">
        <f t="shared" si="36"/>
        <v>0.81378888888888901</v>
      </c>
      <c r="AB89" s="34">
        <f t="shared" si="36"/>
        <v>0.85545555555555564</v>
      </c>
      <c r="AC89" s="34">
        <f t="shared" si="27"/>
        <v>0.90406666666666669</v>
      </c>
      <c r="AD89" s="34">
        <f t="shared" si="28"/>
        <v>0.94920555555555564</v>
      </c>
      <c r="AE89" s="34">
        <f t="shared" si="29"/>
        <v>0.99087222222222227</v>
      </c>
      <c r="AF89" s="135"/>
    </row>
    <row r="90" spans="1:33">
      <c r="A90" s="1258"/>
      <c r="B90" s="11"/>
      <c r="C90" s="11"/>
      <c r="D90" s="11"/>
      <c r="AG90" s="135"/>
    </row>
    <row r="91" spans="1:33">
      <c r="A91" s="1258"/>
      <c r="B91" s="2134" t="s">
        <v>1303</v>
      </c>
      <c r="C91" s="1918"/>
      <c r="D91" s="1918"/>
      <c r="E91" s="1918"/>
      <c r="F91" s="1918"/>
      <c r="G91" s="1918"/>
      <c r="T91" s="1"/>
      <c r="U91" s="1"/>
      <c r="V91" s="1"/>
    </row>
    <row r="92" spans="1:33">
      <c r="A92" s="1258"/>
      <c r="B92" s="2134" t="s">
        <v>1304</v>
      </c>
      <c r="C92" s="1918"/>
      <c r="D92" s="1918"/>
      <c r="E92" s="1918"/>
      <c r="F92" s="1918"/>
      <c r="G92" s="1918"/>
      <c r="T92" s="1"/>
      <c r="U92" s="1"/>
      <c r="V92" s="1"/>
    </row>
    <row r="93" spans="1:33">
      <c r="A93" s="1258"/>
      <c r="B93" s="2134" t="s">
        <v>1307</v>
      </c>
      <c r="C93" s="1918"/>
      <c r="D93" s="1918"/>
      <c r="E93" s="1918"/>
      <c r="T93" s="1"/>
      <c r="U93" s="1"/>
      <c r="V93" s="1"/>
    </row>
    <row r="94" spans="1:33">
      <c r="A94" s="1258"/>
      <c r="C94" s="11"/>
      <c r="D94" s="11"/>
      <c r="T94" s="1"/>
      <c r="U94" s="1"/>
      <c r="V94" s="1"/>
    </row>
    <row r="95" spans="1:33">
      <c r="A95" s="1258"/>
      <c r="B95" s="11"/>
      <c r="C95" s="11"/>
      <c r="D95" s="11"/>
      <c r="T95" s="1"/>
      <c r="U95" s="1"/>
      <c r="V95" s="1"/>
    </row>
    <row r="96" spans="1:33">
      <c r="A96" s="1258"/>
      <c r="B96" s="11"/>
      <c r="C96" s="11"/>
      <c r="D96" s="11"/>
      <c r="T96" s="1"/>
      <c r="U96" s="1"/>
      <c r="V96" s="1"/>
    </row>
    <row r="97" spans="1:22">
      <c r="A97" s="1258"/>
      <c r="B97" s="11"/>
      <c r="C97" s="11"/>
      <c r="D97" s="11"/>
      <c r="T97" s="1"/>
      <c r="U97" s="1"/>
      <c r="V97" s="1"/>
    </row>
    <row r="98" spans="1:22">
      <c r="A98" s="1258"/>
      <c r="B98" s="11"/>
      <c r="C98" s="11"/>
      <c r="D98" s="11"/>
      <c r="T98" s="1"/>
      <c r="U98" s="1"/>
      <c r="V98" s="1"/>
    </row>
    <row r="99" spans="1:22">
      <c r="A99" s="1258"/>
      <c r="B99" s="11"/>
      <c r="C99" s="11"/>
      <c r="D99" s="11"/>
      <c r="T99" s="1"/>
      <c r="U99" s="1"/>
      <c r="V99" s="1"/>
    </row>
    <row r="100" spans="1:22">
      <c r="A100" s="1258"/>
      <c r="B100" s="11"/>
      <c r="C100" s="11"/>
      <c r="D100" s="11"/>
      <c r="T100" s="1"/>
      <c r="U100" s="1"/>
      <c r="V100" s="1"/>
    </row>
    <row r="101" spans="1:22">
      <c r="A101" s="1258"/>
      <c r="B101" s="11"/>
      <c r="C101" s="11"/>
      <c r="D101" s="11"/>
      <c r="T101" s="1"/>
      <c r="U101" s="1"/>
      <c r="V101" s="1"/>
    </row>
    <row r="102" spans="1:22">
      <c r="A102" s="1258"/>
      <c r="B102" s="11"/>
      <c r="C102" s="11"/>
      <c r="D102" s="11"/>
      <c r="T102" s="1"/>
      <c r="U102" s="1"/>
      <c r="V102" s="1"/>
    </row>
    <row r="103" spans="1:22">
      <c r="A103" s="13"/>
      <c r="B103" s="11"/>
      <c r="C103" s="11"/>
      <c r="D103" s="11"/>
      <c r="T103" s="1"/>
      <c r="U103" s="1"/>
      <c r="V103" s="1"/>
    </row>
    <row r="104" spans="1:22">
      <c r="A104" s="13"/>
      <c r="B104" s="11"/>
      <c r="C104" s="11"/>
      <c r="D104" s="11"/>
      <c r="T104" s="1"/>
      <c r="U104" s="1"/>
      <c r="V104" s="1"/>
    </row>
    <row r="105" spans="1:22">
      <c r="A105" s="13"/>
      <c r="B105" s="11"/>
      <c r="C105" s="11"/>
      <c r="D105" s="11"/>
      <c r="T105" s="1"/>
      <c r="U105" s="1"/>
      <c r="V105" s="1"/>
    </row>
    <row r="106" spans="1:22">
      <c r="A106" s="13"/>
      <c r="B106" s="11"/>
      <c r="C106" s="11"/>
      <c r="D106" s="11"/>
      <c r="T106" s="1"/>
      <c r="U106" s="1"/>
      <c r="V106" s="1"/>
    </row>
    <row r="107" spans="1:22">
      <c r="A107" s="13"/>
      <c r="B107" s="11"/>
      <c r="C107" s="11"/>
      <c r="D107" s="11"/>
      <c r="T107" s="1"/>
      <c r="U107" s="1"/>
      <c r="V107" s="1"/>
    </row>
    <row r="108" spans="1:22">
      <c r="A108" s="13"/>
      <c r="B108" s="11"/>
      <c r="C108" s="11"/>
      <c r="D108" s="11"/>
      <c r="T108" s="1"/>
      <c r="U108" s="1"/>
      <c r="V108" s="1"/>
    </row>
    <row r="109" spans="1:22">
      <c r="A109" s="13"/>
      <c r="B109" s="11"/>
      <c r="C109" s="11"/>
      <c r="D109" s="11"/>
      <c r="T109" s="1"/>
      <c r="U109" s="1"/>
      <c r="V109" s="1"/>
    </row>
    <row r="110" spans="1:22">
      <c r="A110" s="13"/>
      <c r="B110" s="17"/>
    </row>
    <row r="111" spans="1:22">
      <c r="A111" s="13"/>
      <c r="B111" s="17"/>
    </row>
    <row r="112" spans="1:22">
      <c r="A112" s="13"/>
      <c r="B112" s="17"/>
    </row>
    <row r="113" spans="1:2">
      <c r="A113" s="13"/>
      <c r="B113" s="17"/>
    </row>
    <row r="114" spans="1:2">
      <c r="A114" s="13"/>
      <c r="B114" s="17"/>
    </row>
    <row r="115" spans="1:2">
      <c r="A115" s="13"/>
      <c r="B115" s="17"/>
    </row>
    <row r="116" spans="1:2">
      <c r="A116" s="13"/>
      <c r="B116" s="17"/>
    </row>
    <row r="117" spans="1:2">
      <c r="A117" s="13"/>
      <c r="B117" s="17"/>
    </row>
    <row r="118" spans="1:2">
      <c r="A118" s="13"/>
      <c r="B118" s="17"/>
    </row>
    <row r="119" spans="1:2">
      <c r="A119" s="13"/>
      <c r="B119" s="17"/>
    </row>
    <row r="120" spans="1:2">
      <c r="A120" s="13"/>
      <c r="B120" s="17"/>
    </row>
    <row r="121" spans="1:2">
      <c r="A121" s="13"/>
      <c r="B121" s="17"/>
    </row>
    <row r="122" spans="1:2">
      <c r="A122" s="15"/>
      <c r="B122" s="17"/>
    </row>
    <row r="123" spans="1:2">
      <c r="A123" s="15"/>
      <c r="B123" s="17"/>
    </row>
    <row r="124" spans="1:2">
      <c r="A124" s="15"/>
      <c r="B124" s="17"/>
    </row>
    <row r="125" spans="1:2">
      <c r="A125" s="15"/>
      <c r="B125" s="17"/>
    </row>
    <row r="126" spans="1:2">
      <c r="A126" s="15"/>
      <c r="B126" s="17"/>
    </row>
    <row r="127" spans="1:2">
      <c r="A127" s="15"/>
      <c r="B127" s="17"/>
    </row>
    <row r="128" spans="1:2">
      <c r="A128" s="15"/>
      <c r="B128" s="17"/>
    </row>
    <row r="129" spans="1:2">
      <c r="A129" s="15"/>
      <c r="B129" s="17"/>
    </row>
    <row r="130" spans="1:2">
      <c r="A130" s="15"/>
      <c r="B130" s="17"/>
    </row>
    <row r="131" spans="1:2">
      <c r="A131" s="15"/>
      <c r="B131" s="17"/>
    </row>
    <row r="132" spans="1:2">
      <c r="A132" s="15"/>
      <c r="B132" s="17"/>
    </row>
    <row r="133" spans="1:2">
      <c r="A133" s="15"/>
    </row>
    <row r="134" spans="1:2">
      <c r="A134" s="15"/>
    </row>
    <row r="135" spans="1:2">
      <c r="A135" s="15"/>
    </row>
    <row r="136" spans="1:2">
      <c r="A136" s="15"/>
    </row>
    <row r="137" spans="1:2">
      <c r="A137" s="15"/>
    </row>
    <row r="138" spans="1:2">
      <c r="A138" s="15"/>
    </row>
    <row r="139" spans="1:2">
      <c r="A139" s="15"/>
    </row>
    <row r="140" spans="1:2">
      <c r="A140" s="15"/>
    </row>
    <row r="141" spans="1:2">
      <c r="A141" s="15"/>
    </row>
    <row r="142" spans="1:2">
      <c r="A142" s="15"/>
    </row>
    <row r="143" spans="1:2">
      <c r="A143" s="15"/>
    </row>
    <row r="144" spans="1:2">
      <c r="A144" s="15"/>
    </row>
    <row r="145" spans="1:1">
      <c r="A145" s="15"/>
    </row>
    <row r="146" spans="1:1">
      <c r="A146" s="15"/>
    </row>
    <row r="147" spans="1:1">
      <c r="A147" s="15"/>
    </row>
    <row r="148" spans="1:1">
      <c r="A148" s="15"/>
    </row>
    <row r="149" spans="1:1">
      <c r="A149" s="15"/>
    </row>
    <row r="150" spans="1:1">
      <c r="A150" s="15"/>
    </row>
  </sheetData>
  <mergeCells count="27">
    <mergeCell ref="D3:AE3"/>
    <mergeCell ref="D4:D5"/>
    <mergeCell ref="E59:L59"/>
    <mergeCell ref="E58:AE58"/>
    <mergeCell ref="E4:L4"/>
    <mergeCell ref="H5:I5"/>
    <mergeCell ref="B56:B57"/>
    <mergeCell ref="A59:A60"/>
    <mergeCell ref="B59:B60"/>
    <mergeCell ref="A47:A48"/>
    <mergeCell ref="D59:D60"/>
    <mergeCell ref="A67:A89"/>
    <mergeCell ref="B92:G92"/>
    <mergeCell ref="B91:G91"/>
    <mergeCell ref="B93:E93"/>
    <mergeCell ref="B1:B2"/>
    <mergeCell ref="A3:C3"/>
    <mergeCell ref="A4:A5"/>
    <mergeCell ref="B4:B5"/>
    <mergeCell ref="C4:C5"/>
    <mergeCell ref="C59:C60"/>
    <mergeCell ref="C43:C44"/>
    <mergeCell ref="D43:I43"/>
    <mergeCell ref="A6:A29"/>
    <mergeCell ref="H60:I60"/>
    <mergeCell ref="A30:A35"/>
    <mergeCell ref="A61:A66"/>
  </mergeCells>
  <pageMargins left="0.43307086614173229" right="0.23622047244094491" top="0.74803149606299213" bottom="0.74803149606299213" header="0.31496062992125984" footer="0.31496062992125984"/>
  <pageSetup paperSize="8" scale="70" orientation="landscape" r:id="rId1"/>
  <rowBreaks count="1" manualBreakCount="1">
    <brk id="66" max="16383" man="1"/>
  </rowBreaks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AZ150"/>
  <sheetViews>
    <sheetView topLeftCell="A39" zoomScale="90" zoomScaleNormal="90" workbookViewId="0">
      <selection activeCell="C61" sqref="C61:C89"/>
    </sheetView>
  </sheetViews>
  <sheetFormatPr defaultRowHeight="16.5"/>
  <cols>
    <col min="1" max="1" width="6.140625" style="1" customWidth="1"/>
    <col min="2" max="2" width="40" style="12" bestFit="1" customWidth="1"/>
    <col min="3" max="3" width="5.140625" style="13" customWidth="1"/>
    <col min="4" max="4" width="14.5703125" style="13" customWidth="1"/>
    <col min="5" max="5" width="8.85546875" style="11" customWidth="1"/>
    <col min="6" max="6" width="9.5703125" style="11" customWidth="1"/>
    <col min="7" max="7" width="12.7109375" style="11" customWidth="1"/>
    <col min="8" max="8" width="13" style="11" customWidth="1"/>
    <col min="9" max="9" width="10.140625" style="11" customWidth="1"/>
    <col min="10" max="10" width="8.85546875" style="11" bestFit="1" customWidth="1"/>
    <col min="11" max="11" width="8.5703125" style="11" customWidth="1"/>
    <col min="12" max="12" width="7.85546875" style="11" customWidth="1"/>
    <col min="13" max="13" width="7.28515625" style="11" customWidth="1"/>
    <col min="14" max="14" width="7.7109375" style="11" customWidth="1"/>
    <col min="15" max="15" width="7.28515625" style="11" customWidth="1"/>
    <col min="16" max="22" width="7.42578125" style="11" customWidth="1"/>
    <col min="23" max="24" width="7.42578125" style="1" customWidth="1"/>
    <col min="25" max="25" width="22.28515625" style="1" customWidth="1"/>
    <col min="26" max="26" width="15.140625" style="1" customWidth="1"/>
    <col min="27" max="47" width="7.42578125" style="1" customWidth="1"/>
    <col min="48" max="48" width="6.85546875" style="1" customWidth="1"/>
    <col min="49" max="49" width="9.140625" style="1"/>
    <col min="50" max="50" width="99" style="1" customWidth="1"/>
    <col min="51" max="16384" width="9.140625" style="1"/>
  </cols>
  <sheetData>
    <row r="1" spans="1:52" ht="36.75" customHeight="1">
      <c r="A1" s="15"/>
      <c r="B1" s="1952">
        <v>24</v>
      </c>
      <c r="C1" s="386"/>
      <c r="D1" s="38" t="s">
        <v>452</v>
      </c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  <c r="P1" s="361"/>
      <c r="Q1" s="383"/>
      <c r="R1" s="383"/>
      <c r="S1" s="383"/>
      <c r="T1" s="383"/>
      <c r="U1" s="383"/>
      <c r="V1" s="383"/>
      <c r="W1" s="383"/>
      <c r="X1" s="383"/>
      <c r="Y1" s="383"/>
      <c r="Z1" s="383"/>
      <c r="AA1" s="383"/>
      <c r="AB1" s="383"/>
      <c r="AC1" s="383"/>
      <c r="AD1" s="383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</row>
    <row r="2" spans="1:52" ht="36.75" customHeight="1" thickBot="1">
      <c r="A2" s="15"/>
      <c r="B2" s="1952"/>
      <c r="C2" s="386"/>
      <c r="D2" s="38" t="s">
        <v>447</v>
      </c>
      <c r="E2" s="361"/>
      <c r="F2" s="361"/>
      <c r="G2" s="361"/>
      <c r="H2" s="361"/>
      <c r="I2" s="361"/>
      <c r="J2" s="361"/>
      <c r="K2" s="361"/>
      <c r="L2" s="361"/>
      <c r="M2" s="361"/>
      <c r="N2" s="361"/>
      <c r="O2" s="361"/>
      <c r="P2" s="361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3"/>
      <c r="AS2" s="383"/>
      <c r="AT2" s="383"/>
      <c r="AU2" s="383"/>
      <c r="AV2" s="15"/>
    </row>
    <row r="3" spans="1:52" ht="25.5">
      <c r="A3" s="1998" t="s">
        <v>17</v>
      </c>
      <c r="B3" s="1998"/>
      <c r="C3" s="1998"/>
      <c r="D3" s="1959" t="s">
        <v>1465</v>
      </c>
      <c r="E3" s="1960"/>
      <c r="F3" s="1960"/>
      <c r="G3" s="1960"/>
      <c r="H3" s="1960"/>
      <c r="I3" s="1960"/>
      <c r="J3" s="1960"/>
      <c r="K3" s="1960"/>
      <c r="L3" s="1960"/>
      <c r="M3" s="1960"/>
      <c r="N3" s="1960"/>
      <c r="O3" s="1960"/>
      <c r="P3" s="1960"/>
      <c r="Q3" s="1960"/>
      <c r="R3" s="1960"/>
      <c r="S3" s="1960"/>
      <c r="T3" s="1960"/>
      <c r="U3" s="1960"/>
      <c r="V3" s="1960"/>
      <c r="W3" s="1961"/>
      <c r="X3" s="389"/>
      <c r="Y3" s="389"/>
      <c r="Z3" s="247" t="s">
        <v>1333</v>
      </c>
      <c r="AA3" s="248"/>
      <c r="AB3" s="389"/>
      <c r="AC3" s="389"/>
      <c r="AD3" s="389"/>
      <c r="AE3" s="383"/>
      <c r="AF3" s="383"/>
      <c r="AG3" s="383"/>
      <c r="AH3" s="383"/>
      <c r="AI3" s="383"/>
      <c r="AJ3" s="383"/>
      <c r="AK3" s="383"/>
      <c r="AL3" s="383"/>
      <c r="AM3" s="383"/>
      <c r="AN3" s="383"/>
      <c r="AO3" s="383"/>
      <c r="AP3" s="383"/>
      <c r="AQ3" s="383"/>
      <c r="AR3" s="383"/>
      <c r="AS3" s="383"/>
      <c r="AT3" s="15"/>
      <c r="AU3" s="15"/>
      <c r="AV3" s="15"/>
      <c r="AW3" s="15"/>
      <c r="AX3" s="15"/>
      <c r="AY3" s="15"/>
      <c r="AZ3" s="15"/>
    </row>
    <row r="4" spans="1:52" ht="18" customHeight="1">
      <c r="A4" s="1954"/>
      <c r="B4" s="1953" t="s">
        <v>1</v>
      </c>
      <c r="C4" s="1955" t="s">
        <v>2</v>
      </c>
      <c r="D4" s="2017" t="s">
        <v>1686</v>
      </c>
      <c r="E4" s="1991" t="s">
        <v>16</v>
      </c>
      <c r="F4" s="1992"/>
      <c r="G4" s="1992"/>
      <c r="H4" s="1992"/>
      <c r="I4" s="1992"/>
      <c r="J4" s="1992"/>
      <c r="K4" s="1992"/>
      <c r="L4" s="1993"/>
      <c r="M4" s="32">
        <v>1</v>
      </c>
      <c r="N4" s="32">
        <v>2</v>
      </c>
      <c r="O4" s="32">
        <v>1</v>
      </c>
      <c r="P4" s="895">
        <v>2</v>
      </c>
      <c r="Q4" s="32">
        <v>1</v>
      </c>
      <c r="R4" s="32">
        <v>2</v>
      </c>
      <c r="S4" s="32">
        <v>1</v>
      </c>
      <c r="T4" s="32">
        <v>2</v>
      </c>
      <c r="U4" s="32">
        <v>1</v>
      </c>
      <c r="V4" s="32">
        <v>1</v>
      </c>
      <c r="W4" s="32">
        <v>1</v>
      </c>
      <c r="X4" s="15"/>
      <c r="Y4" s="15"/>
      <c r="Z4" s="250" t="s">
        <v>1297</v>
      </c>
      <c r="AA4" s="970">
        <f>G35+G89</f>
        <v>33.585000000000001</v>
      </c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</row>
    <row r="5" spans="1:52" ht="18" customHeight="1">
      <c r="A5" s="1954"/>
      <c r="B5" s="1953"/>
      <c r="C5" s="1955"/>
      <c r="D5" s="2018"/>
      <c r="E5" s="815" t="s">
        <v>0</v>
      </c>
      <c r="F5" s="14" t="s">
        <v>48</v>
      </c>
      <c r="G5" s="14"/>
      <c r="H5" s="1957" t="s">
        <v>552</v>
      </c>
      <c r="I5" s="1958"/>
      <c r="J5" s="14" t="s">
        <v>8</v>
      </c>
      <c r="K5" s="14" t="s">
        <v>9</v>
      </c>
      <c r="L5" s="14" t="s">
        <v>10</v>
      </c>
      <c r="M5" s="817">
        <v>1</v>
      </c>
      <c r="N5" s="817">
        <v>2</v>
      </c>
      <c r="O5" s="817">
        <v>3</v>
      </c>
      <c r="P5" s="817">
        <v>4</v>
      </c>
      <c r="Q5" s="817">
        <v>5</v>
      </c>
      <c r="R5" s="817">
        <v>6</v>
      </c>
      <c r="S5" s="817">
        <v>7</v>
      </c>
      <c r="T5" s="817">
        <v>8</v>
      </c>
      <c r="U5" s="817">
        <v>9</v>
      </c>
      <c r="V5" s="817">
        <v>10</v>
      </c>
      <c r="W5" s="817">
        <v>11</v>
      </c>
      <c r="X5" s="15"/>
      <c r="Y5" s="15"/>
      <c r="Z5" s="250" t="s">
        <v>1275</v>
      </c>
      <c r="AA5" s="1063">
        <v>11</v>
      </c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</row>
    <row r="6" spans="1:52" ht="16.5" customHeight="1" thickBot="1">
      <c r="A6" s="1962" t="s">
        <v>256</v>
      </c>
      <c r="B6" s="1092" t="s">
        <v>162</v>
      </c>
      <c r="C6" s="1477" t="s">
        <v>4</v>
      </c>
      <c r="D6" s="1477" t="s">
        <v>1681</v>
      </c>
      <c r="E6" s="35" t="s">
        <v>18</v>
      </c>
      <c r="F6" s="720">
        <v>0</v>
      </c>
      <c r="G6" s="1111">
        <v>0</v>
      </c>
      <c r="H6" s="584" t="s">
        <v>601</v>
      </c>
      <c r="I6" s="584" t="s">
        <v>602</v>
      </c>
      <c r="J6" s="163">
        <v>20</v>
      </c>
      <c r="K6" s="164"/>
      <c r="L6" s="164">
        <v>0</v>
      </c>
      <c r="M6" s="165">
        <v>0.25908134920634912</v>
      </c>
      <c r="N6" s="165">
        <v>0.30074801587301581</v>
      </c>
      <c r="O6" s="165">
        <v>0.34241468253968244</v>
      </c>
      <c r="P6" s="165">
        <v>0.38060912698412686</v>
      </c>
      <c r="Q6" s="165">
        <v>0.46394246031746023</v>
      </c>
      <c r="R6" s="165">
        <v>0.50560912698412686</v>
      </c>
      <c r="S6" s="165">
        <v>0.54727579365079349</v>
      </c>
      <c r="T6" s="165">
        <v>0.63060912698412686</v>
      </c>
      <c r="U6" s="165">
        <v>0.71394246031746023</v>
      </c>
      <c r="V6" s="165">
        <v>0.8042202380952379</v>
      </c>
      <c r="W6" s="165">
        <v>0.88755357142857128</v>
      </c>
      <c r="Y6" s="15"/>
      <c r="Z6" s="1064" t="s">
        <v>1157</v>
      </c>
      <c r="AA6" s="972">
        <f>AA5*AA4</f>
        <v>369.435</v>
      </c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</row>
    <row r="7" spans="1:52">
      <c r="A7" s="2140"/>
      <c r="B7" s="335" t="s">
        <v>163</v>
      </c>
      <c r="C7" s="1264" t="s">
        <v>4</v>
      </c>
      <c r="D7" s="1264" t="s">
        <v>1681</v>
      </c>
      <c r="E7" s="35" t="s">
        <v>19</v>
      </c>
      <c r="F7" s="720">
        <v>0.41</v>
      </c>
      <c r="G7" s="1110">
        <f t="shared" ref="G7:G35" si="0">G6+F7</f>
        <v>0.41</v>
      </c>
      <c r="H7" s="584" t="s">
        <v>653</v>
      </c>
      <c r="I7" s="584" t="s">
        <v>604</v>
      </c>
      <c r="J7" s="568">
        <v>20</v>
      </c>
      <c r="K7" s="37">
        <f t="shared" ref="K7:K35" si="1">(F7/J7)/24</f>
        <v>8.5416666666666659E-4</v>
      </c>
      <c r="L7" s="37">
        <f>L6+K7</f>
        <v>8.5416666666666659E-4</v>
      </c>
      <c r="M7" s="98">
        <f t="shared" ref="M7:M35" si="2">M6+$K7</f>
        <v>0.25993551587301578</v>
      </c>
      <c r="N7" s="98">
        <f t="shared" ref="N7:N35" si="3">N6+$K7</f>
        <v>0.30160218253968246</v>
      </c>
      <c r="O7" s="98">
        <f t="shared" ref="O7:O35" si="4">O6+$K7</f>
        <v>0.34326884920634909</v>
      </c>
      <c r="P7" s="98">
        <f t="shared" ref="P7:P35" si="5">P6+$K7</f>
        <v>0.38146329365079351</v>
      </c>
      <c r="Q7" s="98">
        <f t="shared" ref="Q7:Q35" si="6">Q6+$K7</f>
        <v>0.46479662698412688</v>
      </c>
      <c r="R7" s="98">
        <f t="shared" ref="R7:R35" si="7">R6+$K7</f>
        <v>0.50646329365079357</v>
      </c>
      <c r="S7" s="98">
        <f t="shared" ref="S7:S35" si="8">S6+$K7</f>
        <v>0.5481299603174602</v>
      </c>
      <c r="T7" s="98">
        <f t="shared" ref="T7:T35" si="9">T6+$K7</f>
        <v>0.63146329365079357</v>
      </c>
      <c r="U7" s="98">
        <f t="shared" ref="U7:U35" si="10">U6+$K7</f>
        <v>0.71479662698412694</v>
      </c>
      <c r="V7" s="98">
        <f t="shared" ref="V7:V35" si="11">V6+$K7</f>
        <v>0.80507440476190462</v>
      </c>
      <c r="W7" s="98">
        <f t="shared" ref="W7:W35" si="12">W6+$K7</f>
        <v>0.88840773809523799</v>
      </c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</row>
    <row r="8" spans="1:52">
      <c r="A8" s="2140"/>
      <c r="B8" s="335" t="s">
        <v>423</v>
      </c>
      <c r="C8" s="1439" t="s">
        <v>5</v>
      </c>
      <c r="D8" s="1382" t="s">
        <v>1681</v>
      </c>
      <c r="E8" s="1439" t="s">
        <v>20</v>
      </c>
      <c r="F8" s="720">
        <v>0.52</v>
      </c>
      <c r="G8" s="1110">
        <f t="shared" si="0"/>
        <v>0.92999999999999994</v>
      </c>
      <c r="H8" s="584" t="s">
        <v>672</v>
      </c>
      <c r="I8" s="584" t="s">
        <v>673</v>
      </c>
      <c r="J8" s="568">
        <v>20</v>
      </c>
      <c r="K8" s="37">
        <f t="shared" si="1"/>
        <v>1.0833333333333335E-3</v>
      </c>
      <c r="L8" s="37">
        <f t="shared" ref="L8:L35" si="13">L7+K8</f>
        <v>1.9375E-3</v>
      </c>
      <c r="M8" s="98">
        <f t="shared" si="2"/>
        <v>0.2610188492063491</v>
      </c>
      <c r="N8" s="98">
        <f t="shared" si="3"/>
        <v>0.30268551587301579</v>
      </c>
      <c r="O8" s="98">
        <f t="shared" si="4"/>
        <v>0.34435218253968242</v>
      </c>
      <c r="P8" s="98">
        <f t="shared" si="5"/>
        <v>0.38254662698412684</v>
      </c>
      <c r="Q8" s="98">
        <f t="shared" si="6"/>
        <v>0.46587996031746021</v>
      </c>
      <c r="R8" s="98">
        <f t="shared" si="7"/>
        <v>0.50754662698412689</v>
      </c>
      <c r="S8" s="98">
        <f t="shared" si="8"/>
        <v>0.54921329365079352</v>
      </c>
      <c r="T8" s="98">
        <f t="shared" si="9"/>
        <v>0.63254662698412689</v>
      </c>
      <c r="U8" s="98">
        <f t="shared" si="10"/>
        <v>0.71587996031746026</v>
      </c>
      <c r="V8" s="98">
        <f t="shared" si="11"/>
        <v>0.80615773809523794</v>
      </c>
      <c r="W8" s="98">
        <f t="shared" si="12"/>
        <v>0.88949107142857131</v>
      </c>
      <c r="X8" s="92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</row>
    <row r="9" spans="1:52">
      <c r="A9" s="2140"/>
      <c r="B9" s="335" t="s">
        <v>215</v>
      </c>
      <c r="C9" s="1439" t="s">
        <v>5</v>
      </c>
      <c r="D9" s="1382" t="s">
        <v>1684</v>
      </c>
      <c r="E9" s="1439" t="s">
        <v>21</v>
      </c>
      <c r="F9" s="720">
        <v>1.07</v>
      </c>
      <c r="G9" s="1110">
        <f t="shared" si="0"/>
        <v>2</v>
      </c>
      <c r="H9" s="608" t="s">
        <v>730</v>
      </c>
      <c r="I9" s="608" t="s">
        <v>731</v>
      </c>
      <c r="J9" s="568">
        <v>15</v>
      </c>
      <c r="K9" s="37">
        <f t="shared" si="1"/>
        <v>2.972222222222222E-3</v>
      </c>
      <c r="L9" s="37">
        <f t="shared" si="13"/>
        <v>4.9097222222222216E-3</v>
      </c>
      <c r="M9" s="98">
        <f t="shared" si="2"/>
        <v>0.26399107142857131</v>
      </c>
      <c r="N9" s="98">
        <f t="shared" si="3"/>
        <v>0.305657738095238</v>
      </c>
      <c r="O9" s="98">
        <f t="shared" si="4"/>
        <v>0.34732440476190463</v>
      </c>
      <c r="P9" s="98">
        <f t="shared" si="5"/>
        <v>0.38551884920634905</v>
      </c>
      <c r="Q9" s="98">
        <f t="shared" si="6"/>
        <v>0.46885218253968242</v>
      </c>
      <c r="R9" s="98">
        <f t="shared" si="7"/>
        <v>0.51051884920634916</v>
      </c>
      <c r="S9" s="98">
        <f t="shared" si="8"/>
        <v>0.55218551587301579</v>
      </c>
      <c r="T9" s="98">
        <f t="shared" si="9"/>
        <v>0.63551884920634916</v>
      </c>
      <c r="U9" s="98">
        <f t="shared" si="10"/>
        <v>0.71885218253968253</v>
      </c>
      <c r="V9" s="98">
        <f t="shared" si="11"/>
        <v>0.80912996031746021</v>
      </c>
      <c r="W9" s="98">
        <f t="shared" si="12"/>
        <v>0.89246329365079358</v>
      </c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</row>
    <row r="10" spans="1:52">
      <c r="A10" s="2140"/>
      <c r="B10" s="335" t="s">
        <v>191</v>
      </c>
      <c r="C10" s="1439" t="s">
        <v>4</v>
      </c>
      <c r="D10" s="1382" t="s">
        <v>1681</v>
      </c>
      <c r="E10" s="1439" t="s">
        <v>22</v>
      </c>
      <c r="F10" s="720">
        <v>0.16</v>
      </c>
      <c r="G10" s="1110">
        <f t="shared" si="0"/>
        <v>2.16</v>
      </c>
      <c r="H10" s="831" t="s">
        <v>732</v>
      </c>
      <c r="I10" s="831" t="s">
        <v>733</v>
      </c>
      <c r="J10" s="568">
        <v>25</v>
      </c>
      <c r="K10" s="37">
        <f t="shared" si="1"/>
        <v>2.6666666666666668E-4</v>
      </c>
      <c r="L10" s="37">
        <f t="shared" si="13"/>
        <v>5.1763888888888884E-3</v>
      </c>
      <c r="M10" s="98">
        <f t="shared" si="2"/>
        <v>0.264257738095238</v>
      </c>
      <c r="N10" s="98">
        <f t="shared" si="3"/>
        <v>0.30592440476190469</v>
      </c>
      <c r="O10" s="98">
        <f t="shared" si="4"/>
        <v>0.34759107142857132</v>
      </c>
      <c r="P10" s="98">
        <f t="shared" si="5"/>
        <v>0.38578551587301574</v>
      </c>
      <c r="Q10" s="98">
        <f t="shared" si="6"/>
        <v>0.46911884920634911</v>
      </c>
      <c r="R10" s="98">
        <f t="shared" si="7"/>
        <v>0.51078551587301579</v>
      </c>
      <c r="S10" s="98">
        <f t="shared" si="8"/>
        <v>0.55245218253968242</v>
      </c>
      <c r="T10" s="98">
        <f t="shared" si="9"/>
        <v>0.63578551587301579</v>
      </c>
      <c r="U10" s="98">
        <f t="shared" si="10"/>
        <v>0.71911884920634916</v>
      </c>
      <c r="V10" s="98">
        <f t="shared" si="11"/>
        <v>0.80939662698412684</v>
      </c>
      <c r="W10" s="98">
        <f t="shared" si="12"/>
        <v>0.89272996031746021</v>
      </c>
    </row>
    <row r="11" spans="1:52">
      <c r="A11" s="2140"/>
      <c r="B11" s="335" t="s">
        <v>216</v>
      </c>
      <c r="C11" s="1439" t="s">
        <v>5</v>
      </c>
      <c r="D11" s="1382" t="s">
        <v>1681</v>
      </c>
      <c r="E11" s="1439" t="s">
        <v>23</v>
      </c>
      <c r="F11" s="720">
        <v>0.35</v>
      </c>
      <c r="G11" s="1110">
        <f t="shared" si="0"/>
        <v>2.5100000000000002</v>
      </c>
      <c r="H11" s="831" t="s">
        <v>734</v>
      </c>
      <c r="I11" s="831" t="s">
        <v>735</v>
      </c>
      <c r="J11" s="568">
        <v>30</v>
      </c>
      <c r="K11" s="37">
        <f t="shared" si="1"/>
        <v>4.8611111111111104E-4</v>
      </c>
      <c r="L11" s="37">
        <f>L10+K11</f>
        <v>5.6624999999999991E-3</v>
      </c>
      <c r="M11" s="98">
        <f t="shared" si="2"/>
        <v>0.26474384920634914</v>
      </c>
      <c r="N11" s="98">
        <f t="shared" si="3"/>
        <v>0.30641051587301582</v>
      </c>
      <c r="O11" s="98">
        <f t="shared" si="4"/>
        <v>0.34807718253968245</v>
      </c>
      <c r="P11" s="98">
        <f t="shared" si="5"/>
        <v>0.38627162698412687</v>
      </c>
      <c r="Q11" s="98">
        <f t="shared" si="6"/>
        <v>0.46960496031746024</v>
      </c>
      <c r="R11" s="98">
        <f t="shared" si="7"/>
        <v>0.51127162698412687</v>
      </c>
      <c r="S11" s="98">
        <f t="shared" si="8"/>
        <v>0.5529382936507935</v>
      </c>
      <c r="T11" s="98">
        <f t="shared" si="9"/>
        <v>0.63627162698412687</v>
      </c>
      <c r="U11" s="98">
        <f t="shared" si="10"/>
        <v>0.71960496031746024</v>
      </c>
      <c r="V11" s="98">
        <f t="shared" si="11"/>
        <v>0.80988273809523792</v>
      </c>
      <c r="W11" s="98">
        <f t="shared" si="12"/>
        <v>0.89321607142857129</v>
      </c>
    </row>
    <row r="12" spans="1:52">
      <c r="A12" s="2140"/>
      <c r="B12" s="335" t="s">
        <v>210</v>
      </c>
      <c r="C12" s="1439" t="s">
        <v>5</v>
      </c>
      <c r="D12" s="1382" t="s">
        <v>1681</v>
      </c>
      <c r="E12" s="1439" t="s">
        <v>24</v>
      </c>
      <c r="F12" s="720">
        <v>0.35</v>
      </c>
      <c r="G12" s="1110">
        <f t="shared" si="0"/>
        <v>2.8600000000000003</v>
      </c>
      <c r="H12" s="831" t="s">
        <v>788</v>
      </c>
      <c r="I12" s="831" t="s">
        <v>789</v>
      </c>
      <c r="J12" s="568">
        <v>25</v>
      </c>
      <c r="K12" s="37">
        <f t="shared" si="1"/>
        <v>5.8333333333333327E-4</v>
      </c>
      <c r="L12" s="37">
        <f>L10+K12</f>
        <v>5.7597222222222216E-3</v>
      </c>
      <c r="M12" s="98">
        <f t="shared" si="2"/>
        <v>0.26532718253968246</v>
      </c>
      <c r="N12" s="98">
        <f t="shared" si="3"/>
        <v>0.30699384920634915</v>
      </c>
      <c r="O12" s="98">
        <f t="shared" si="4"/>
        <v>0.34866051587301577</v>
      </c>
      <c r="P12" s="98">
        <f t="shared" si="5"/>
        <v>0.38685496031746019</v>
      </c>
      <c r="Q12" s="98">
        <f t="shared" si="6"/>
        <v>0.47018829365079357</v>
      </c>
      <c r="R12" s="98">
        <f t="shared" si="7"/>
        <v>0.51185496031746025</v>
      </c>
      <c r="S12" s="98">
        <f t="shared" si="8"/>
        <v>0.55352162698412688</v>
      </c>
      <c r="T12" s="98">
        <f t="shared" si="9"/>
        <v>0.63685496031746025</v>
      </c>
      <c r="U12" s="98">
        <f t="shared" si="10"/>
        <v>0.72018829365079362</v>
      </c>
      <c r="V12" s="98">
        <f t="shared" si="11"/>
        <v>0.8104660714285713</v>
      </c>
      <c r="W12" s="98">
        <f t="shared" si="12"/>
        <v>0.89379940476190467</v>
      </c>
    </row>
    <row r="13" spans="1:52">
      <c r="A13" s="2140"/>
      <c r="B13" s="335" t="s">
        <v>209</v>
      </c>
      <c r="C13" s="1439" t="s">
        <v>5</v>
      </c>
      <c r="D13" s="1382" t="s">
        <v>1681</v>
      </c>
      <c r="E13" s="1439" t="s">
        <v>25</v>
      </c>
      <c r="F13" s="720">
        <v>0.54</v>
      </c>
      <c r="G13" s="1110">
        <f t="shared" si="0"/>
        <v>3.4000000000000004</v>
      </c>
      <c r="H13" s="831" t="s">
        <v>800</v>
      </c>
      <c r="I13" s="831" t="s">
        <v>801</v>
      </c>
      <c r="J13" s="568">
        <v>25</v>
      </c>
      <c r="K13" s="37">
        <f t="shared" si="1"/>
        <v>9.0000000000000008E-4</v>
      </c>
      <c r="L13" s="37">
        <f t="shared" si="13"/>
        <v>6.6597222222222214E-3</v>
      </c>
      <c r="M13" s="98">
        <f t="shared" si="2"/>
        <v>0.26622718253968247</v>
      </c>
      <c r="N13" s="98">
        <f t="shared" si="3"/>
        <v>0.30789384920634916</v>
      </c>
      <c r="O13" s="98">
        <f t="shared" si="4"/>
        <v>0.34956051587301579</v>
      </c>
      <c r="P13" s="98">
        <f t="shared" si="5"/>
        <v>0.38775496031746021</v>
      </c>
      <c r="Q13" s="98">
        <f t="shared" si="6"/>
        <v>0.47108829365079358</v>
      </c>
      <c r="R13" s="98">
        <f t="shared" si="7"/>
        <v>0.51275496031746026</v>
      </c>
      <c r="S13" s="98">
        <f t="shared" si="8"/>
        <v>0.55442162698412689</v>
      </c>
      <c r="T13" s="98">
        <f t="shared" si="9"/>
        <v>0.63775496031746026</v>
      </c>
      <c r="U13" s="98">
        <f t="shared" si="10"/>
        <v>0.72108829365079363</v>
      </c>
      <c r="V13" s="98">
        <f t="shared" si="11"/>
        <v>0.81136607142857131</v>
      </c>
      <c r="W13" s="98">
        <f t="shared" si="12"/>
        <v>0.89469940476190468</v>
      </c>
    </row>
    <row r="14" spans="1:52">
      <c r="A14" s="2140"/>
      <c r="B14" s="1010" t="s">
        <v>205</v>
      </c>
      <c r="C14" s="1264" t="s">
        <v>5</v>
      </c>
      <c r="D14" s="1264" t="s">
        <v>1681</v>
      </c>
      <c r="E14" s="1439" t="s">
        <v>26</v>
      </c>
      <c r="F14" s="720">
        <v>0.22</v>
      </c>
      <c r="G14" s="1110">
        <f t="shared" si="0"/>
        <v>3.6200000000000006</v>
      </c>
      <c r="H14" s="644" t="s">
        <v>736</v>
      </c>
      <c r="I14" s="644" t="s">
        <v>763</v>
      </c>
      <c r="J14" s="32">
        <v>25</v>
      </c>
      <c r="K14" s="33">
        <f t="shared" si="1"/>
        <v>3.6666666666666667E-4</v>
      </c>
      <c r="L14" s="33">
        <f t="shared" si="13"/>
        <v>7.0263888888888884E-3</v>
      </c>
      <c r="M14" s="34">
        <f t="shared" si="2"/>
        <v>0.26659384920634915</v>
      </c>
      <c r="N14" s="34">
        <f t="shared" si="3"/>
        <v>0.30826051587301584</v>
      </c>
      <c r="O14" s="34">
        <f t="shared" si="4"/>
        <v>0.34992718253968247</v>
      </c>
      <c r="P14" s="34">
        <f t="shared" si="5"/>
        <v>0.38812162698412689</v>
      </c>
      <c r="Q14" s="34">
        <f t="shared" si="6"/>
        <v>0.47145496031746026</v>
      </c>
      <c r="R14" s="34">
        <f t="shared" si="7"/>
        <v>0.51312162698412689</v>
      </c>
      <c r="S14" s="34">
        <f t="shared" si="8"/>
        <v>0.55478829365079352</v>
      </c>
      <c r="T14" s="34">
        <f t="shared" si="9"/>
        <v>0.63812162698412689</v>
      </c>
      <c r="U14" s="34">
        <f t="shared" si="10"/>
        <v>0.72145496031746026</v>
      </c>
      <c r="V14" s="34">
        <f t="shared" si="11"/>
        <v>0.81173273809523794</v>
      </c>
      <c r="W14" s="34">
        <f t="shared" si="12"/>
        <v>0.89506607142857131</v>
      </c>
    </row>
    <row r="15" spans="1:52">
      <c r="A15" s="2140"/>
      <c r="B15" s="335" t="s">
        <v>203</v>
      </c>
      <c r="C15" s="1264" t="s">
        <v>5</v>
      </c>
      <c r="D15" s="1264" t="s">
        <v>1681</v>
      </c>
      <c r="E15" s="1439" t="s">
        <v>27</v>
      </c>
      <c r="F15" s="720">
        <v>0.45</v>
      </c>
      <c r="G15" s="1110">
        <f t="shared" si="0"/>
        <v>4.07</v>
      </c>
      <c r="H15" s="608" t="s">
        <v>798</v>
      </c>
      <c r="I15" s="608" t="s">
        <v>799</v>
      </c>
      <c r="J15" s="568">
        <v>25</v>
      </c>
      <c r="K15" s="37">
        <f t="shared" si="1"/>
        <v>7.5000000000000012E-4</v>
      </c>
      <c r="L15" s="37">
        <f t="shared" si="13"/>
        <v>7.7763888888888882E-3</v>
      </c>
      <c r="M15" s="121">
        <f t="shared" si="2"/>
        <v>0.26734384920634913</v>
      </c>
      <c r="N15" s="98">
        <f t="shared" si="3"/>
        <v>0.30901051587301581</v>
      </c>
      <c r="O15" s="121">
        <f t="shared" si="4"/>
        <v>0.35067718253968244</v>
      </c>
      <c r="P15" s="121">
        <f t="shared" si="5"/>
        <v>0.38887162698412686</v>
      </c>
      <c r="Q15" s="121">
        <f t="shared" si="6"/>
        <v>0.47220496031746023</v>
      </c>
      <c r="R15" s="121">
        <f t="shared" si="7"/>
        <v>0.51387162698412692</v>
      </c>
      <c r="S15" s="121">
        <f t="shared" si="8"/>
        <v>0.55553829365079355</v>
      </c>
      <c r="T15" s="98">
        <f t="shared" si="9"/>
        <v>0.63887162698412692</v>
      </c>
      <c r="U15" s="98">
        <f t="shared" si="10"/>
        <v>0.72220496031746029</v>
      </c>
      <c r="V15" s="121">
        <f t="shared" si="11"/>
        <v>0.81248273809523797</v>
      </c>
      <c r="W15" s="121">
        <f t="shared" si="12"/>
        <v>0.89581607142857134</v>
      </c>
    </row>
    <row r="16" spans="1:52">
      <c r="A16" s="2140"/>
      <c r="B16" s="1112" t="s">
        <v>424</v>
      </c>
      <c r="C16" s="1439" t="s">
        <v>5</v>
      </c>
      <c r="D16" s="1382" t="s">
        <v>1683</v>
      </c>
      <c r="E16" s="1439" t="s">
        <v>28</v>
      </c>
      <c r="F16" s="720">
        <v>0.76</v>
      </c>
      <c r="G16" s="1110">
        <f t="shared" si="0"/>
        <v>4.83</v>
      </c>
      <c r="H16" s="1093" t="s">
        <v>1308</v>
      </c>
      <c r="I16" s="1093" t="s">
        <v>1309</v>
      </c>
      <c r="J16" s="568">
        <v>30</v>
      </c>
      <c r="K16" s="37">
        <f t="shared" si="1"/>
        <v>1.0555555555555555E-3</v>
      </c>
      <c r="L16" s="37">
        <f t="shared" si="13"/>
        <v>8.8319444444444443E-3</v>
      </c>
      <c r="M16" s="98">
        <f t="shared" si="2"/>
        <v>0.26839940476190466</v>
      </c>
      <c r="N16" s="98">
        <f t="shared" si="3"/>
        <v>0.31006607142857134</v>
      </c>
      <c r="O16" s="98">
        <f t="shared" si="4"/>
        <v>0.35173273809523797</v>
      </c>
      <c r="P16" s="98">
        <f t="shared" si="5"/>
        <v>0.38992718253968239</v>
      </c>
      <c r="Q16" s="98">
        <f t="shared" si="6"/>
        <v>0.47326051587301576</v>
      </c>
      <c r="R16" s="98">
        <f t="shared" si="7"/>
        <v>0.5149271825396825</v>
      </c>
      <c r="S16" s="98">
        <f t="shared" si="8"/>
        <v>0.55659384920634913</v>
      </c>
      <c r="T16" s="98">
        <f t="shared" si="9"/>
        <v>0.6399271825396825</v>
      </c>
      <c r="U16" s="98">
        <f t="shared" si="10"/>
        <v>0.72326051587301587</v>
      </c>
      <c r="V16" s="98">
        <f t="shared" si="11"/>
        <v>0.81353829365079355</v>
      </c>
      <c r="W16" s="98">
        <f t="shared" si="12"/>
        <v>0.89687162698412692</v>
      </c>
    </row>
    <row r="17" spans="1:43">
      <c r="A17" s="2140"/>
      <c r="B17" s="335" t="s">
        <v>425</v>
      </c>
      <c r="C17" s="1439" t="s">
        <v>5</v>
      </c>
      <c r="D17" s="1382" t="s">
        <v>1683</v>
      </c>
      <c r="E17" s="1439" t="s">
        <v>29</v>
      </c>
      <c r="F17" s="720">
        <v>0.89</v>
      </c>
      <c r="G17" s="1110">
        <f t="shared" si="0"/>
        <v>5.72</v>
      </c>
      <c r="H17" s="831" t="s">
        <v>1204</v>
      </c>
      <c r="I17" s="831" t="s">
        <v>1205</v>
      </c>
      <c r="J17" s="568">
        <v>30</v>
      </c>
      <c r="K17" s="37">
        <f t="shared" si="1"/>
        <v>1.2361111111111112E-3</v>
      </c>
      <c r="L17" s="37">
        <f t="shared" si="13"/>
        <v>1.0068055555555556E-2</v>
      </c>
      <c r="M17" s="98">
        <f t="shared" si="2"/>
        <v>0.26963551587301576</v>
      </c>
      <c r="N17" s="98">
        <f t="shared" si="3"/>
        <v>0.31130218253968245</v>
      </c>
      <c r="O17" s="98">
        <f t="shared" si="4"/>
        <v>0.35296884920634908</v>
      </c>
      <c r="P17" s="98">
        <f t="shared" si="5"/>
        <v>0.3911632936507935</v>
      </c>
      <c r="Q17" s="98">
        <f t="shared" si="6"/>
        <v>0.47449662698412687</v>
      </c>
      <c r="R17" s="98">
        <f t="shared" si="7"/>
        <v>0.51616329365079361</v>
      </c>
      <c r="S17" s="98">
        <f t="shared" si="8"/>
        <v>0.55782996031746024</v>
      </c>
      <c r="T17" s="98">
        <f t="shared" si="9"/>
        <v>0.64116329365079361</v>
      </c>
      <c r="U17" s="98">
        <f t="shared" si="10"/>
        <v>0.72449662698412698</v>
      </c>
      <c r="V17" s="98">
        <f t="shared" si="11"/>
        <v>0.81477440476190466</v>
      </c>
      <c r="W17" s="98">
        <f t="shared" si="12"/>
        <v>0.89810773809523803</v>
      </c>
    </row>
    <row r="18" spans="1:43">
      <c r="A18" s="2140"/>
      <c r="B18" s="335" t="s">
        <v>426</v>
      </c>
      <c r="C18" s="1439" t="s">
        <v>5</v>
      </c>
      <c r="D18" s="1382" t="s">
        <v>1683</v>
      </c>
      <c r="E18" s="1439" t="s">
        <v>30</v>
      </c>
      <c r="F18" s="720">
        <v>0.31</v>
      </c>
      <c r="G18" s="1110">
        <f t="shared" si="0"/>
        <v>6.0299999999999994</v>
      </c>
      <c r="H18" s="831" t="s">
        <v>1202</v>
      </c>
      <c r="I18" s="831" t="s">
        <v>1203</v>
      </c>
      <c r="J18" s="568">
        <v>30</v>
      </c>
      <c r="K18" s="37">
        <f t="shared" si="1"/>
        <v>4.3055555555555555E-4</v>
      </c>
      <c r="L18" s="37">
        <f t="shared" si="13"/>
        <v>1.0498611111111111E-2</v>
      </c>
      <c r="M18" s="98">
        <f t="shared" si="2"/>
        <v>0.27006607142857131</v>
      </c>
      <c r="N18" s="98">
        <f t="shared" si="3"/>
        <v>0.31173273809523799</v>
      </c>
      <c r="O18" s="98">
        <f t="shared" si="4"/>
        <v>0.35339940476190462</v>
      </c>
      <c r="P18" s="98">
        <f t="shared" si="5"/>
        <v>0.39159384920634904</v>
      </c>
      <c r="Q18" s="98">
        <f t="shared" si="6"/>
        <v>0.47492718253968241</v>
      </c>
      <c r="R18" s="98">
        <f t="shared" si="7"/>
        <v>0.51659384920634921</v>
      </c>
      <c r="S18" s="98">
        <f t="shared" si="8"/>
        <v>0.55826051587301584</v>
      </c>
      <c r="T18" s="98">
        <f t="shared" si="9"/>
        <v>0.64159384920634921</v>
      </c>
      <c r="U18" s="98">
        <f t="shared" si="10"/>
        <v>0.72492718253968258</v>
      </c>
      <c r="V18" s="98">
        <f t="shared" si="11"/>
        <v>0.81520496031746026</v>
      </c>
      <c r="W18" s="98">
        <f t="shared" si="12"/>
        <v>0.89853829365079363</v>
      </c>
    </row>
    <row r="19" spans="1:43">
      <c r="A19" s="2140"/>
      <c r="B19" s="335" t="s">
        <v>427</v>
      </c>
      <c r="C19" s="1439" t="s">
        <v>5</v>
      </c>
      <c r="D19" s="1382" t="s">
        <v>1683</v>
      </c>
      <c r="E19" s="1439" t="s">
        <v>31</v>
      </c>
      <c r="F19" s="720">
        <v>0.46</v>
      </c>
      <c r="G19" s="1110">
        <f t="shared" si="0"/>
        <v>6.4899999999999993</v>
      </c>
      <c r="H19" s="831" t="s">
        <v>1314</v>
      </c>
      <c r="I19" s="831" t="s">
        <v>1315</v>
      </c>
      <c r="J19" s="568">
        <v>30</v>
      </c>
      <c r="K19" s="37">
        <f t="shared" si="1"/>
        <v>6.3888888888888893E-4</v>
      </c>
      <c r="L19" s="37">
        <f t="shared" si="13"/>
        <v>1.11375E-2</v>
      </c>
      <c r="M19" s="98">
        <f t="shared" si="2"/>
        <v>0.27070496031746022</v>
      </c>
      <c r="N19" s="98">
        <f t="shared" si="3"/>
        <v>0.3123716269841269</v>
      </c>
      <c r="O19" s="98">
        <f t="shared" si="4"/>
        <v>0.35403829365079353</v>
      </c>
      <c r="P19" s="98">
        <f t="shared" si="5"/>
        <v>0.39223273809523795</v>
      </c>
      <c r="Q19" s="98">
        <f t="shared" si="6"/>
        <v>0.47556607142857132</v>
      </c>
      <c r="R19" s="98">
        <f t="shared" si="7"/>
        <v>0.51723273809523806</v>
      </c>
      <c r="S19" s="98">
        <f t="shared" si="8"/>
        <v>0.55889940476190469</v>
      </c>
      <c r="T19" s="98">
        <f t="shared" si="9"/>
        <v>0.64223273809523806</v>
      </c>
      <c r="U19" s="98">
        <f t="shared" si="10"/>
        <v>0.72556607142857144</v>
      </c>
      <c r="V19" s="98">
        <f t="shared" si="11"/>
        <v>0.81584384920634911</v>
      </c>
      <c r="W19" s="98">
        <f t="shared" si="12"/>
        <v>0.89917718253968248</v>
      </c>
      <c r="X19" s="15"/>
      <c r="Z19" s="90"/>
      <c r="AA19" s="90"/>
      <c r="AB19" s="90"/>
      <c r="AC19" s="90"/>
      <c r="AD19" s="90"/>
      <c r="AE19" s="90"/>
      <c r="AF19" s="90"/>
      <c r="AG19" s="90"/>
      <c r="AH19" s="90"/>
      <c r="AI19" s="90"/>
      <c r="AJ19" s="90"/>
    </row>
    <row r="20" spans="1:43">
      <c r="A20" s="2140"/>
      <c r="B20" s="335" t="s">
        <v>428</v>
      </c>
      <c r="C20" s="1439" t="s">
        <v>5</v>
      </c>
      <c r="D20" s="1382" t="s">
        <v>1683</v>
      </c>
      <c r="E20" s="1439" t="s">
        <v>32</v>
      </c>
      <c r="F20" s="720">
        <v>0.56999999999999995</v>
      </c>
      <c r="G20" s="1110">
        <f t="shared" si="0"/>
        <v>7.06</v>
      </c>
      <c r="H20" s="831" t="s">
        <v>1206</v>
      </c>
      <c r="I20" s="831" t="s">
        <v>1207</v>
      </c>
      <c r="J20" s="568">
        <v>30</v>
      </c>
      <c r="K20" s="37">
        <f t="shared" si="1"/>
        <v>7.9166666666666665E-4</v>
      </c>
      <c r="L20" s="37">
        <f t="shared" si="13"/>
        <v>1.1929166666666666E-2</v>
      </c>
      <c r="M20" s="98">
        <f t="shared" si="2"/>
        <v>0.27149662698412691</v>
      </c>
      <c r="N20" s="98">
        <f t="shared" si="3"/>
        <v>0.31316329365079359</v>
      </c>
      <c r="O20" s="98">
        <f t="shared" si="4"/>
        <v>0.35482996031746022</v>
      </c>
      <c r="P20" s="98">
        <f t="shared" si="5"/>
        <v>0.39302440476190464</v>
      </c>
      <c r="Q20" s="98">
        <f t="shared" si="6"/>
        <v>0.47635773809523801</v>
      </c>
      <c r="R20" s="98">
        <f t="shared" si="7"/>
        <v>0.5180244047619047</v>
      </c>
      <c r="S20" s="98">
        <f t="shared" si="8"/>
        <v>0.55969107142857133</v>
      </c>
      <c r="T20" s="98">
        <f t="shared" si="9"/>
        <v>0.6430244047619047</v>
      </c>
      <c r="U20" s="98">
        <f t="shared" si="10"/>
        <v>0.72635773809523807</v>
      </c>
      <c r="V20" s="98">
        <f t="shared" si="11"/>
        <v>0.81663551587301575</v>
      </c>
      <c r="W20" s="98">
        <f t="shared" si="12"/>
        <v>0.89996884920634912</v>
      </c>
      <c r="X20" s="15"/>
      <c r="Z20" s="63"/>
      <c r="AA20" s="63"/>
      <c r="AB20" s="63"/>
      <c r="AC20" s="63"/>
      <c r="AD20" s="63"/>
      <c r="AE20" s="63"/>
      <c r="AF20" s="63"/>
      <c r="AG20" s="63"/>
      <c r="AH20" s="63"/>
      <c r="AI20" s="63"/>
      <c r="AJ20" s="63"/>
    </row>
    <row r="21" spans="1:43">
      <c r="A21" s="2140"/>
      <c r="B21" s="335" t="s">
        <v>429</v>
      </c>
      <c r="C21" s="1439" t="s">
        <v>5</v>
      </c>
      <c r="D21" s="1382" t="s">
        <v>1683</v>
      </c>
      <c r="E21" s="1439" t="s">
        <v>148</v>
      </c>
      <c r="F21" s="720">
        <v>0.51</v>
      </c>
      <c r="G21" s="1110">
        <f t="shared" si="0"/>
        <v>7.5699999999999994</v>
      </c>
      <c r="H21" s="831" t="s">
        <v>1208</v>
      </c>
      <c r="I21" s="831" t="s">
        <v>1209</v>
      </c>
      <c r="J21" s="568">
        <v>30</v>
      </c>
      <c r="K21" s="37">
        <f t="shared" si="1"/>
        <v>7.0833333333333338E-4</v>
      </c>
      <c r="L21" s="37">
        <f t="shared" si="13"/>
        <v>1.2637499999999999E-2</v>
      </c>
      <c r="M21" s="98">
        <f t="shared" si="2"/>
        <v>0.27220496031746022</v>
      </c>
      <c r="N21" s="98">
        <f t="shared" si="3"/>
        <v>0.31387162698412691</v>
      </c>
      <c r="O21" s="98">
        <f t="shared" si="4"/>
        <v>0.35553829365079354</v>
      </c>
      <c r="P21" s="98">
        <f t="shared" si="5"/>
        <v>0.39373273809523796</v>
      </c>
      <c r="Q21" s="98">
        <f t="shared" si="6"/>
        <v>0.47706607142857133</v>
      </c>
      <c r="R21" s="98">
        <f t="shared" si="7"/>
        <v>0.51873273809523801</v>
      </c>
      <c r="S21" s="98">
        <f t="shared" si="8"/>
        <v>0.56039940476190464</v>
      </c>
      <c r="T21" s="98">
        <f t="shared" si="9"/>
        <v>0.64373273809523801</v>
      </c>
      <c r="U21" s="98">
        <f t="shared" si="10"/>
        <v>0.72706607142857138</v>
      </c>
      <c r="V21" s="98">
        <f t="shared" si="11"/>
        <v>0.81734384920634906</v>
      </c>
      <c r="W21" s="98">
        <f t="shared" si="12"/>
        <v>0.90067718253968243</v>
      </c>
      <c r="Y21" s="15"/>
      <c r="Z21" s="63"/>
      <c r="AA21" s="63"/>
      <c r="AB21" s="63"/>
      <c r="AC21" s="63"/>
      <c r="AD21" s="63"/>
      <c r="AE21" s="63"/>
      <c r="AF21" s="63"/>
      <c r="AG21" s="63"/>
      <c r="AH21" s="63"/>
      <c r="AI21" s="63"/>
      <c r="AJ21" s="63"/>
    </row>
    <row r="22" spans="1:43">
      <c r="A22" s="2140"/>
      <c r="B22" s="335" t="s">
        <v>430</v>
      </c>
      <c r="C22" s="1439" t="s">
        <v>5</v>
      </c>
      <c r="D22" s="1382" t="s">
        <v>1683</v>
      </c>
      <c r="E22" s="1439" t="s">
        <v>149</v>
      </c>
      <c r="F22" s="1094">
        <v>0.37</v>
      </c>
      <c r="G22" s="1110">
        <f t="shared" si="0"/>
        <v>7.9399999999999995</v>
      </c>
      <c r="H22" s="831" t="s">
        <v>1210</v>
      </c>
      <c r="I22" s="831" t="s">
        <v>1211</v>
      </c>
      <c r="J22" s="817">
        <v>30</v>
      </c>
      <c r="K22" s="37">
        <f t="shared" si="1"/>
        <v>5.1388888888888892E-4</v>
      </c>
      <c r="L22" s="37">
        <f t="shared" si="13"/>
        <v>1.3151388888888888E-2</v>
      </c>
      <c r="M22" s="98">
        <f t="shared" si="2"/>
        <v>0.27271884920634909</v>
      </c>
      <c r="N22" s="98">
        <f t="shared" si="3"/>
        <v>0.31438551587301578</v>
      </c>
      <c r="O22" s="98">
        <f t="shared" si="4"/>
        <v>0.3560521825396824</v>
      </c>
      <c r="P22" s="98">
        <f t="shared" si="5"/>
        <v>0.39424662698412682</v>
      </c>
      <c r="Q22" s="98">
        <f t="shared" si="6"/>
        <v>0.47757996031746019</v>
      </c>
      <c r="R22" s="98">
        <f t="shared" si="7"/>
        <v>0.51924662698412694</v>
      </c>
      <c r="S22" s="98">
        <f t="shared" si="8"/>
        <v>0.56091329365079357</v>
      </c>
      <c r="T22" s="98">
        <f t="shared" si="9"/>
        <v>0.64424662698412694</v>
      </c>
      <c r="U22" s="98">
        <f t="shared" si="10"/>
        <v>0.72757996031746031</v>
      </c>
      <c r="V22" s="98">
        <f t="shared" si="11"/>
        <v>0.81785773809523798</v>
      </c>
      <c r="W22" s="98">
        <f t="shared" si="12"/>
        <v>0.90119107142857136</v>
      </c>
      <c r="Y22" s="15"/>
      <c r="Z22" s="63"/>
      <c r="AA22" s="63"/>
      <c r="AB22" s="63"/>
      <c r="AC22" s="63"/>
      <c r="AD22" s="63"/>
      <c r="AE22" s="63"/>
      <c r="AF22" s="63"/>
      <c r="AG22" s="63"/>
      <c r="AH22" s="63"/>
      <c r="AI22" s="63"/>
      <c r="AJ22" s="63"/>
    </row>
    <row r="23" spans="1:43">
      <c r="A23" s="2140"/>
      <c r="B23" s="335" t="s">
        <v>431</v>
      </c>
      <c r="C23" s="1439" t="s">
        <v>5</v>
      </c>
      <c r="D23" s="1382" t="s">
        <v>1683</v>
      </c>
      <c r="E23" s="1439" t="s">
        <v>150</v>
      </c>
      <c r="F23" s="1094">
        <v>1.32</v>
      </c>
      <c r="G23" s="1110">
        <f t="shared" si="0"/>
        <v>9.26</v>
      </c>
      <c r="H23" s="831" t="s">
        <v>1212</v>
      </c>
      <c r="I23" s="831" t="s">
        <v>1213</v>
      </c>
      <c r="J23" s="817">
        <v>30</v>
      </c>
      <c r="K23" s="37">
        <f t="shared" si="1"/>
        <v>1.8333333333333335E-3</v>
      </c>
      <c r="L23" s="37">
        <f t="shared" si="13"/>
        <v>1.4984722222222222E-2</v>
      </c>
      <c r="M23" s="98">
        <f t="shared" si="2"/>
        <v>0.27455218253968244</v>
      </c>
      <c r="N23" s="98">
        <f t="shared" si="3"/>
        <v>0.31621884920634913</v>
      </c>
      <c r="O23" s="98">
        <f t="shared" si="4"/>
        <v>0.35788551587301576</v>
      </c>
      <c r="P23" s="98">
        <f t="shared" si="5"/>
        <v>0.39607996031746018</v>
      </c>
      <c r="Q23" s="98">
        <f t="shared" si="6"/>
        <v>0.47941329365079355</v>
      </c>
      <c r="R23" s="98">
        <f t="shared" si="7"/>
        <v>0.52107996031746029</v>
      </c>
      <c r="S23" s="98">
        <f t="shared" si="8"/>
        <v>0.56274662698412692</v>
      </c>
      <c r="T23" s="98">
        <f t="shared" si="9"/>
        <v>0.64607996031746029</v>
      </c>
      <c r="U23" s="98">
        <f t="shared" si="10"/>
        <v>0.72941329365079366</v>
      </c>
      <c r="V23" s="98">
        <f t="shared" si="11"/>
        <v>0.81969107142857134</v>
      </c>
      <c r="W23" s="98">
        <f t="shared" si="12"/>
        <v>0.90302440476190471</v>
      </c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</row>
    <row r="24" spans="1:43">
      <c r="A24" s="2140"/>
      <c r="B24" s="335" t="s">
        <v>432</v>
      </c>
      <c r="C24" s="1439" t="s">
        <v>5</v>
      </c>
      <c r="D24" s="1382" t="s">
        <v>1683</v>
      </c>
      <c r="E24" s="1439" t="s">
        <v>151</v>
      </c>
      <c r="F24" s="1094">
        <v>1.42</v>
      </c>
      <c r="G24" s="1110">
        <f t="shared" si="0"/>
        <v>10.68</v>
      </c>
      <c r="H24" s="831" t="s">
        <v>1218</v>
      </c>
      <c r="I24" s="831" t="s">
        <v>1219</v>
      </c>
      <c r="J24" s="817">
        <v>30</v>
      </c>
      <c r="K24" s="37">
        <f t="shared" si="1"/>
        <v>1.972222222222222E-3</v>
      </c>
      <c r="L24" s="37">
        <f t="shared" si="13"/>
        <v>1.6956944444444445E-2</v>
      </c>
      <c r="M24" s="98">
        <f t="shared" si="2"/>
        <v>0.27652440476190465</v>
      </c>
      <c r="N24" s="98">
        <f t="shared" si="3"/>
        <v>0.31819107142857134</v>
      </c>
      <c r="O24" s="98">
        <f t="shared" si="4"/>
        <v>0.35985773809523797</v>
      </c>
      <c r="P24" s="98">
        <f t="shared" si="5"/>
        <v>0.39805218253968239</v>
      </c>
      <c r="Q24" s="98">
        <f t="shared" si="6"/>
        <v>0.48138551587301576</v>
      </c>
      <c r="R24" s="98">
        <f t="shared" si="7"/>
        <v>0.52305218253968255</v>
      </c>
      <c r="S24" s="98">
        <f t="shared" si="8"/>
        <v>0.56471884920634918</v>
      </c>
      <c r="T24" s="98">
        <f t="shared" si="9"/>
        <v>0.64805218253968255</v>
      </c>
      <c r="U24" s="98">
        <f t="shared" si="10"/>
        <v>0.73138551587301592</v>
      </c>
      <c r="V24" s="98">
        <f t="shared" si="11"/>
        <v>0.8216632936507936</v>
      </c>
      <c r="W24" s="98">
        <f t="shared" si="12"/>
        <v>0.90499662698412697</v>
      </c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</row>
    <row r="25" spans="1:43">
      <c r="A25" s="2140"/>
      <c r="B25" s="335" t="s">
        <v>433</v>
      </c>
      <c r="C25" s="1439" t="s">
        <v>5</v>
      </c>
      <c r="D25" s="1382" t="s">
        <v>1683</v>
      </c>
      <c r="E25" s="1439" t="s">
        <v>152</v>
      </c>
      <c r="F25" s="1094">
        <v>0.6</v>
      </c>
      <c r="G25" s="1110">
        <f t="shared" si="0"/>
        <v>11.28</v>
      </c>
      <c r="H25" s="571" t="s">
        <v>1035</v>
      </c>
      <c r="I25" s="571" t="s">
        <v>1036</v>
      </c>
      <c r="J25" s="817">
        <v>30</v>
      </c>
      <c r="K25" s="37">
        <f t="shared" si="1"/>
        <v>8.3333333333333339E-4</v>
      </c>
      <c r="L25" s="37">
        <f t="shared" si="13"/>
        <v>1.7790277777777776E-2</v>
      </c>
      <c r="M25" s="98">
        <f t="shared" si="2"/>
        <v>0.277357738095238</v>
      </c>
      <c r="N25" s="98">
        <f t="shared" si="3"/>
        <v>0.31902440476190469</v>
      </c>
      <c r="O25" s="98">
        <f t="shared" si="4"/>
        <v>0.36069107142857132</v>
      </c>
      <c r="P25" s="98">
        <f t="shared" si="5"/>
        <v>0.39888551587301574</v>
      </c>
      <c r="Q25" s="98">
        <f t="shared" si="6"/>
        <v>0.48221884920634911</v>
      </c>
      <c r="R25" s="98">
        <f t="shared" si="7"/>
        <v>0.52388551587301591</v>
      </c>
      <c r="S25" s="98">
        <f t="shared" si="8"/>
        <v>0.56555218253968254</v>
      </c>
      <c r="T25" s="98">
        <f t="shared" si="9"/>
        <v>0.64888551587301591</v>
      </c>
      <c r="U25" s="98">
        <f t="shared" si="10"/>
        <v>0.73221884920634928</v>
      </c>
      <c r="V25" s="98">
        <f t="shared" si="11"/>
        <v>0.82249662698412696</v>
      </c>
      <c r="W25" s="98">
        <f t="shared" si="12"/>
        <v>0.90582996031746033</v>
      </c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</row>
    <row r="26" spans="1:43">
      <c r="A26" s="2140"/>
      <c r="B26" s="335" t="s">
        <v>434</v>
      </c>
      <c r="C26" s="1439" t="s">
        <v>5</v>
      </c>
      <c r="D26" s="1382" t="s">
        <v>1683</v>
      </c>
      <c r="E26" s="1439" t="s">
        <v>153</v>
      </c>
      <c r="F26" s="1094">
        <v>0.5</v>
      </c>
      <c r="G26" s="1110">
        <f t="shared" si="0"/>
        <v>11.78</v>
      </c>
      <c r="H26" s="831" t="s">
        <v>1037</v>
      </c>
      <c r="I26" s="831" t="s">
        <v>1038</v>
      </c>
      <c r="J26" s="817">
        <v>30</v>
      </c>
      <c r="K26" s="37">
        <f t="shared" si="1"/>
        <v>6.9444444444444447E-4</v>
      </c>
      <c r="L26" s="37">
        <f t="shared" si="13"/>
        <v>1.8484722222222222E-2</v>
      </c>
      <c r="M26" s="98">
        <f t="shared" si="2"/>
        <v>0.27805218253968245</v>
      </c>
      <c r="N26" s="98">
        <f t="shared" si="3"/>
        <v>0.31971884920634913</v>
      </c>
      <c r="O26" s="98">
        <f t="shared" si="4"/>
        <v>0.36138551587301576</v>
      </c>
      <c r="P26" s="98">
        <f t="shared" si="5"/>
        <v>0.39957996031746018</v>
      </c>
      <c r="Q26" s="98">
        <f t="shared" si="6"/>
        <v>0.48291329365079355</v>
      </c>
      <c r="R26" s="98">
        <f t="shared" si="7"/>
        <v>0.52457996031746035</v>
      </c>
      <c r="S26" s="98">
        <f t="shared" si="8"/>
        <v>0.56624662698412698</v>
      </c>
      <c r="T26" s="98">
        <f t="shared" si="9"/>
        <v>0.64957996031746035</v>
      </c>
      <c r="U26" s="98">
        <f t="shared" si="10"/>
        <v>0.73291329365079372</v>
      </c>
      <c r="V26" s="98">
        <f t="shared" si="11"/>
        <v>0.8231910714285714</v>
      </c>
      <c r="W26" s="98">
        <f t="shared" si="12"/>
        <v>0.90652440476190477</v>
      </c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</row>
    <row r="27" spans="1:43">
      <c r="A27" s="2140"/>
      <c r="B27" s="335" t="s">
        <v>435</v>
      </c>
      <c r="C27" s="1439" t="s">
        <v>5</v>
      </c>
      <c r="D27" s="1382" t="s">
        <v>1681</v>
      </c>
      <c r="E27" s="1439" t="s">
        <v>154</v>
      </c>
      <c r="F27" s="1094">
        <v>0.53</v>
      </c>
      <c r="G27" s="1110">
        <f t="shared" si="0"/>
        <v>12.309999999999999</v>
      </c>
      <c r="H27" s="831" t="s">
        <v>1007</v>
      </c>
      <c r="I27" s="831" t="s">
        <v>1008</v>
      </c>
      <c r="J27" s="817">
        <v>30</v>
      </c>
      <c r="K27" s="37">
        <f t="shared" si="1"/>
        <v>7.361111111111111E-4</v>
      </c>
      <c r="L27" s="37">
        <f t="shared" si="13"/>
        <v>1.9220833333333333E-2</v>
      </c>
      <c r="M27" s="98">
        <f t="shared" si="2"/>
        <v>0.27878829365079355</v>
      </c>
      <c r="N27" s="98">
        <f t="shared" si="3"/>
        <v>0.32045496031746024</v>
      </c>
      <c r="O27" s="98">
        <f t="shared" si="4"/>
        <v>0.36212162698412687</v>
      </c>
      <c r="P27" s="98">
        <f t="shared" si="5"/>
        <v>0.40031607142857129</v>
      </c>
      <c r="Q27" s="98">
        <f t="shared" si="6"/>
        <v>0.48364940476190466</v>
      </c>
      <c r="R27" s="98">
        <f t="shared" si="7"/>
        <v>0.52531607142857151</v>
      </c>
      <c r="S27" s="98">
        <f t="shared" si="8"/>
        <v>0.56698273809523814</v>
      </c>
      <c r="T27" s="98">
        <f t="shared" si="9"/>
        <v>0.65031607142857151</v>
      </c>
      <c r="U27" s="98">
        <f t="shared" si="10"/>
        <v>0.73364940476190488</v>
      </c>
      <c r="V27" s="98">
        <f t="shared" si="11"/>
        <v>0.82392718253968256</v>
      </c>
      <c r="W27" s="98">
        <f t="shared" si="12"/>
        <v>0.90726051587301593</v>
      </c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</row>
    <row r="28" spans="1:43">
      <c r="A28" s="2140"/>
      <c r="B28" s="335" t="s">
        <v>436</v>
      </c>
      <c r="C28" s="1439" t="s">
        <v>5</v>
      </c>
      <c r="D28" s="1382" t="s">
        <v>1681</v>
      </c>
      <c r="E28" s="1439" t="s">
        <v>155</v>
      </c>
      <c r="F28" s="1094">
        <v>0.47499999999999998</v>
      </c>
      <c r="G28" s="1110">
        <f t="shared" si="0"/>
        <v>12.784999999999998</v>
      </c>
      <c r="H28" s="831" t="s">
        <v>1009</v>
      </c>
      <c r="I28" s="831" t="s">
        <v>1010</v>
      </c>
      <c r="J28" s="817">
        <v>30</v>
      </c>
      <c r="K28" s="37">
        <f t="shared" si="1"/>
        <v>6.5972222222222213E-4</v>
      </c>
      <c r="L28" s="37">
        <f t="shared" si="13"/>
        <v>1.9880555555555554E-2</v>
      </c>
      <c r="M28" s="98">
        <f t="shared" si="2"/>
        <v>0.27944801587301576</v>
      </c>
      <c r="N28" s="98">
        <f t="shared" si="3"/>
        <v>0.32111468253968245</v>
      </c>
      <c r="O28" s="98">
        <f t="shared" si="4"/>
        <v>0.36278134920634908</v>
      </c>
      <c r="P28" s="98">
        <f t="shared" si="5"/>
        <v>0.4009757936507935</v>
      </c>
      <c r="Q28" s="98">
        <f t="shared" si="6"/>
        <v>0.48430912698412687</v>
      </c>
      <c r="R28" s="98">
        <f t="shared" si="7"/>
        <v>0.52597579365079372</v>
      </c>
      <c r="S28" s="98">
        <f t="shared" si="8"/>
        <v>0.56764246031746035</v>
      </c>
      <c r="T28" s="98">
        <f t="shared" si="9"/>
        <v>0.65097579365079372</v>
      </c>
      <c r="U28" s="98">
        <f t="shared" si="10"/>
        <v>0.73430912698412709</v>
      </c>
      <c r="V28" s="98">
        <f t="shared" si="11"/>
        <v>0.82458690476190477</v>
      </c>
      <c r="W28" s="98">
        <f t="shared" si="12"/>
        <v>0.90792023809523814</v>
      </c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</row>
    <row r="29" spans="1:43">
      <c r="A29" s="2141"/>
      <c r="B29" s="1065" t="s">
        <v>437</v>
      </c>
      <c r="C29" s="1439" t="s">
        <v>5</v>
      </c>
      <c r="D29" s="1382" t="s">
        <v>1681</v>
      </c>
      <c r="E29" s="1439" t="s">
        <v>156</v>
      </c>
      <c r="F29" s="1094">
        <v>0.28000000000000003</v>
      </c>
      <c r="G29" s="1110">
        <f t="shared" si="0"/>
        <v>13.064999999999998</v>
      </c>
      <c r="H29" s="831" t="s">
        <v>998</v>
      </c>
      <c r="I29" s="831" t="s">
        <v>999</v>
      </c>
      <c r="J29" s="817">
        <v>30</v>
      </c>
      <c r="K29" s="37">
        <f t="shared" si="1"/>
        <v>3.8888888888888892E-4</v>
      </c>
      <c r="L29" s="37">
        <f t="shared" si="13"/>
        <v>2.0269444444444444E-2</v>
      </c>
      <c r="M29" s="98">
        <f t="shared" si="2"/>
        <v>0.27983690476190465</v>
      </c>
      <c r="N29" s="98">
        <f t="shared" si="3"/>
        <v>0.32150357142857133</v>
      </c>
      <c r="O29" s="98">
        <f t="shared" si="4"/>
        <v>0.36317023809523796</v>
      </c>
      <c r="P29" s="98">
        <f t="shared" si="5"/>
        <v>0.40136468253968238</v>
      </c>
      <c r="Q29" s="98">
        <f t="shared" si="6"/>
        <v>0.48469801587301575</v>
      </c>
      <c r="R29" s="98">
        <f t="shared" si="7"/>
        <v>0.5263646825396826</v>
      </c>
      <c r="S29" s="98">
        <f t="shared" si="8"/>
        <v>0.56803134920634923</v>
      </c>
      <c r="T29" s="98">
        <f t="shared" si="9"/>
        <v>0.6513646825396826</v>
      </c>
      <c r="U29" s="98">
        <f t="shared" si="10"/>
        <v>0.73469801587301597</v>
      </c>
      <c r="V29" s="98">
        <f t="shared" si="11"/>
        <v>0.82497579365079365</v>
      </c>
      <c r="W29" s="98">
        <f t="shared" si="12"/>
        <v>0.90830912698412702</v>
      </c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</row>
    <row r="30" spans="1:43" ht="16.5" customHeight="1">
      <c r="A30" s="2138" t="s">
        <v>295</v>
      </c>
      <c r="B30" s="335" t="s">
        <v>438</v>
      </c>
      <c r="C30" s="1264" t="s">
        <v>5</v>
      </c>
      <c r="D30" s="1264" t="s">
        <v>1681</v>
      </c>
      <c r="E30" s="1439" t="s">
        <v>157</v>
      </c>
      <c r="F30" s="1095">
        <v>0.52</v>
      </c>
      <c r="G30" s="1110">
        <f t="shared" si="0"/>
        <v>13.584999999999997</v>
      </c>
      <c r="H30" s="831" t="s">
        <v>977</v>
      </c>
      <c r="I30" s="831" t="s">
        <v>1000</v>
      </c>
      <c r="J30" s="817">
        <v>25</v>
      </c>
      <c r="K30" s="37">
        <f t="shared" si="1"/>
        <v>8.6666666666666663E-4</v>
      </c>
      <c r="L30" s="37">
        <f t="shared" si="13"/>
        <v>2.1136111111111112E-2</v>
      </c>
      <c r="M30" s="98">
        <f t="shared" si="2"/>
        <v>0.28070357142857133</v>
      </c>
      <c r="N30" s="98">
        <f t="shared" si="3"/>
        <v>0.32237023809523802</v>
      </c>
      <c r="O30" s="98">
        <f t="shared" si="4"/>
        <v>0.36403690476190464</v>
      </c>
      <c r="P30" s="98">
        <f t="shared" si="5"/>
        <v>0.40223134920634906</v>
      </c>
      <c r="Q30" s="98">
        <f t="shared" si="6"/>
        <v>0.48556468253968244</v>
      </c>
      <c r="R30" s="98">
        <f t="shared" si="7"/>
        <v>0.52723134920634929</v>
      </c>
      <c r="S30" s="98">
        <f t="shared" si="8"/>
        <v>0.56889801587301592</v>
      </c>
      <c r="T30" s="98">
        <f t="shared" si="9"/>
        <v>0.65223134920634929</v>
      </c>
      <c r="U30" s="98">
        <f t="shared" si="10"/>
        <v>0.73556468253968266</v>
      </c>
      <c r="V30" s="98">
        <f t="shared" si="11"/>
        <v>0.82584246031746034</v>
      </c>
      <c r="W30" s="98">
        <f t="shared" si="12"/>
        <v>0.90917579365079371</v>
      </c>
      <c r="Y30" s="15"/>
      <c r="Z30" s="15"/>
      <c r="AA30" s="383"/>
      <c r="AB30" s="383"/>
      <c r="AC30" s="383"/>
      <c r="AD30" s="383"/>
      <c r="AE30" s="383"/>
      <c r="AF30" s="383"/>
      <c r="AG30" s="383"/>
      <c r="AH30" s="383"/>
      <c r="AI30" s="15"/>
      <c r="AJ30" s="15"/>
      <c r="AK30" s="15"/>
      <c r="AL30" s="15"/>
      <c r="AM30" s="15"/>
      <c r="AN30" s="15"/>
      <c r="AO30" s="15"/>
    </row>
    <row r="31" spans="1:43">
      <c r="A31" s="2138"/>
      <c r="B31" s="335" t="s">
        <v>439</v>
      </c>
      <c r="C31" s="1264" t="s">
        <v>5</v>
      </c>
      <c r="D31" s="1264" t="s">
        <v>1681</v>
      </c>
      <c r="E31" s="1439" t="s">
        <v>102</v>
      </c>
      <c r="F31" s="1095">
        <v>0.67</v>
      </c>
      <c r="G31" s="1110">
        <f t="shared" si="0"/>
        <v>14.254999999999997</v>
      </c>
      <c r="H31" s="831" t="s">
        <v>1001</v>
      </c>
      <c r="I31" s="831" t="s">
        <v>1002</v>
      </c>
      <c r="J31" s="817">
        <v>25</v>
      </c>
      <c r="K31" s="37">
        <f t="shared" si="1"/>
        <v>1.1166666666666666E-3</v>
      </c>
      <c r="L31" s="37">
        <f t="shared" si="13"/>
        <v>2.2252777777777778E-2</v>
      </c>
      <c r="M31" s="98">
        <f t="shared" si="2"/>
        <v>0.28182023809523798</v>
      </c>
      <c r="N31" s="98">
        <f t="shared" si="3"/>
        <v>0.32348690476190467</v>
      </c>
      <c r="O31" s="98">
        <f t="shared" si="4"/>
        <v>0.3651535714285713</v>
      </c>
      <c r="P31" s="98">
        <f t="shared" si="5"/>
        <v>0.40334801587301572</v>
      </c>
      <c r="Q31" s="98">
        <f t="shared" si="6"/>
        <v>0.48668134920634909</v>
      </c>
      <c r="R31" s="98">
        <f t="shared" si="7"/>
        <v>0.52834801587301594</v>
      </c>
      <c r="S31" s="98">
        <f t="shared" si="8"/>
        <v>0.57001468253968257</v>
      </c>
      <c r="T31" s="98">
        <f t="shared" si="9"/>
        <v>0.65334801587301594</v>
      </c>
      <c r="U31" s="98">
        <f t="shared" si="10"/>
        <v>0.73668134920634931</v>
      </c>
      <c r="V31" s="98">
        <f t="shared" si="11"/>
        <v>0.82695912698412699</v>
      </c>
      <c r="W31" s="98">
        <f t="shared" si="12"/>
        <v>0.91029246031746036</v>
      </c>
      <c r="Y31" s="383"/>
      <c r="Z31" s="383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</row>
    <row r="32" spans="1:43">
      <c r="A32" s="2138"/>
      <c r="B32" s="335" t="s">
        <v>440</v>
      </c>
      <c r="C32" s="1264" t="s">
        <v>5</v>
      </c>
      <c r="D32" s="1264" t="s">
        <v>1681</v>
      </c>
      <c r="E32" s="1439" t="s">
        <v>158</v>
      </c>
      <c r="F32" s="1095">
        <v>1.04</v>
      </c>
      <c r="G32" s="1110">
        <f t="shared" si="0"/>
        <v>15.294999999999998</v>
      </c>
      <c r="H32" s="831" t="s">
        <v>1003</v>
      </c>
      <c r="I32" s="831" t="s">
        <v>1004</v>
      </c>
      <c r="J32" s="817">
        <v>25</v>
      </c>
      <c r="K32" s="37">
        <f t="shared" si="1"/>
        <v>1.7333333333333333E-3</v>
      </c>
      <c r="L32" s="37">
        <f t="shared" si="13"/>
        <v>2.3986111111111111E-2</v>
      </c>
      <c r="M32" s="98">
        <f t="shared" si="2"/>
        <v>0.28355357142857129</v>
      </c>
      <c r="N32" s="98">
        <f t="shared" si="3"/>
        <v>0.32522023809523798</v>
      </c>
      <c r="O32" s="98">
        <f t="shared" si="4"/>
        <v>0.36688690476190461</v>
      </c>
      <c r="P32" s="98">
        <f t="shared" si="5"/>
        <v>0.40508134920634903</v>
      </c>
      <c r="Q32" s="98">
        <f t="shared" si="6"/>
        <v>0.4884146825396824</v>
      </c>
      <c r="R32" s="98">
        <f t="shared" si="7"/>
        <v>0.53008134920634931</v>
      </c>
      <c r="S32" s="98">
        <f t="shared" si="8"/>
        <v>0.57174801587301594</v>
      </c>
      <c r="T32" s="98">
        <f t="shared" si="9"/>
        <v>0.65508134920634931</v>
      </c>
      <c r="U32" s="98">
        <f t="shared" si="10"/>
        <v>0.73841468253968268</v>
      </c>
      <c r="V32" s="98">
        <f t="shared" si="11"/>
        <v>0.82869246031746036</v>
      </c>
      <c r="W32" s="98">
        <f t="shared" si="12"/>
        <v>0.91202579365079373</v>
      </c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</row>
    <row r="33" spans="1:26">
      <c r="A33" s="2138"/>
      <c r="B33" s="335" t="s">
        <v>441</v>
      </c>
      <c r="C33" s="1439" t="s">
        <v>5</v>
      </c>
      <c r="D33" s="1382" t="s">
        <v>1681</v>
      </c>
      <c r="E33" s="1439" t="s">
        <v>159</v>
      </c>
      <c r="F33" s="1095">
        <v>0.49</v>
      </c>
      <c r="G33" s="1110">
        <f t="shared" si="0"/>
        <v>15.784999999999998</v>
      </c>
      <c r="H33" s="831" t="s">
        <v>1005</v>
      </c>
      <c r="I33" s="831" t="s">
        <v>1006</v>
      </c>
      <c r="J33" s="817">
        <v>25</v>
      </c>
      <c r="K33" s="37">
        <f t="shared" si="1"/>
        <v>8.166666666666666E-4</v>
      </c>
      <c r="L33" s="37">
        <f t="shared" si="13"/>
        <v>2.4802777777777778E-2</v>
      </c>
      <c r="M33" s="98">
        <f t="shared" si="2"/>
        <v>0.28437023809523798</v>
      </c>
      <c r="N33" s="98">
        <f t="shared" si="3"/>
        <v>0.32603690476190467</v>
      </c>
      <c r="O33" s="98">
        <f t="shared" si="4"/>
        <v>0.3677035714285713</v>
      </c>
      <c r="P33" s="98">
        <f t="shared" si="5"/>
        <v>0.40589801587301572</v>
      </c>
      <c r="Q33" s="98">
        <f t="shared" si="6"/>
        <v>0.48923134920634909</v>
      </c>
      <c r="R33" s="98">
        <f t="shared" si="7"/>
        <v>0.53089801587301599</v>
      </c>
      <c r="S33" s="98">
        <f t="shared" si="8"/>
        <v>0.57256468253968262</v>
      </c>
      <c r="T33" s="98">
        <f t="shared" si="9"/>
        <v>0.65589801587301599</v>
      </c>
      <c r="U33" s="98">
        <f t="shared" si="10"/>
        <v>0.73923134920634936</v>
      </c>
      <c r="V33" s="98">
        <f t="shared" si="11"/>
        <v>0.82950912698412704</v>
      </c>
      <c r="W33" s="98">
        <f t="shared" si="12"/>
        <v>0.91284246031746041</v>
      </c>
      <c r="Y33" s="15"/>
      <c r="Z33" s="15"/>
    </row>
    <row r="34" spans="1:26">
      <c r="A34" s="2138"/>
      <c r="B34" s="1096" t="s">
        <v>302</v>
      </c>
      <c r="C34" s="1264" t="s">
        <v>5</v>
      </c>
      <c r="D34" s="1264" t="s">
        <v>1681</v>
      </c>
      <c r="E34" s="1439" t="s">
        <v>160</v>
      </c>
      <c r="F34" s="1095">
        <v>0.61</v>
      </c>
      <c r="G34" s="1110">
        <f t="shared" si="0"/>
        <v>16.395</v>
      </c>
      <c r="H34" s="831" t="s">
        <v>1301</v>
      </c>
      <c r="I34" s="831" t="s">
        <v>1302</v>
      </c>
      <c r="J34" s="817">
        <v>25</v>
      </c>
      <c r="K34" s="37">
        <f t="shared" si="1"/>
        <v>1.0166666666666666E-3</v>
      </c>
      <c r="L34" s="37">
        <f t="shared" si="13"/>
        <v>2.5819444444444443E-2</v>
      </c>
      <c r="M34" s="98">
        <f t="shared" si="2"/>
        <v>0.28538690476190465</v>
      </c>
      <c r="N34" s="98">
        <f t="shared" si="3"/>
        <v>0.32705357142857133</v>
      </c>
      <c r="O34" s="98">
        <f t="shared" si="4"/>
        <v>0.36872023809523796</v>
      </c>
      <c r="P34" s="98">
        <f t="shared" si="5"/>
        <v>0.40691468253968238</v>
      </c>
      <c r="Q34" s="98">
        <f t="shared" si="6"/>
        <v>0.49024801587301575</v>
      </c>
      <c r="R34" s="98">
        <f t="shared" si="7"/>
        <v>0.53191468253968266</v>
      </c>
      <c r="S34" s="98">
        <f t="shared" si="8"/>
        <v>0.57358134920634929</v>
      </c>
      <c r="T34" s="98">
        <f t="shared" si="9"/>
        <v>0.65691468253968266</v>
      </c>
      <c r="U34" s="98">
        <f t="shared" si="10"/>
        <v>0.74024801587301603</v>
      </c>
      <c r="V34" s="98">
        <f t="shared" si="11"/>
        <v>0.83052579365079371</v>
      </c>
      <c r="W34" s="98">
        <f t="shared" si="12"/>
        <v>0.91385912698412708</v>
      </c>
    </row>
    <row r="35" spans="1:26">
      <c r="A35" s="2138"/>
      <c r="B35" s="1065" t="s">
        <v>442</v>
      </c>
      <c r="C35" s="1264" t="s">
        <v>4</v>
      </c>
      <c r="D35" s="1264" t="s">
        <v>1681</v>
      </c>
      <c r="E35" s="1439" t="s">
        <v>161</v>
      </c>
      <c r="F35" s="1095">
        <v>0.66</v>
      </c>
      <c r="G35" s="1110">
        <f t="shared" si="0"/>
        <v>17.055</v>
      </c>
      <c r="H35" s="831" t="s">
        <v>972</v>
      </c>
      <c r="I35" s="831" t="s">
        <v>973</v>
      </c>
      <c r="J35" s="817">
        <v>25</v>
      </c>
      <c r="K35" s="37">
        <f t="shared" si="1"/>
        <v>1.1000000000000001E-3</v>
      </c>
      <c r="L35" s="37">
        <f t="shared" si="13"/>
        <v>2.6919444444444444E-2</v>
      </c>
      <c r="M35" s="98">
        <f t="shared" si="2"/>
        <v>0.28648690476190464</v>
      </c>
      <c r="N35" s="98">
        <f t="shared" si="3"/>
        <v>0.32815357142857132</v>
      </c>
      <c r="O35" s="98">
        <f t="shared" si="4"/>
        <v>0.36982023809523795</v>
      </c>
      <c r="P35" s="98">
        <f t="shared" si="5"/>
        <v>0.40801468253968237</v>
      </c>
      <c r="Q35" s="98">
        <f t="shared" si="6"/>
        <v>0.49134801587301574</v>
      </c>
      <c r="R35" s="98">
        <f t="shared" si="7"/>
        <v>0.53301468253968265</v>
      </c>
      <c r="S35" s="98">
        <f t="shared" si="8"/>
        <v>0.57468134920634928</v>
      </c>
      <c r="T35" s="98">
        <f t="shared" si="9"/>
        <v>0.65801468253968265</v>
      </c>
      <c r="U35" s="98">
        <f t="shared" si="10"/>
        <v>0.74134801587301602</v>
      </c>
      <c r="V35" s="98">
        <f t="shared" si="11"/>
        <v>0.8316257936507937</v>
      </c>
      <c r="W35" s="98">
        <f t="shared" si="12"/>
        <v>0.91495912698412707</v>
      </c>
    </row>
    <row r="36" spans="1:26" ht="25.5">
      <c r="A36" s="15"/>
      <c r="C36" s="79"/>
      <c r="D36" s="385"/>
      <c r="E36" s="385"/>
      <c r="F36" s="385"/>
      <c r="G36" s="725"/>
      <c r="H36" s="385"/>
      <c r="I36" s="385"/>
      <c r="J36" s="385"/>
      <c r="K36" s="361"/>
      <c r="L36" s="383"/>
      <c r="M36" s="383"/>
      <c r="N36" s="383"/>
      <c r="O36" s="383"/>
      <c r="P36" s="383"/>
      <c r="Q36" s="383"/>
      <c r="R36" s="383"/>
      <c r="S36" s="383"/>
      <c r="T36" s="383"/>
      <c r="U36" s="383"/>
      <c r="V36" s="383"/>
      <c r="W36" s="15"/>
    </row>
    <row r="37" spans="1:26" ht="25.5">
      <c r="A37" s="15"/>
      <c r="C37" s="79"/>
      <c r="D37" s="385"/>
      <c r="E37" s="385"/>
      <c r="F37" s="385"/>
      <c r="G37" s="385"/>
      <c r="H37" s="385"/>
      <c r="I37" s="385"/>
      <c r="J37" s="361"/>
      <c r="K37" s="383"/>
      <c r="L37" s="383"/>
      <c r="M37" s="383"/>
      <c r="N37" s="383"/>
      <c r="O37" s="383"/>
      <c r="P37" s="383"/>
      <c r="Q37" s="383"/>
      <c r="R37" s="383"/>
      <c r="S37" s="383"/>
      <c r="T37" s="383"/>
      <c r="U37" s="15"/>
      <c r="V37" s="15"/>
      <c r="W37" s="94"/>
    </row>
    <row r="38" spans="1:26" ht="25.5">
      <c r="A38" s="15"/>
      <c r="C38" s="79"/>
      <c r="D38" s="385"/>
      <c r="E38" s="385"/>
      <c r="F38" s="385"/>
      <c r="G38" s="385"/>
      <c r="H38" s="385"/>
      <c r="I38" s="385"/>
      <c r="J38" s="361"/>
      <c r="K38" s="383"/>
      <c r="L38" s="383"/>
      <c r="M38" s="383"/>
      <c r="N38" s="383"/>
      <c r="O38" s="383"/>
      <c r="P38" s="383"/>
      <c r="Q38" s="383"/>
      <c r="R38" s="383"/>
      <c r="S38" s="383"/>
      <c r="T38" s="383"/>
      <c r="U38" s="15"/>
      <c r="V38" s="15"/>
      <c r="W38" s="94"/>
    </row>
    <row r="39" spans="1:26" ht="25.5">
      <c r="A39" s="15"/>
      <c r="C39" s="79"/>
      <c r="D39" s="385"/>
      <c r="E39" s="385"/>
      <c r="F39" s="385"/>
      <c r="G39" s="385"/>
      <c r="H39" s="385"/>
      <c r="I39" s="385"/>
      <c r="J39" s="361"/>
      <c r="K39" s="383"/>
      <c r="L39" s="383"/>
      <c r="M39" s="383"/>
      <c r="N39" s="383"/>
      <c r="O39" s="383"/>
      <c r="P39" s="383"/>
      <c r="Q39" s="383"/>
      <c r="R39" s="383"/>
      <c r="S39" s="383"/>
      <c r="T39" s="383"/>
      <c r="U39" s="15"/>
      <c r="V39" s="15"/>
      <c r="W39" s="94"/>
    </row>
    <row r="40" spans="1:26" ht="2.25" customHeight="1">
      <c r="A40" s="15"/>
      <c r="C40" s="79"/>
      <c r="D40" s="385"/>
      <c r="E40" s="385"/>
      <c r="F40" s="385"/>
      <c r="G40" s="385"/>
      <c r="H40" s="385"/>
      <c r="I40" s="385"/>
      <c r="J40" s="361"/>
      <c r="K40" s="383"/>
      <c r="L40" s="383"/>
      <c r="M40" s="383"/>
      <c r="N40" s="383"/>
      <c r="O40" s="383"/>
      <c r="P40" s="383"/>
      <c r="Q40" s="383"/>
      <c r="R40" s="383"/>
      <c r="S40" s="383"/>
      <c r="T40" s="383"/>
      <c r="U40" s="15"/>
      <c r="V40" s="15"/>
      <c r="W40" s="94"/>
    </row>
    <row r="41" spans="1:26" ht="21" hidden="1" customHeight="1">
      <c r="A41" s="15"/>
      <c r="C41" s="79"/>
      <c r="D41" s="385"/>
      <c r="E41" s="385"/>
      <c r="F41" s="385"/>
      <c r="G41" s="385"/>
      <c r="H41" s="385"/>
      <c r="I41" s="385"/>
      <c r="J41" s="361"/>
      <c r="K41" s="383"/>
      <c r="L41" s="383"/>
      <c r="M41" s="383"/>
      <c r="N41" s="383"/>
      <c r="O41" s="383"/>
      <c r="P41" s="383"/>
      <c r="Q41" s="383"/>
      <c r="R41" s="383"/>
      <c r="S41" s="383"/>
      <c r="T41" s="383"/>
      <c r="U41" s="15"/>
      <c r="V41" s="15"/>
      <c r="W41" s="94"/>
    </row>
    <row r="42" spans="1:26" ht="25.5" hidden="1">
      <c r="A42" s="15"/>
      <c r="C42" s="79"/>
      <c r="D42" s="385"/>
      <c r="E42" s="385"/>
      <c r="F42" s="385"/>
      <c r="G42" s="385"/>
      <c r="H42" s="385"/>
      <c r="I42" s="385"/>
      <c r="J42" s="361"/>
      <c r="K42" s="383"/>
      <c r="L42" s="383"/>
      <c r="M42" s="383"/>
      <c r="N42" s="383"/>
      <c r="O42" s="383"/>
      <c r="P42" s="383"/>
      <c r="Q42" s="383"/>
      <c r="R42" s="383"/>
      <c r="S42" s="383"/>
      <c r="T42" s="383"/>
      <c r="U42" s="15"/>
      <c r="V42" s="15"/>
      <c r="W42" s="94"/>
    </row>
    <row r="43" spans="1:26" hidden="1">
      <c r="A43" s="15"/>
      <c r="C43" s="1972"/>
      <c r="D43" s="1965"/>
      <c r="E43" s="1965"/>
      <c r="F43" s="1965"/>
      <c r="G43" s="1965"/>
      <c r="H43" s="1965"/>
      <c r="I43" s="1965"/>
      <c r="J43" s="361"/>
      <c r="K43" s="361"/>
      <c r="L43" s="361"/>
      <c r="M43" s="361"/>
      <c r="N43" s="361"/>
      <c r="O43" s="361"/>
      <c r="P43" s="361"/>
      <c r="Q43" s="361"/>
      <c r="R43" s="361"/>
      <c r="S43" s="361"/>
      <c r="T43" s="361"/>
      <c r="U43" s="15"/>
      <c r="V43" s="15"/>
      <c r="W43" s="94"/>
    </row>
    <row r="44" spans="1:26" ht="16.5" hidden="1" customHeight="1">
      <c r="A44" s="15"/>
      <c r="C44" s="1972"/>
      <c r="D44" s="386"/>
      <c r="E44" s="82"/>
      <c r="F44" s="82"/>
      <c r="G44" s="82"/>
      <c r="H44" s="82"/>
      <c r="I44" s="82"/>
      <c r="J44" s="361"/>
      <c r="K44" s="82"/>
      <c r="L44" s="361"/>
      <c r="M44" s="82"/>
      <c r="N44" s="361"/>
      <c r="O44" s="82"/>
      <c r="P44" s="361"/>
      <c r="Q44" s="82"/>
      <c r="R44" s="361"/>
      <c r="S44" s="82"/>
      <c r="T44" s="361"/>
      <c r="U44" s="361"/>
      <c r="V44" s="15"/>
      <c r="W44" s="94"/>
    </row>
    <row r="45" spans="1:26" ht="15" hidden="1" customHeight="1">
      <c r="A45" s="15"/>
      <c r="C45" s="84"/>
      <c r="D45" s="84"/>
      <c r="E45" s="86"/>
      <c r="F45" s="85"/>
      <c r="G45" s="86"/>
      <c r="H45" s="86"/>
      <c r="I45" s="87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361"/>
      <c r="V45" s="15"/>
      <c r="W45" s="94"/>
    </row>
    <row r="46" spans="1:26" hidden="1">
      <c r="A46" s="79"/>
      <c r="B46" s="17"/>
      <c r="C46" s="386"/>
      <c r="D46" s="386"/>
      <c r="E46" s="19"/>
      <c r="F46" s="19"/>
      <c r="G46" s="361"/>
      <c r="H46" s="78"/>
      <c r="I46" s="78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361"/>
      <c r="V46" s="15"/>
      <c r="W46" s="94"/>
    </row>
    <row r="47" spans="1:26" hidden="1">
      <c r="A47" s="1965"/>
      <c r="B47" s="17"/>
      <c r="C47" s="386"/>
      <c r="D47" s="386"/>
      <c r="E47" s="361"/>
      <c r="F47" s="19"/>
      <c r="G47" s="361"/>
      <c r="H47" s="78"/>
      <c r="I47" s="78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361"/>
      <c r="V47" s="361"/>
      <c r="W47" s="94"/>
    </row>
    <row r="48" spans="1:26" hidden="1">
      <c r="A48" s="1965"/>
      <c r="B48" s="17"/>
      <c r="C48" s="386"/>
      <c r="D48" s="386"/>
      <c r="E48" s="361"/>
      <c r="F48" s="19"/>
      <c r="G48" s="361"/>
      <c r="H48" s="78"/>
      <c r="I48" s="78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361"/>
      <c r="V48" s="361"/>
      <c r="W48" s="94"/>
    </row>
    <row r="49" spans="1:26" hidden="1">
      <c r="A49" s="384"/>
      <c r="B49" s="17"/>
      <c r="C49" s="386"/>
      <c r="D49" s="386"/>
      <c r="E49" s="361"/>
      <c r="F49" s="19"/>
      <c r="G49" s="361"/>
      <c r="H49" s="78"/>
      <c r="I49" s="78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361"/>
      <c r="V49" s="361"/>
      <c r="W49" s="94"/>
      <c r="X49" s="15"/>
      <c r="Y49" s="94"/>
      <c r="Z49" s="94"/>
    </row>
    <row r="50" spans="1:26" ht="22.5" hidden="1" customHeight="1">
      <c r="A50" s="384"/>
      <c r="B50" s="17"/>
      <c r="C50" s="386"/>
      <c r="D50" s="386"/>
      <c r="E50" s="361"/>
      <c r="F50" s="19"/>
      <c r="G50" s="361"/>
      <c r="H50" s="78"/>
      <c r="I50" s="78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361"/>
      <c r="V50" s="361"/>
      <c r="W50" s="94"/>
      <c r="X50" s="94"/>
    </row>
    <row r="51" spans="1:26" hidden="1">
      <c r="A51" s="384"/>
      <c r="B51" s="17"/>
      <c r="C51" s="386"/>
      <c r="D51" s="386"/>
      <c r="E51" s="361"/>
      <c r="F51" s="19"/>
      <c r="G51" s="361"/>
      <c r="H51" s="78"/>
      <c r="I51" s="78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361"/>
      <c r="V51" s="361"/>
      <c r="W51" s="94"/>
      <c r="X51" s="94"/>
    </row>
    <row r="52" spans="1:26" hidden="1">
      <c r="A52" s="387"/>
      <c r="B52" s="17"/>
      <c r="C52" s="386"/>
      <c r="D52" s="386"/>
      <c r="E52" s="361"/>
      <c r="F52" s="19"/>
      <c r="G52" s="361"/>
      <c r="H52" s="78"/>
      <c r="I52" s="78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361"/>
      <c r="V52" s="361"/>
      <c r="W52" s="96"/>
      <c r="X52" s="94"/>
    </row>
    <row r="53" spans="1:26" hidden="1">
      <c r="A53" s="388"/>
      <c r="B53" s="17"/>
      <c r="C53" s="386"/>
      <c r="D53" s="386"/>
      <c r="E53" s="19"/>
      <c r="F53" s="19"/>
      <c r="G53" s="361"/>
      <c r="H53" s="78"/>
      <c r="I53" s="78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361"/>
      <c r="V53" s="361"/>
      <c r="W53" s="15"/>
      <c r="X53" s="94"/>
    </row>
    <row r="54" spans="1:26" ht="38.25" customHeight="1">
      <c r="A54" s="388"/>
      <c r="B54" s="17"/>
      <c r="C54" s="386"/>
      <c r="D54" s="386"/>
      <c r="E54" s="361"/>
      <c r="F54" s="19"/>
      <c r="G54" s="361"/>
      <c r="H54" s="78"/>
      <c r="I54" s="78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361"/>
      <c r="V54" s="361"/>
      <c r="W54" s="15"/>
      <c r="X54" s="94"/>
    </row>
    <row r="55" spans="1:26" ht="24" customHeight="1">
      <c r="A55" s="15"/>
      <c r="B55" s="17"/>
      <c r="C55" s="386"/>
      <c r="D55" s="386"/>
      <c r="E55" s="361"/>
      <c r="F55" s="19"/>
      <c r="G55" s="361"/>
      <c r="H55" s="78"/>
      <c r="I55" s="78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361"/>
      <c r="V55" s="361"/>
      <c r="W55" s="15"/>
      <c r="X55" s="94"/>
    </row>
    <row r="56" spans="1:26" ht="35.25" customHeight="1">
      <c r="A56" s="15"/>
      <c r="B56" s="1952">
        <v>24</v>
      </c>
      <c r="C56" s="386"/>
      <c r="D56" s="38" t="s">
        <v>453</v>
      </c>
      <c r="E56" s="361"/>
      <c r="F56" s="361"/>
      <c r="G56" s="361"/>
      <c r="H56" s="361"/>
      <c r="I56" s="361"/>
      <c r="J56" s="361"/>
      <c r="K56" s="361"/>
      <c r="L56" s="361"/>
      <c r="M56" s="361"/>
      <c r="N56" s="361"/>
      <c r="O56" s="361"/>
      <c r="P56" s="361"/>
      <c r="Q56" s="383"/>
      <c r="R56" s="383"/>
      <c r="S56" s="383"/>
      <c r="T56" s="383"/>
      <c r="U56" s="383"/>
      <c r="V56" s="383"/>
      <c r="W56" s="383"/>
      <c r="X56" s="94"/>
    </row>
    <row r="57" spans="1:26" ht="38.25" customHeight="1">
      <c r="A57" s="15"/>
      <c r="B57" s="1952"/>
      <c r="C57" s="386"/>
      <c r="D57" s="38" t="s">
        <v>449</v>
      </c>
      <c r="E57" s="361"/>
      <c r="F57" s="361"/>
      <c r="G57" s="361"/>
      <c r="H57" s="361"/>
      <c r="I57" s="361"/>
      <c r="J57" s="361"/>
      <c r="K57" s="361"/>
      <c r="L57" s="361"/>
      <c r="M57" s="361"/>
      <c r="N57" s="361"/>
      <c r="O57" s="361"/>
      <c r="P57" s="361"/>
      <c r="Q57" s="361"/>
      <c r="R57" s="383"/>
      <c r="S57" s="383"/>
      <c r="T57" s="383"/>
      <c r="U57" s="383"/>
      <c r="V57" s="383"/>
      <c r="W57" s="383"/>
      <c r="X57" s="94"/>
    </row>
    <row r="58" spans="1:26" ht="25.5">
      <c r="A58" s="2142" t="s">
        <v>17</v>
      </c>
      <c r="B58" s="2143"/>
      <c r="C58" s="1387"/>
      <c r="D58" s="2144" t="s">
        <v>1465</v>
      </c>
      <c r="E58" s="2131"/>
      <c r="F58" s="2131"/>
      <c r="G58" s="2131"/>
      <c r="H58" s="2131"/>
      <c r="I58" s="2131"/>
      <c r="J58" s="2131"/>
      <c r="K58" s="2131"/>
      <c r="L58" s="2131"/>
      <c r="M58" s="2131"/>
      <c r="N58" s="2131"/>
      <c r="O58" s="2131"/>
      <c r="P58" s="2131"/>
      <c r="Q58" s="2131"/>
      <c r="R58" s="2131"/>
      <c r="S58" s="2131"/>
      <c r="T58" s="2131"/>
      <c r="U58" s="2131"/>
      <c r="V58" s="2131"/>
      <c r="W58" s="2132"/>
      <c r="X58" s="389"/>
      <c r="Y58" s="94"/>
    </row>
    <row r="59" spans="1:26" ht="16.5" customHeight="1">
      <c r="A59" s="1954"/>
      <c r="B59" s="1953" t="s">
        <v>1</v>
      </c>
      <c r="C59" s="1955" t="s">
        <v>2</v>
      </c>
      <c r="D59" s="2017" t="s">
        <v>1682</v>
      </c>
      <c r="E59" s="1991" t="s">
        <v>16</v>
      </c>
      <c r="F59" s="1992"/>
      <c r="G59" s="1992"/>
      <c r="H59" s="1992"/>
      <c r="I59" s="1992"/>
      <c r="J59" s="1992"/>
      <c r="K59" s="1992"/>
      <c r="L59" s="1993"/>
      <c r="M59" s="32">
        <v>1</v>
      </c>
      <c r="N59" s="32">
        <v>2</v>
      </c>
      <c r="O59" s="32">
        <v>1</v>
      </c>
      <c r="P59" s="395">
        <v>2</v>
      </c>
      <c r="Q59" s="32">
        <v>1</v>
      </c>
      <c r="R59" s="32">
        <v>2</v>
      </c>
      <c r="S59" s="32">
        <v>1</v>
      </c>
      <c r="T59" s="32">
        <v>2</v>
      </c>
      <c r="U59" s="32">
        <v>1</v>
      </c>
      <c r="V59" s="32">
        <v>1</v>
      </c>
      <c r="W59" s="32">
        <v>1</v>
      </c>
      <c r="X59" s="86"/>
      <c r="Y59" s="94"/>
    </row>
    <row r="60" spans="1:26">
      <c r="A60" s="1954"/>
      <c r="B60" s="1953"/>
      <c r="C60" s="1955"/>
      <c r="D60" s="2018"/>
      <c r="E60" s="815" t="s">
        <v>0</v>
      </c>
      <c r="F60" s="14" t="s">
        <v>48</v>
      </c>
      <c r="G60" s="14"/>
      <c r="H60" s="1957" t="s">
        <v>552</v>
      </c>
      <c r="I60" s="1958"/>
      <c r="J60" s="14" t="s">
        <v>8</v>
      </c>
      <c r="K60" s="14" t="s">
        <v>9</v>
      </c>
      <c r="L60" s="14" t="s">
        <v>10</v>
      </c>
      <c r="M60" s="817">
        <v>1</v>
      </c>
      <c r="N60" s="817">
        <v>2</v>
      </c>
      <c r="O60" s="817">
        <v>3</v>
      </c>
      <c r="P60" s="817">
        <v>4</v>
      </c>
      <c r="Q60" s="817">
        <v>5</v>
      </c>
      <c r="R60" s="817">
        <v>6</v>
      </c>
      <c r="S60" s="817">
        <v>7</v>
      </c>
      <c r="T60" s="817">
        <v>8</v>
      </c>
      <c r="U60" s="817">
        <v>9</v>
      </c>
      <c r="V60" s="817">
        <v>10</v>
      </c>
      <c r="W60" s="817">
        <v>11</v>
      </c>
      <c r="X60" s="86"/>
      <c r="Y60" s="94"/>
    </row>
    <row r="61" spans="1:26">
      <c r="A61" s="1973" t="s">
        <v>450</v>
      </c>
      <c r="B61" s="1065" t="s">
        <v>442</v>
      </c>
      <c r="C61" s="1439" t="s">
        <v>4</v>
      </c>
      <c r="D61" s="1382" t="s">
        <v>1681</v>
      </c>
      <c r="E61" s="35" t="s">
        <v>18</v>
      </c>
      <c r="F61" s="1097">
        <v>0</v>
      </c>
      <c r="G61" s="472"/>
      <c r="H61" s="609" t="s">
        <v>972</v>
      </c>
      <c r="I61" s="609" t="s">
        <v>973</v>
      </c>
      <c r="J61" s="568"/>
      <c r="K61" s="568"/>
      <c r="L61" s="37">
        <v>0</v>
      </c>
      <c r="M61" s="111">
        <v>0.29652777777777778</v>
      </c>
      <c r="N61" s="111">
        <v>0.33124999999999999</v>
      </c>
      <c r="O61" s="111">
        <v>0.38680555555555557</v>
      </c>
      <c r="P61" s="111">
        <v>0.45624999999999999</v>
      </c>
      <c r="Q61" s="111">
        <v>0.49791666666666662</v>
      </c>
      <c r="R61" s="111">
        <v>0.54652777777777783</v>
      </c>
      <c r="S61" s="111">
        <v>0.58819444444444446</v>
      </c>
      <c r="T61" s="111">
        <v>0.67152777777777783</v>
      </c>
      <c r="U61" s="111">
        <v>0.75486111111111109</v>
      </c>
      <c r="V61" s="133">
        <v>0.83819444444444446</v>
      </c>
      <c r="W61" s="111">
        <v>0.9145833333333333</v>
      </c>
      <c r="X61" s="393"/>
      <c r="Y61" s="94"/>
    </row>
    <row r="62" spans="1:26">
      <c r="A62" s="1951"/>
      <c r="B62" s="1098" t="s">
        <v>302</v>
      </c>
      <c r="C62" s="1439" t="s">
        <v>4</v>
      </c>
      <c r="D62" s="1382" t="s">
        <v>1683</v>
      </c>
      <c r="E62" s="35" t="s">
        <v>19</v>
      </c>
      <c r="F62" s="1099">
        <v>0.55000000000000004</v>
      </c>
      <c r="G62" s="472">
        <f>F62</f>
        <v>0.55000000000000004</v>
      </c>
      <c r="H62" s="607" t="s">
        <v>974</v>
      </c>
      <c r="I62" s="607" t="s">
        <v>707</v>
      </c>
      <c r="J62" s="568">
        <v>30</v>
      </c>
      <c r="K62" s="37">
        <f t="shared" ref="K62:K89" si="14">(F62/J62)/24</f>
        <v>7.6388888888888893E-4</v>
      </c>
      <c r="L62" s="37">
        <f>L61+K62</f>
        <v>7.6388888888888893E-4</v>
      </c>
      <c r="M62" s="98">
        <f t="shared" ref="M62:W63" si="15">M61+$K62</f>
        <v>0.29729166666666668</v>
      </c>
      <c r="N62" s="98">
        <f t="shared" si="15"/>
        <v>0.33201388888888889</v>
      </c>
      <c r="O62" s="98">
        <f t="shared" si="15"/>
        <v>0.38756944444444447</v>
      </c>
      <c r="P62" s="98">
        <f t="shared" si="15"/>
        <v>0.45701388888888889</v>
      </c>
      <c r="Q62" s="98">
        <f t="shared" si="15"/>
        <v>0.49868055555555552</v>
      </c>
      <c r="R62" s="98">
        <f t="shared" si="15"/>
        <v>0.54729166666666673</v>
      </c>
      <c r="S62" s="98">
        <f t="shared" si="15"/>
        <v>0.58895833333333336</v>
      </c>
      <c r="T62" s="98">
        <f t="shared" si="15"/>
        <v>0.67229166666666673</v>
      </c>
      <c r="U62" s="98">
        <f t="shared" si="15"/>
        <v>0.75562499999999999</v>
      </c>
      <c r="V62" s="98">
        <f t="shared" si="15"/>
        <v>0.83895833333333336</v>
      </c>
      <c r="W62" s="98">
        <f t="shared" si="15"/>
        <v>0.9153472222222222</v>
      </c>
      <c r="X62" s="90"/>
      <c r="Y62" s="94"/>
    </row>
    <row r="63" spans="1:26">
      <c r="A63" s="1951"/>
      <c r="B63" s="1098" t="s">
        <v>441</v>
      </c>
      <c r="C63" s="1264" t="s">
        <v>4</v>
      </c>
      <c r="D63" s="1264" t="s">
        <v>1681</v>
      </c>
      <c r="E63" s="1439" t="s">
        <v>20</v>
      </c>
      <c r="F63" s="1099">
        <v>0.72</v>
      </c>
      <c r="G63" s="472">
        <f>F62+F63</f>
        <v>1.27</v>
      </c>
      <c r="H63" s="609" t="s">
        <v>1198</v>
      </c>
      <c r="I63" s="609" t="s">
        <v>1199</v>
      </c>
      <c r="J63" s="568">
        <v>30</v>
      </c>
      <c r="K63" s="37">
        <f t="shared" si="14"/>
        <v>1E-3</v>
      </c>
      <c r="L63" s="37">
        <f t="shared" ref="L63:L75" si="16">L62+K63</f>
        <v>1.7638888888888891E-3</v>
      </c>
      <c r="M63" s="98">
        <f t="shared" si="15"/>
        <v>0.29829166666666668</v>
      </c>
      <c r="N63" s="98">
        <f t="shared" si="15"/>
        <v>0.33301388888888889</v>
      </c>
      <c r="O63" s="98">
        <f t="shared" si="15"/>
        <v>0.38856944444444447</v>
      </c>
      <c r="P63" s="98">
        <f t="shared" si="15"/>
        <v>0.45801388888888889</v>
      </c>
      <c r="Q63" s="98">
        <f t="shared" si="15"/>
        <v>0.49968055555555552</v>
      </c>
      <c r="R63" s="98">
        <f t="shared" si="15"/>
        <v>0.54829166666666673</v>
      </c>
      <c r="S63" s="98">
        <f t="shared" si="15"/>
        <v>0.58995833333333336</v>
      </c>
      <c r="T63" s="98">
        <f t="shared" si="15"/>
        <v>0.67329166666666673</v>
      </c>
      <c r="U63" s="98">
        <f t="shared" si="15"/>
        <v>0.75662499999999999</v>
      </c>
      <c r="V63" s="98">
        <f t="shared" si="15"/>
        <v>0.83995833333333336</v>
      </c>
      <c r="W63" s="98">
        <f t="shared" si="15"/>
        <v>0.9163472222222222</v>
      </c>
      <c r="X63" s="90"/>
      <c r="Y63" s="94"/>
    </row>
    <row r="64" spans="1:26">
      <c r="A64" s="1951"/>
      <c r="B64" s="1098" t="s">
        <v>440</v>
      </c>
      <c r="C64" s="1264" t="s">
        <v>4</v>
      </c>
      <c r="D64" s="1264" t="s">
        <v>1681</v>
      </c>
      <c r="E64" s="1439" t="s">
        <v>21</v>
      </c>
      <c r="F64" s="1099">
        <v>0.7</v>
      </c>
      <c r="G64" s="472">
        <f>G63+F64</f>
        <v>1.97</v>
      </c>
      <c r="H64" s="607" t="s">
        <v>1200</v>
      </c>
      <c r="I64" s="607" t="s">
        <v>1201</v>
      </c>
      <c r="J64" s="568">
        <v>30</v>
      </c>
      <c r="K64" s="37">
        <f t="shared" si="14"/>
        <v>9.7222222222222209E-4</v>
      </c>
      <c r="L64" s="37">
        <f t="shared" si="16"/>
        <v>2.736111111111111E-3</v>
      </c>
      <c r="M64" s="98">
        <f t="shared" ref="M64:W64" si="17">M63+$K64</f>
        <v>0.29926388888888888</v>
      </c>
      <c r="N64" s="98">
        <f t="shared" si="17"/>
        <v>0.33398611111111109</v>
      </c>
      <c r="O64" s="98">
        <f t="shared" si="17"/>
        <v>0.38954166666666667</v>
      </c>
      <c r="P64" s="98">
        <f t="shared" si="17"/>
        <v>0.45898611111111109</v>
      </c>
      <c r="Q64" s="98">
        <f t="shared" si="17"/>
        <v>0.50065277777777772</v>
      </c>
      <c r="R64" s="98">
        <f t="shared" si="17"/>
        <v>0.549263888888889</v>
      </c>
      <c r="S64" s="98">
        <f t="shared" si="17"/>
        <v>0.59093055555555563</v>
      </c>
      <c r="T64" s="98">
        <f t="shared" si="17"/>
        <v>0.674263888888889</v>
      </c>
      <c r="U64" s="98">
        <f t="shared" si="17"/>
        <v>0.75759722222222226</v>
      </c>
      <c r="V64" s="98">
        <f t="shared" si="17"/>
        <v>0.84093055555555563</v>
      </c>
      <c r="W64" s="98">
        <f t="shared" si="17"/>
        <v>0.91731944444444447</v>
      </c>
      <c r="X64" s="90"/>
      <c r="Y64" s="94"/>
    </row>
    <row r="65" spans="1:34">
      <c r="A65" s="1951"/>
      <c r="B65" s="1098" t="s">
        <v>439</v>
      </c>
      <c r="C65" s="1264" t="s">
        <v>4</v>
      </c>
      <c r="D65" s="1264" t="s">
        <v>1681</v>
      </c>
      <c r="E65" s="1439" t="s">
        <v>22</v>
      </c>
      <c r="F65" s="1099">
        <v>1</v>
      </c>
      <c r="G65" s="472">
        <f t="shared" ref="G65:G89" si="18">G64+F65</f>
        <v>2.9699999999999998</v>
      </c>
      <c r="H65" s="609" t="s">
        <v>975</v>
      </c>
      <c r="I65" s="609" t="s">
        <v>976</v>
      </c>
      <c r="J65" s="568">
        <v>30</v>
      </c>
      <c r="K65" s="37">
        <f t="shared" si="14"/>
        <v>1.3888888888888889E-3</v>
      </c>
      <c r="L65" s="37">
        <f t="shared" si="16"/>
        <v>4.1250000000000002E-3</v>
      </c>
      <c r="M65" s="98">
        <f t="shared" ref="M65:W65" si="19">M64+$K65</f>
        <v>0.30065277777777777</v>
      </c>
      <c r="N65" s="98">
        <f t="shared" si="19"/>
        <v>0.33537499999999998</v>
      </c>
      <c r="O65" s="98">
        <f t="shared" si="19"/>
        <v>0.39093055555555556</v>
      </c>
      <c r="P65" s="98">
        <f t="shared" si="19"/>
        <v>0.46037499999999998</v>
      </c>
      <c r="Q65" s="98">
        <f t="shared" si="19"/>
        <v>0.50204166666666661</v>
      </c>
      <c r="R65" s="98">
        <f t="shared" si="19"/>
        <v>0.55065277777777788</v>
      </c>
      <c r="S65" s="98">
        <f t="shared" si="19"/>
        <v>0.59231944444444451</v>
      </c>
      <c r="T65" s="98">
        <f t="shared" si="19"/>
        <v>0.67565277777777788</v>
      </c>
      <c r="U65" s="98">
        <f t="shared" si="19"/>
        <v>0.75898611111111114</v>
      </c>
      <c r="V65" s="98">
        <f t="shared" si="19"/>
        <v>0.84231944444444451</v>
      </c>
      <c r="W65" s="98">
        <f t="shared" si="19"/>
        <v>0.91870833333333335</v>
      </c>
      <c r="X65" s="90"/>
      <c r="Y65" s="96"/>
    </row>
    <row r="66" spans="1:34">
      <c r="A66" s="1951"/>
      <c r="B66" s="1098" t="s">
        <v>438</v>
      </c>
      <c r="C66" s="1439" t="s">
        <v>4</v>
      </c>
      <c r="D66" s="1382" t="s">
        <v>1681</v>
      </c>
      <c r="E66" s="1439" t="s">
        <v>23</v>
      </c>
      <c r="F66" s="1099">
        <v>0.6</v>
      </c>
      <c r="G66" s="472">
        <f t="shared" si="18"/>
        <v>3.57</v>
      </c>
      <c r="H66" s="607" t="s">
        <v>977</v>
      </c>
      <c r="I66" s="607" t="s">
        <v>980</v>
      </c>
      <c r="J66" s="568">
        <v>30</v>
      </c>
      <c r="K66" s="37">
        <f t="shared" si="14"/>
        <v>8.3333333333333339E-4</v>
      </c>
      <c r="L66" s="37">
        <f t="shared" si="16"/>
        <v>4.9583333333333337E-3</v>
      </c>
      <c r="M66" s="98">
        <f t="shared" ref="M66:W66" si="20">M65+$K66</f>
        <v>0.30148611111111112</v>
      </c>
      <c r="N66" s="98">
        <f t="shared" si="20"/>
        <v>0.33620833333333333</v>
      </c>
      <c r="O66" s="98">
        <f t="shared" si="20"/>
        <v>0.39176388888888891</v>
      </c>
      <c r="P66" s="98">
        <f t="shared" si="20"/>
        <v>0.46120833333333333</v>
      </c>
      <c r="Q66" s="98">
        <f t="shared" si="20"/>
        <v>0.50287499999999996</v>
      </c>
      <c r="R66" s="98">
        <f t="shared" si="20"/>
        <v>0.55148611111111123</v>
      </c>
      <c r="S66" s="98">
        <f t="shared" si="20"/>
        <v>0.59315277777777786</v>
      </c>
      <c r="T66" s="98">
        <f t="shared" si="20"/>
        <v>0.67648611111111123</v>
      </c>
      <c r="U66" s="98">
        <f t="shared" si="20"/>
        <v>0.75981944444444449</v>
      </c>
      <c r="V66" s="98">
        <f t="shared" si="20"/>
        <v>0.84315277777777786</v>
      </c>
      <c r="W66" s="98">
        <f t="shared" si="20"/>
        <v>0.9195416666666667</v>
      </c>
      <c r="X66" s="90"/>
      <c r="Y66" s="15"/>
      <c r="Z66" s="15"/>
    </row>
    <row r="67" spans="1:34" ht="21.75" customHeight="1">
      <c r="A67" s="2079" t="s">
        <v>250</v>
      </c>
      <c r="B67" s="1100" t="s">
        <v>437</v>
      </c>
      <c r="C67" s="1264" t="s">
        <v>4</v>
      </c>
      <c r="D67" s="1264" t="s">
        <v>1681</v>
      </c>
      <c r="E67" s="1439" t="s">
        <v>24</v>
      </c>
      <c r="F67" s="1101">
        <v>0.52</v>
      </c>
      <c r="G67" s="472">
        <f t="shared" si="18"/>
        <v>4.09</v>
      </c>
      <c r="H67" s="609" t="s">
        <v>978</v>
      </c>
      <c r="I67" s="609" t="s">
        <v>979</v>
      </c>
      <c r="J67" s="568">
        <v>30</v>
      </c>
      <c r="K67" s="37">
        <f t="shared" si="14"/>
        <v>7.2222222222222219E-4</v>
      </c>
      <c r="L67" s="37">
        <f t="shared" si="16"/>
        <v>5.6805555555555559E-3</v>
      </c>
      <c r="M67" s="98">
        <f t="shared" ref="M67:W67" si="21">M66+$K67</f>
        <v>0.30220833333333336</v>
      </c>
      <c r="N67" s="98">
        <f t="shared" si="21"/>
        <v>0.33693055555555557</v>
      </c>
      <c r="O67" s="98">
        <f t="shared" si="21"/>
        <v>0.39248611111111115</v>
      </c>
      <c r="P67" s="98">
        <f t="shared" si="21"/>
        <v>0.46193055555555557</v>
      </c>
      <c r="Q67" s="98">
        <f t="shared" si="21"/>
        <v>0.50359722222222214</v>
      </c>
      <c r="R67" s="98">
        <f t="shared" si="21"/>
        <v>0.55220833333333341</v>
      </c>
      <c r="S67" s="98">
        <f t="shared" si="21"/>
        <v>0.59387500000000004</v>
      </c>
      <c r="T67" s="98">
        <f t="shared" si="21"/>
        <v>0.67720833333333341</v>
      </c>
      <c r="U67" s="98">
        <f t="shared" si="21"/>
        <v>0.76054166666666667</v>
      </c>
      <c r="V67" s="98">
        <f t="shared" si="21"/>
        <v>0.84387500000000004</v>
      </c>
      <c r="W67" s="98">
        <f t="shared" si="21"/>
        <v>0.92026388888888888</v>
      </c>
      <c r="X67" s="90"/>
      <c r="Y67" s="15"/>
      <c r="Z67" s="15"/>
    </row>
    <row r="68" spans="1:34">
      <c r="A68" s="1963"/>
      <c r="B68" s="1098" t="s">
        <v>436</v>
      </c>
      <c r="C68" s="1264" t="s">
        <v>4</v>
      </c>
      <c r="D68" s="1264" t="s">
        <v>1681</v>
      </c>
      <c r="E68" s="1439" t="s">
        <v>25</v>
      </c>
      <c r="F68" s="1099">
        <v>0.28999999999999998</v>
      </c>
      <c r="G68" s="472">
        <f t="shared" si="18"/>
        <v>4.38</v>
      </c>
      <c r="H68" s="607" t="s">
        <v>981</v>
      </c>
      <c r="I68" s="607" t="s">
        <v>982</v>
      </c>
      <c r="J68" s="568">
        <v>30</v>
      </c>
      <c r="K68" s="37">
        <f t="shared" si="14"/>
        <v>4.0277777777777773E-4</v>
      </c>
      <c r="L68" s="37">
        <f t="shared" si="16"/>
        <v>6.0833333333333338E-3</v>
      </c>
      <c r="M68" s="98">
        <f t="shared" ref="M68:W68" si="22">M67+$K68</f>
        <v>0.30261111111111111</v>
      </c>
      <c r="N68" s="98">
        <f t="shared" si="22"/>
        <v>0.33733333333333332</v>
      </c>
      <c r="O68" s="98">
        <f t="shared" si="22"/>
        <v>0.3928888888888889</v>
      </c>
      <c r="P68" s="98">
        <f t="shared" si="22"/>
        <v>0.46233333333333332</v>
      </c>
      <c r="Q68" s="98">
        <f t="shared" si="22"/>
        <v>0.50399999999999989</v>
      </c>
      <c r="R68" s="98">
        <f t="shared" si="22"/>
        <v>0.55261111111111116</v>
      </c>
      <c r="S68" s="98">
        <f t="shared" si="22"/>
        <v>0.59427777777777779</v>
      </c>
      <c r="T68" s="98">
        <f t="shared" si="22"/>
        <v>0.67761111111111116</v>
      </c>
      <c r="U68" s="98">
        <f t="shared" si="22"/>
        <v>0.76094444444444442</v>
      </c>
      <c r="V68" s="98">
        <f t="shared" si="22"/>
        <v>0.84427777777777779</v>
      </c>
      <c r="W68" s="98">
        <f t="shared" si="22"/>
        <v>0.92066666666666663</v>
      </c>
      <c r="X68" s="90"/>
      <c r="Y68" s="15"/>
      <c r="Z68" s="15"/>
    </row>
    <row r="69" spans="1:34" ht="17.25" customHeight="1">
      <c r="A69" s="1963"/>
      <c r="B69" s="1098" t="s">
        <v>435</v>
      </c>
      <c r="C69" s="1264" t="s">
        <v>4</v>
      </c>
      <c r="D69" s="1264" t="s">
        <v>1681</v>
      </c>
      <c r="E69" s="1439" t="s">
        <v>26</v>
      </c>
      <c r="F69" s="1099">
        <v>0.48</v>
      </c>
      <c r="G69" s="472">
        <f t="shared" si="18"/>
        <v>4.8599999999999994</v>
      </c>
      <c r="H69" s="609" t="s">
        <v>983</v>
      </c>
      <c r="I69" s="609" t="s">
        <v>984</v>
      </c>
      <c r="J69" s="568">
        <v>30</v>
      </c>
      <c r="K69" s="37">
        <f t="shared" si="14"/>
        <v>6.6666666666666664E-4</v>
      </c>
      <c r="L69" s="37">
        <f t="shared" si="16"/>
        <v>6.7500000000000008E-3</v>
      </c>
      <c r="M69" s="98">
        <f t="shared" ref="M69:W69" si="23">M68+$K69</f>
        <v>0.30327777777777776</v>
      </c>
      <c r="N69" s="98">
        <f t="shared" si="23"/>
        <v>0.33799999999999997</v>
      </c>
      <c r="O69" s="98">
        <f t="shared" si="23"/>
        <v>0.39355555555555555</v>
      </c>
      <c r="P69" s="98">
        <f t="shared" si="23"/>
        <v>0.46299999999999997</v>
      </c>
      <c r="Q69" s="98">
        <f t="shared" si="23"/>
        <v>0.5046666666666666</v>
      </c>
      <c r="R69" s="98">
        <f t="shared" si="23"/>
        <v>0.55327777777777787</v>
      </c>
      <c r="S69" s="98">
        <f t="shared" si="23"/>
        <v>0.5949444444444445</v>
      </c>
      <c r="T69" s="98">
        <f t="shared" si="23"/>
        <v>0.67827777777777787</v>
      </c>
      <c r="U69" s="98">
        <f t="shared" si="23"/>
        <v>0.76161111111111113</v>
      </c>
      <c r="V69" s="98">
        <f t="shared" si="23"/>
        <v>0.8449444444444445</v>
      </c>
      <c r="W69" s="98">
        <f t="shared" si="23"/>
        <v>0.92133333333333334</v>
      </c>
      <c r="X69" s="90"/>
      <c r="Y69" s="383"/>
      <c r="Z69" s="383"/>
      <c r="AA69" s="383"/>
      <c r="AB69" s="383"/>
    </row>
    <row r="70" spans="1:34">
      <c r="A70" s="1963"/>
      <c r="B70" s="1098" t="s">
        <v>434</v>
      </c>
      <c r="C70" s="1264" t="s">
        <v>4</v>
      </c>
      <c r="D70" s="1264" t="s">
        <v>1683</v>
      </c>
      <c r="E70" s="1439" t="s">
        <v>27</v>
      </c>
      <c r="F70" s="1099">
        <v>0.46</v>
      </c>
      <c r="G70" s="472">
        <f t="shared" si="18"/>
        <v>5.3199999999999994</v>
      </c>
      <c r="H70" s="607" t="s">
        <v>985</v>
      </c>
      <c r="I70" s="607" t="s">
        <v>986</v>
      </c>
      <c r="J70" s="568">
        <v>30</v>
      </c>
      <c r="K70" s="37">
        <f t="shared" si="14"/>
        <v>6.3888888888888893E-4</v>
      </c>
      <c r="L70" s="37">
        <f t="shared" si="16"/>
        <v>7.3888888888888893E-3</v>
      </c>
      <c r="M70" s="98">
        <f t="shared" ref="M70:W70" si="24">M69+$K70</f>
        <v>0.30391666666666667</v>
      </c>
      <c r="N70" s="98">
        <f t="shared" si="24"/>
        <v>0.33863888888888888</v>
      </c>
      <c r="O70" s="98">
        <f t="shared" si="24"/>
        <v>0.39419444444444446</v>
      </c>
      <c r="P70" s="98">
        <f t="shared" si="24"/>
        <v>0.46363888888888888</v>
      </c>
      <c r="Q70" s="98">
        <f t="shared" si="24"/>
        <v>0.50530555555555545</v>
      </c>
      <c r="R70" s="98">
        <f t="shared" si="24"/>
        <v>0.55391666666666672</v>
      </c>
      <c r="S70" s="98">
        <f t="shared" si="24"/>
        <v>0.59558333333333335</v>
      </c>
      <c r="T70" s="98">
        <f t="shared" si="24"/>
        <v>0.67891666666666672</v>
      </c>
      <c r="U70" s="98">
        <f t="shared" si="24"/>
        <v>0.76224999999999998</v>
      </c>
      <c r="V70" s="98">
        <f t="shared" si="24"/>
        <v>0.84558333333333335</v>
      </c>
      <c r="W70" s="98">
        <f t="shared" si="24"/>
        <v>0.92197222222222219</v>
      </c>
      <c r="X70" s="90"/>
      <c r="Y70" s="383"/>
      <c r="Z70" s="383"/>
      <c r="AA70" s="383"/>
      <c r="AB70" s="383"/>
      <c r="AC70" s="383"/>
    </row>
    <row r="71" spans="1:34">
      <c r="A71" s="1963"/>
      <c r="B71" s="1098" t="s">
        <v>433</v>
      </c>
      <c r="C71" s="1264" t="s">
        <v>4</v>
      </c>
      <c r="D71" s="1264" t="s">
        <v>1683</v>
      </c>
      <c r="E71" s="1439" t="s">
        <v>28</v>
      </c>
      <c r="F71" s="1099">
        <v>0.42</v>
      </c>
      <c r="G71" s="472">
        <f t="shared" si="18"/>
        <v>5.7399999999999993</v>
      </c>
      <c r="H71" s="571" t="s">
        <v>546</v>
      </c>
      <c r="I71" s="571" t="s">
        <v>547</v>
      </c>
      <c r="J71" s="568">
        <v>30</v>
      </c>
      <c r="K71" s="37">
        <f t="shared" si="14"/>
        <v>5.8333333333333338E-4</v>
      </c>
      <c r="L71" s="37">
        <f>L70+K71</f>
        <v>7.9722222222222226E-3</v>
      </c>
      <c r="M71" s="98">
        <f t="shared" ref="M71:W71" si="25">M70+$K71</f>
        <v>0.30449999999999999</v>
      </c>
      <c r="N71" s="98">
        <f t="shared" si="25"/>
        <v>0.3392222222222222</v>
      </c>
      <c r="O71" s="98">
        <f t="shared" si="25"/>
        <v>0.39477777777777778</v>
      </c>
      <c r="P71" s="98">
        <f t="shared" si="25"/>
        <v>0.4642222222222222</v>
      </c>
      <c r="Q71" s="98">
        <f t="shared" si="25"/>
        <v>0.50588888888888883</v>
      </c>
      <c r="R71" s="98">
        <f t="shared" si="25"/>
        <v>0.5545000000000001</v>
      </c>
      <c r="S71" s="98">
        <f t="shared" si="25"/>
        <v>0.59616666666666673</v>
      </c>
      <c r="T71" s="98">
        <f t="shared" si="25"/>
        <v>0.6795000000000001</v>
      </c>
      <c r="U71" s="98">
        <f t="shared" si="25"/>
        <v>0.76283333333333336</v>
      </c>
      <c r="V71" s="98">
        <f t="shared" si="25"/>
        <v>0.84616666666666673</v>
      </c>
      <c r="W71" s="98">
        <f t="shared" si="25"/>
        <v>0.92255555555555557</v>
      </c>
      <c r="X71" s="90"/>
      <c r="Y71" s="338"/>
      <c r="Z71" s="338"/>
      <c r="AA71" s="338"/>
      <c r="AB71" s="338"/>
      <c r="AC71" s="338"/>
      <c r="AD71" s="338"/>
      <c r="AE71" s="338"/>
      <c r="AF71" s="338"/>
      <c r="AG71" s="63"/>
      <c r="AH71" s="63"/>
    </row>
    <row r="72" spans="1:34" ht="18" customHeight="1">
      <c r="A72" s="1963"/>
      <c r="B72" s="1098" t="s">
        <v>432</v>
      </c>
      <c r="C72" s="711" t="s">
        <v>4</v>
      </c>
      <c r="D72" s="1264" t="s">
        <v>1683</v>
      </c>
      <c r="E72" s="1439" t="s">
        <v>29</v>
      </c>
      <c r="F72" s="1099">
        <v>0.57999999999999996</v>
      </c>
      <c r="G72" s="472">
        <f t="shared" si="18"/>
        <v>6.3199999999999994</v>
      </c>
      <c r="H72" s="607" t="s">
        <v>987</v>
      </c>
      <c r="I72" s="607" t="s">
        <v>988</v>
      </c>
      <c r="J72" s="568">
        <v>30</v>
      </c>
      <c r="K72" s="37">
        <f t="shared" si="14"/>
        <v>8.0555555555555545E-4</v>
      </c>
      <c r="L72" s="37">
        <f>L71+K72</f>
        <v>8.7777777777777784E-3</v>
      </c>
      <c r="M72" s="98">
        <f t="shared" ref="M72:W72" si="26">M71+$K72</f>
        <v>0.30530555555555555</v>
      </c>
      <c r="N72" s="98">
        <f t="shared" si="26"/>
        <v>0.34002777777777776</v>
      </c>
      <c r="O72" s="98">
        <f t="shared" si="26"/>
        <v>0.39558333333333334</v>
      </c>
      <c r="P72" s="98">
        <f t="shared" si="26"/>
        <v>0.46502777777777776</v>
      </c>
      <c r="Q72" s="98">
        <f t="shared" si="26"/>
        <v>0.50669444444444434</v>
      </c>
      <c r="R72" s="98">
        <f t="shared" si="26"/>
        <v>0.55530555555555561</v>
      </c>
      <c r="S72" s="98">
        <f t="shared" si="26"/>
        <v>0.59697222222222224</v>
      </c>
      <c r="T72" s="98">
        <f t="shared" si="26"/>
        <v>0.68030555555555561</v>
      </c>
      <c r="U72" s="98">
        <f t="shared" si="26"/>
        <v>0.76363888888888887</v>
      </c>
      <c r="V72" s="98">
        <f t="shared" si="26"/>
        <v>0.84697222222222224</v>
      </c>
      <c r="W72" s="98">
        <f t="shared" si="26"/>
        <v>0.92336111111111108</v>
      </c>
      <c r="X72" s="90"/>
      <c r="Y72" s="86"/>
      <c r="Z72" s="86"/>
      <c r="AA72" s="333"/>
      <c r="AB72" s="333"/>
      <c r="AC72" s="333"/>
      <c r="AD72" s="333"/>
      <c r="AE72" s="333"/>
      <c r="AF72" s="63"/>
      <c r="AG72" s="63"/>
    </row>
    <row r="73" spans="1:34">
      <c r="A73" s="1963"/>
      <c r="B73" s="1098" t="s">
        <v>431</v>
      </c>
      <c r="C73" s="1439" t="s">
        <v>4</v>
      </c>
      <c r="D73" s="1264" t="s">
        <v>1683</v>
      </c>
      <c r="E73" s="1439" t="s">
        <v>30</v>
      </c>
      <c r="F73" s="1099">
        <v>1.43</v>
      </c>
      <c r="G73" s="472">
        <f t="shared" si="18"/>
        <v>7.7499999999999991</v>
      </c>
      <c r="H73" s="609" t="s">
        <v>989</v>
      </c>
      <c r="I73" s="609" t="s">
        <v>990</v>
      </c>
      <c r="J73" s="568">
        <v>30</v>
      </c>
      <c r="K73" s="37">
        <f t="shared" si="14"/>
        <v>1.9861111111111108E-3</v>
      </c>
      <c r="L73" s="37">
        <f t="shared" si="16"/>
        <v>1.0763888888888889E-2</v>
      </c>
      <c r="M73" s="98">
        <f t="shared" ref="M73:W73" si="27">M72+$K73</f>
        <v>0.30729166666666669</v>
      </c>
      <c r="N73" s="98">
        <f t="shared" si="27"/>
        <v>0.3420138888888889</v>
      </c>
      <c r="O73" s="98">
        <f t="shared" si="27"/>
        <v>0.39756944444444448</v>
      </c>
      <c r="P73" s="98">
        <f t="shared" si="27"/>
        <v>0.4670138888888889</v>
      </c>
      <c r="Q73" s="98">
        <f t="shared" si="27"/>
        <v>0.50868055555555547</v>
      </c>
      <c r="R73" s="98">
        <f t="shared" si="27"/>
        <v>0.55729166666666674</v>
      </c>
      <c r="S73" s="98">
        <f t="shared" si="27"/>
        <v>0.59895833333333337</v>
      </c>
      <c r="T73" s="98">
        <f t="shared" si="27"/>
        <v>0.68229166666666674</v>
      </c>
      <c r="U73" s="98">
        <f t="shared" si="27"/>
        <v>0.765625</v>
      </c>
      <c r="V73" s="98">
        <f t="shared" si="27"/>
        <v>0.84895833333333337</v>
      </c>
      <c r="W73" s="98">
        <f t="shared" si="27"/>
        <v>0.92534722222222221</v>
      </c>
      <c r="X73" s="90"/>
      <c r="Y73" s="86"/>
      <c r="Z73" s="86"/>
      <c r="AA73" s="86"/>
      <c r="AB73" s="86"/>
      <c r="AC73" s="86"/>
      <c r="AD73" s="86"/>
      <c r="AE73" s="86"/>
      <c r="AF73" s="63"/>
      <c r="AG73" s="63"/>
    </row>
    <row r="74" spans="1:34">
      <c r="A74" s="1963"/>
      <c r="B74" s="1098" t="s">
        <v>430</v>
      </c>
      <c r="C74" s="1439" t="s">
        <v>4</v>
      </c>
      <c r="D74" s="1264" t="s">
        <v>1683</v>
      </c>
      <c r="E74" s="1439" t="s">
        <v>31</v>
      </c>
      <c r="F74" s="1099">
        <v>1.3</v>
      </c>
      <c r="G74" s="472">
        <f t="shared" si="18"/>
        <v>9.0499999999999989</v>
      </c>
      <c r="H74" s="607" t="s">
        <v>991</v>
      </c>
      <c r="I74" s="607" t="s">
        <v>992</v>
      </c>
      <c r="J74" s="568">
        <v>30</v>
      </c>
      <c r="K74" s="37">
        <f t="shared" si="14"/>
        <v>1.8055555555555557E-3</v>
      </c>
      <c r="L74" s="37">
        <f>L73+K74</f>
        <v>1.2569444444444444E-2</v>
      </c>
      <c r="M74" s="98">
        <f t="shared" ref="M74:W74" si="28">M73+$K74</f>
        <v>0.30909722222222225</v>
      </c>
      <c r="N74" s="98">
        <f t="shared" si="28"/>
        <v>0.34381944444444446</v>
      </c>
      <c r="O74" s="98">
        <f t="shared" si="28"/>
        <v>0.39937500000000004</v>
      </c>
      <c r="P74" s="98">
        <f t="shared" si="28"/>
        <v>0.46881944444444446</v>
      </c>
      <c r="Q74" s="98">
        <f t="shared" si="28"/>
        <v>0.51048611111111097</v>
      </c>
      <c r="R74" s="98">
        <f t="shared" si="28"/>
        <v>0.55909722222222225</v>
      </c>
      <c r="S74" s="98">
        <f t="shared" si="28"/>
        <v>0.60076388888888888</v>
      </c>
      <c r="T74" s="98">
        <f t="shared" si="28"/>
        <v>0.68409722222222225</v>
      </c>
      <c r="U74" s="98">
        <f t="shared" si="28"/>
        <v>0.7674305555555555</v>
      </c>
      <c r="V74" s="98">
        <f t="shared" si="28"/>
        <v>0.85076388888888888</v>
      </c>
      <c r="W74" s="98">
        <f t="shared" si="28"/>
        <v>0.92715277777777771</v>
      </c>
      <c r="X74" s="90"/>
      <c r="Y74" s="393"/>
      <c r="Z74" s="393"/>
      <c r="AA74" s="393"/>
      <c r="AB74" s="393"/>
      <c r="AC74" s="393"/>
      <c r="AD74" s="393"/>
      <c r="AE74" s="393"/>
      <c r="AF74" s="63"/>
      <c r="AG74" s="63"/>
    </row>
    <row r="75" spans="1:34">
      <c r="A75" s="1963"/>
      <c r="B75" s="1098" t="s">
        <v>429</v>
      </c>
      <c r="C75" s="1439" t="s">
        <v>4</v>
      </c>
      <c r="D75" s="1264" t="s">
        <v>1683</v>
      </c>
      <c r="E75" s="1439" t="s">
        <v>32</v>
      </c>
      <c r="F75" s="1099">
        <v>0.37</v>
      </c>
      <c r="G75" s="472">
        <f t="shared" si="18"/>
        <v>9.4199999999999982</v>
      </c>
      <c r="H75" s="609" t="s">
        <v>993</v>
      </c>
      <c r="I75" s="609" t="s">
        <v>994</v>
      </c>
      <c r="J75" s="568">
        <v>30</v>
      </c>
      <c r="K75" s="37">
        <f t="shared" si="14"/>
        <v>5.1388888888888892E-4</v>
      </c>
      <c r="L75" s="37">
        <f t="shared" si="16"/>
        <v>1.3083333333333332E-2</v>
      </c>
      <c r="M75" s="98">
        <f t="shared" ref="M75:W75" si="29">M74+$K75</f>
        <v>0.30961111111111111</v>
      </c>
      <c r="N75" s="98">
        <f t="shared" si="29"/>
        <v>0.34433333333333332</v>
      </c>
      <c r="O75" s="98">
        <f t="shared" si="29"/>
        <v>0.3998888888888889</v>
      </c>
      <c r="P75" s="98">
        <f t="shared" si="29"/>
        <v>0.46933333333333332</v>
      </c>
      <c r="Q75" s="98">
        <f t="shared" si="29"/>
        <v>0.5109999999999999</v>
      </c>
      <c r="R75" s="98">
        <f t="shared" si="29"/>
        <v>0.55961111111111117</v>
      </c>
      <c r="S75" s="98">
        <f t="shared" si="29"/>
        <v>0.6012777777777778</v>
      </c>
      <c r="T75" s="98">
        <f t="shared" si="29"/>
        <v>0.68461111111111117</v>
      </c>
      <c r="U75" s="98">
        <f t="shared" si="29"/>
        <v>0.76794444444444443</v>
      </c>
      <c r="V75" s="98">
        <f t="shared" si="29"/>
        <v>0.8512777777777778</v>
      </c>
      <c r="W75" s="98">
        <f t="shared" si="29"/>
        <v>0.92766666666666664</v>
      </c>
      <c r="X75" s="90"/>
      <c r="Y75" s="90"/>
      <c r="Z75" s="90"/>
      <c r="AA75" s="90"/>
      <c r="AB75" s="90"/>
      <c r="AC75" s="90"/>
      <c r="AD75" s="90"/>
      <c r="AE75" s="90"/>
      <c r="AF75" s="63"/>
      <c r="AG75" s="63"/>
    </row>
    <row r="76" spans="1:34">
      <c r="A76" s="1963"/>
      <c r="B76" s="1098" t="s">
        <v>428</v>
      </c>
      <c r="C76" s="1439" t="s">
        <v>4</v>
      </c>
      <c r="D76" s="1264" t="s">
        <v>1683</v>
      </c>
      <c r="E76" s="1439" t="s">
        <v>148</v>
      </c>
      <c r="F76" s="1099">
        <v>0.51</v>
      </c>
      <c r="G76" s="472">
        <f t="shared" si="18"/>
        <v>9.9299999999999979</v>
      </c>
      <c r="H76" s="607" t="s">
        <v>995</v>
      </c>
      <c r="I76" s="607" t="s">
        <v>996</v>
      </c>
      <c r="J76" s="568">
        <v>30</v>
      </c>
      <c r="K76" s="37">
        <f t="shared" si="14"/>
        <v>7.0833333333333338E-4</v>
      </c>
      <c r="L76" s="37">
        <f>L75+K76</f>
        <v>1.3791666666666666E-2</v>
      </c>
      <c r="M76" s="98">
        <f t="shared" ref="M76:W76" si="30">M75+$K76</f>
        <v>0.31031944444444443</v>
      </c>
      <c r="N76" s="98">
        <f t="shared" si="30"/>
        <v>0.34504166666666664</v>
      </c>
      <c r="O76" s="98">
        <f t="shared" si="30"/>
        <v>0.40059722222222222</v>
      </c>
      <c r="P76" s="98">
        <f t="shared" si="30"/>
        <v>0.47004166666666664</v>
      </c>
      <c r="Q76" s="98">
        <f t="shared" si="30"/>
        <v>0.51170833333333321</v>
      </c>
      <c r="R76" s="98">
        <f t="shared" si="30"/>
        <v>0.56031944444444448</v>
      </c>
      <c r="S76" s="98">
        <f t="shared" si="30"/>
        <v>0.60198611111111111</v>
      </c>
      <c r="T76" s="98">
        <f t="shared" si="30"/>
        <v>0.68531944444444448</v>
      </c>
      <c r="U76" s="98">
        <f t="shared" si="30"/>
        <v>0.76865277777777774</v>
      </c>
      <c r="V76" s="98">
        <f t="shared" si="30"/>
        <v>0.85198611111111111</v>
      </c>
      <c r="W76" s="98">
        <f t="shared" si="30"/>
        <v>0.92837499999999995</v>
      </c>
      <c r="X76" s="90"/>
      <c r="Y76" s="90"/>
      <c r="Z76" s="90"/>
      <c r="AA76" s="90"/>
      <c r="AB76" s="90"/>
      <c r="AC76" s="90"/>
      <c r="AD76" s="90"/>
      <c r="AE76" s="90"/>
      <c r="AF76" s="63"/>
      <c r="AG76" s="63"/>
    </row>
    <row r="77" spans="1:34">
      <c r="A77" s="1963"/>
      <c r="B77" s="1098" t="s">
        <v>427</v>
      </c>
      <c r="C77" s="1439" t="s">
        <v>4</v>
      </c>
      <c r="D77" s="1382" t="s">
        <v>1683</v>
      </c>
      <c r="E77" s="1439" t="s">
        <v>149</v>
      </c>
      <c r="F77" s="1099">
        <v>0.56999999999999995</v>
      </c>
      <c r="G77" s="472">
        <f t="shared" si="18"/>
        <v>10.499999999999998</v>
      </c>
      <c r="H77" s="875" t="s">
        <v>1312</v>
      </c>
      <c r="I77" s="875" t="s">
        <v>1313</v>
      </c>
      <c r="J77" s="568">
        <v>30</v>
      </c>
      <c r="K77" s="37">
        <f t="shared" si="14"/>
        <v>7.9166666666666665E-4</v>
      </c>
      <c r="L77" s="37">
        <f t="shared" ref="L77:L89" si="31">L76+K77</f>
        <v>1.4583333333333332E-2</v>
      </c>
      <c r="M77" s="98">
        <f t="shared" ref="M77:W77" si="32">M76+$K77</f>
        <v>0.31111111111111112</v>
      </c>
      <c r="N77" s="98">
        <f t="shared" si="32"/>
        <v>0.34583333333333333</v>
      </c>
      <c r="O77" s="98">
        <f t="shared" si="32"/>
        <v>0.40138888888888891</v>
      </c>
      <c r="P77" s="98">
        <f t="shared" si="32"/>
        <v>0.47083333333333333</v>
      </c>
      <c r="Q77" s="98">
        <f t="shared" si="32"/>
        <v>0.51249999999999984</v>
      </c>
      <c r="R77" s="98">
        <f t="shared" si="32"/>
        <v>0.56111111111111112</v>
      </c>
      <c r="S77" s="98">
        <f t="shared" si="32"/>
        <v>0.60277777777777775</v>
      </c>
      <c r="T77" s="98">
        <f t="shared" si="32"/>
        <v>0.68611111111111112</v>
      </c>
      <c r="U77" s="98">
        <f t="shared" si="32"/>
        <v>0.76944444444444438</v>
      </c>
      <c r="V77" s="98">
        <f t="shared" si="32"/>
        <v>0.85277777777777775</v>
      </c>
      <c r="W77" s="98">
        <f t="shared" si="32"/>
        <v>0.92916666666666659</v>
      </c>
      <c r="X77" s="90"/>
      <c r="Y77" s="90"/>
      <c r="Z77" s="90"/>
      <c r="AA77" s="90"/>
      <c r="AB77" s="90"/>
      <c r="AC77" s="90"/>
      <c r="AD77" s="90"/>
      <c r="AE77" s="90"/>
      <c r="AF77" s="63"/>
      <c r="AG77" s="63"/>
    </row>
    <row r="78" spans="1:34" ht="16.5" customHeight="1">
      <c r="A78" s="1963"/>
      <c r="B78" s="1098" t="s">
        <v>426</v>
      </c>
      <c r="C78" s="1439" t="s">
        <v>4</v>
      </c>
      <c r="D78" s="1382" t="s">
        <v>1683</v>
      </c>
      <c r="E78" s="1439" t="s">
        <v>150</v>
      </c>
      <c r="F78" s="1099">
        <v>0.45</v>
      </c>
      <c r="G78" s="472">
        <f t="shared" si="18"/>
        <v>10.949999999999998</v>
      </c>
      <c r="H78" s="607" t="s">
        <v>1214</v>
      </c>
      <c r="I78" s="607" t="s">
        <v>1215</v>
      </c>
      <c r="J78" s="568">
        <v>30</v>
      </c>
      <c r="K78" s="37">
        <f t="shared" si="14"/>
        <v>6.2500000000000001E-4</v>
      </c>
      <c r="L78" s="37">
        <f t="shared" si="31"/>
        <v>1.5208333333333332E-2</v>
      </c>
      <c r="M78" s="98">
        <f t="shared" ref="M78:W78" si="33">M77+$K78</f>
        <v>0.3117361111111111</v>
      </c>
      <c r="N78" s="98">
        <f t="shared" si="33"/>
        <v>0.34645833333333331</v>
      </c>
      <c r="O78" s="98">
        <f t="shared" si="33"/>
        <v>0.40201388888888889</v>
      </c>
      <c r="P78" s="98">
        <f t="shared" si="33"/>
        <v>0.47145833333333331</v>
      </c>
      <c r="Q78" s="98">
        <f t="shared" si="33"/>
        <v>0.51312499999999983</v>
      </c>
      <c r="R78" s="98">
        <f t="shared" si="33"/>
        <v>0.5617361111111111</v>
      </c>
      <c r="S78" s="98">
        <f t="shared" si="33"/>
        <v>0.60340277777777773</v>
      </c>
      <c r="T78" s="98">
        <f t="shared" si="33"/>
        <v>0.6867361111111111</v>
      </c>
      <c r="U78" s="98">
        <f t="shared" si="33"/>
        <v>0.77006944444444436</v>
      </c>
      <c r="V78" s="98">
        <f t="shared" si="33"/>
        <v>0.85340277777777773</v>
      </c>
      <c r="W78" s="98">
        <f t="shared" si="33"/>
        <v>0.92979166666666657</v>
      </c>
      <c r="X78" s="90"/>
      <c r="Y78" s="90"/>
      <c r="Z78" s="90"/>
      <c r="AA78" s="90"/>
      <c r="AB78" s="90"/>
      <c r="AC78" s="90"/>
      <c r="AD78" s="90"/>
      <c r="AE78" s="90"/>
      <c r="AF78" s="63"/>
      <c r="AG78" s="63"/>
    </row>
    <row r="79" spans="1:34" ht="16.5" customHeight="1">
      <c r="A79" s="1963"/>
      <c r="B79" s="1102" t="s">
        <v>425</v>
      </c>
      <c r="C79" s="1439" t="s">
        <v>4</v>
      </c>
      <c r="D79" s="114" t="s">
        <v>1683</v>
      </c>
      <c r="E79" s="1439" t="s">
        <v>151</v>
      </c>
      <c r="F79" s="1103">
        <v>0.32</v>
      </c>
      <c r="G79" s="472">
        <f t="shared" si="18"/>
        <v>11.269999999999998</v>
      </c>
      <c r="H79" s="609" t="s">
        <v>1216</v>
      </c>
      <c r="I79" s="609" t="s">
        <v>1217</v>
      </c>
      <c r="J79" s="568">
        <v>30</v>
      </c>
      <c r="K79" s="37">
        <f t="shared" si="14"/>
        <v>4.4444444444444441E-4</v>
      </c>
      <c r="L79" s="37">
        <f t="shared" si="31"/>
        <v>1.5652777777777776E-2</v>
      </c>
      <c r="M79" s="98">
        <f t="shared" ref="M79:W79" si="34">M78+$K79</f>
        <v>0.31218055555555557</v>
      </c>
      <c r="N79" s="98">
        <f t="shared" si="34"/>
        <v>0.34690277777777778</v>
      </c>
      <c r="O79" s="98">
        <f t="shared" si="34"/>
        <v>0.40245833333333336</v>
      </c>
      <c r="P79" s="98">
        <f t="shared" si="34"/>
        <v>0.47190277777777778</v>
      </c>
      <c r="Q79" s="98">
        <f t="shared" si="34"/>
        <v>0.5135694444444443</v>
      </c>
      <c r="R79" s="98">
        <f t="shared" si="34"/>
        <v>0.56218055555555557</v>
      </c>
      <c r="S79" s="98">
        <f t="shared" si="34"/>
        <v>0.6038472222222222</v>
      </c>
      <c r="T79" s="98">
        <f t="shared" si="34"/>
        <v>0.68718055555555557</v>
      </c>
      <c r="U79" s="98">
        <f t="shared" si="34"/>
        <v>0.77051388888888883</v>
      </c>
      <c r="V79" s="98">
        <f t="shared" si="34"/>
        <v>0.8538472222222222</v>
      </c>
      <c r="W79" s="98">
        <f t="shared" si="34"/>
        <v>0.93023611111111104</v>
      </c>
      <c r="X79" s="90"/>
      <c r="Y79" s="90"/>
      <c r="Z79" s="90"/>
      <c r="AA79" s="90"/>
      <c r="AB79" s="90"/>
      <c r="AC79" s="90"/>
      <c r="AD79" s="90"/>
      <c r="AE79" s="90"/>
      <c r="AF79" s="63"/>
      <c r="AG79" s="63"/>
    </row>
    <row r="80" spans="1:34">
      <c r="A80" s="1963"/>
      <c r="B80" s="1077" t="s">
        <v>424</v>
      </c>
      <c r="C80" s="1439" t="s">
        <v>4</v>
      </c>
      <c r="D80" s="1382" t="s">
        <v>1683</v>
      </c>
      <c r="E80" s="1439" t="s">
        <v>152</v>
      </c>
      <c r="F80" s="1099">
        <v>0.89</v>
      </c>
      <c r="G80" s="472">
        <f t="shared" si="18"/>
        <v>12.159999999999998</v>
      </c>
      <c r="H80" s="873" t="s">
        <v>1305</v>
      </c>
      <c r="I80" s="873" t="s">
        <v>1306</v>
      </c>
      <c r="J80" s="568">
        <v>30</v>
      </c>
      <c r="K80" s="37">
        <f t="shared" si="14"/>
        <v>1.2361111111111112E-3</v>
      </c>
      <c r="L80" s="37">
        <f t="shared" si="31"/>
        <v>1.6888888888888887E-2</v>
      </c>
      <c r="M80" s="98">
        <f t="shared" ref="M80:W80" si="35">M79+$K80</f>
        <v>0.31341666666666668</v>
      </c>
      <c r="N80" s="98">
        <f t="shared" si="35"/>
        <v>0.34813888888888889</v>
      </c>
      <c r="O80" s="98">
        <f t="shared" si="35"/>
        <v>0.40369444444444447</v>
      </c>
      <c r="P80" s="98">
        <f t="shared" si="35"/>
        <v>0.47313888888888889</v>
      </c>
      <c r="Q80" s="98">
        <f t="shared" si="35"/>
        <v>0.51480555555555541</v>
      </c>
      <c r="R80" s="98">
        <f t="shared" si="35"/>
        <v>0.56341666666666668</v>
      </c>
      <c r="S80" s="98">
        <f t="shared" si="35"/>
        <v>0.60508333333333331</v>
      </c>
      <c r="T80" s="98">
        <f t="shared" si="35"/>
        <v>0.68841666666666668</v>
      </c>
      <c r="U80" s="98">
        <f t="shared" si="35"/>
        <v>0.77174999999999994</v>
      </c>
      <c r="V80" s="98">
        <f t="shared" si="35"/>
        <v>0.85508333333333331</v>
      </c>
      <c r="W80" s="98">
        <f t="shared" si="35"/>
        <v>0.93147222222222215</v>
      </c>
      <c r="X80" s="90"/>
      <c r="Y80" s="90"/>
      <c r="Z80" s="90"/>
      <c r="AA80" s="90"/>
      <c r="AB80" s="90"/>
      <c r="AC80" s="90"/>
      <c r="AD80" s="90"/>
      <c r="AE80" s="90"/>
      <c r="AF80" s="63"/>
      <c r="AG80" s="63"/>
    </row>
    <row r="81" spans="1:33">
      <c r="A81" s="1963"/>
      <c r="B81" s="1098" t="s">
        <v>203</v>
      </c>
      <c r="C81" s="1439" t="s">
        <v>4</v>
      </c>
      <c r="D81" s="1382" t="s">
        <v>1681</v>
      </c>
      <c r="E81" s="1439" t="s">
        <v>153</v>
      </c>
      <c r="F81" s="1099">
        <v>0.76</v>
      </c>
      <c r="G81" s="472">
        <f t="shared" si="18"/>
        <v>12.919999999999998</v>
      </c>
      <c r="H81" s="607" t="s">
        <v>737</v>
      </c>
      <c r="I81" s="607" t="s">
        <v>738</v>
      </c>
      <c r="J81" s="568">
        <v>30</v>
      </c>
      <c r="K81" s="37">
        <f t="shared" si="14"/>
        <v>1.0555555555555555E-3</v>
      </c>
      <c r="L81" s="37">
        <f t="shared" si="31"/>
        <v>1.7944444444444443E-2</v>
      </c>
      <c r="M81" s="98">
        <f t="shared" ref="M81:W81" si="36">M80+$K81</f>
        <v>0.31447222222222221</v>
      </c>
      <c r="N81" s="98">
        <f t="shared" si="36"/>
        <v>0.34919444444444442</v>
      </c>
      <c r="O81" s="98">
        <f t="shared" si="36"/>
        <v>0.40475</v>
      </c>
      <c r="P81" s="98">
        <f t="shared" si="36"/>
        <v>0.47419444444444442</v>
      </c>
      <c r="Q81" s="98">
        <f t="shared" si="36"/>
        <v>0.51586111111111099</v>
      </c>
      <c r="R81" s="98">
        <f t="shared" si="36"/>
        <v>0.56447222222222226</v>
      </c>
      <c r="S81" s="98">
        <f t="shared" si="36"/>
        <v>0.60613888888888889</v>
      </c>
      <c r="T81" s="98">
        <f t="shared" si="36"/>
        <v>0.68947222222222226</v>
      </c>
      <c r="U81" s="98">
        <f t="shared" si="36"/>
        <v>0.77280555555555552</v>
      </c>
      <c r="V81" s="98">
        <f t="shared" si="36"/>
        <v>0.85613888888888889</v>
      </c>
      <c r="W81" s="98">
        <f t="shared" si="36"/>
        <v>0.93252777777777773</v>
      </c>
      <c r="X81" s="90"/>
      <c r="Y81" s="90"/>
      <c r="Z81" s="90"/>
      <c r="AA81" s="90"/>
      <c r="AB81" s="90"/>
      <c r="AC81" s="90"/>
      <c r="AD81" s="90"/>
      <c r="AE81" s="90"/>
      <c r="AF81" s="63"/>
      <c r="AG81" s="63"/>
    </row>
    <row r="82" spans="1:33" ht="16.5" customHeight="1">
      <c r="A82" s="1963"/>
      <c r="B82" s="1104" t="s">
        <v>205</v>
      </c>
      <c r="C82" s="1439" t="s">
        <v>4</v>
      </c>
      <c r="D82" s="31" t="s">
        <v>1681</v>
      </c>
      <c r="E82" s="1439" t="s">
        <v>154</v>
      </c>
      <c r="F82" s="1105">
        <v>0.37</v>
      </c>
      <c r="G82" s="472">
        <f t="shared" si="18"/>
        <v>13.289999999999997</v>
      </c>
      <c r="H82" s="609" t="s">
        <v>739</v>
      </c>
      <c r="I82" s="609" t="s">
        <v>740</v>
      </c>
      <c r="J82" s="32">
        <v>25</v>
      </c>
      <c r="K82" s="33">
        <f t="shared" si="14"/>
        <v>6.1666666666666673E-4</v>
      </c>
      <c r="L82" s="33">
        <f t="shared" si="31"/>
        <v>1.8561111111111112E-2</v>
      </c>
      <c r="M82" s="34">
        <f t="shared" ref="M82:W82" si="37">M81+$K82</f>
        <v>0.31508888888888886</v>
      </c>
      <c r="N82" s="34">
        <f t="shared" si="37"/>
        <v>0.34981111111111107</v>
      </c>
      <c r="O82" s="34">
        <f t="shared" si="37"/>
        <v>0.40536666666666665</v>
      </c>
      <c r="P82" s="34">
        <f t="shared" si="37"/>
        <v>0.47481111111111107</v>
      </c>
      <c r="Q82" s="34">
        <f t="shared" si="37"/>
        <v>0.5164777777777777</v>
      </c>
      <c r="R82" s="34">
        <f t="shared" si="37"/>
        <v>0.56508888888888897</v>
      </c>
      <c r="S82" s="34">
        <f t="shared" si="37"/>
        <v>0.6067555555555556</v>
      </c>
      <c r="T82" s="34">
        <f t="shared" si="37"/>
        <v>0.69008888888888897</v>
      </c>
      <c r="U82" s="34">
        <f t="shared" si="37"/>
        <v>0.77342222222222223</v>
      </c>
      <c r="V82" s="34">
        <f t="shared" si="37"/>
        <v>0.8567555555555556</v>
      </c>
      <c r="W82" s="34">
        <f t="shared" si="37"/>
        <v>0.93314444444444444</v>
      </c>
      <c r="X82" s="90"/>
      <c r="Y82" s="90"/>
      <c r="Z82" s="90"/>
      <c r="AA82" s="90"/>
      <c r="AB82" s="90"/>
      <c r="AC82" s="90"/>
      <c r="AD82" s="90"/>
      <c r="AE82" s="90"/>
      <c r="AF82" s="63"/>
      <c r="AG82" s="63"/>
    </row>
    <row r="83" spans="1:33">
      <c r="A83" s="1963"/>
      <c r="B83" s="1098" t="s">
        <v>209</v>
      </c>
      <c r="C83" s="1439" t="s">
        <v>4</v>
      </c>
      <c r="D83" s="1382" t="s">
        <v>1681</v>
      </c>
      <c r="E83" s="1439" t="s">
        <v>155</v>
      </c>
      <c r="F83" s="1099">
        <v>0.39</v>
      </c>
      <c r="G83" s="472">
        <f t="shared" si="18"/>
        <v>13.679999999999998</v>
      </c>
      <c r="H83" s="607" t="s">
        <v>772</v>
      </c>
      <c r="I83" s="607" t="s">
        <v>773</v>
      </c>
      <c r="J83" s="568">
        <v>25</v>
      </c>
      <c r="K83" s="37">
        <f t="shared" si="14"/>
        <v>6.5000000000000008E-4</v>
      </c>
      <c r="L83" s="37">
        <f t="shared" si="31"/>
        <v>1.9211111111111113E-2</v>
      </c>
      <c r="M83" s="98">
        <f t="shared" ref="M83:W83" si="38">M82+$K83</f>
        <v>0.31573888888888885</v>
      </c>
      <c r="N83" s="98">
        <f t="shared" si="38"/>
        <v>0.35046111111111106</v>
      </c>
      <c r="O83" s="98">
        <f t="shared" si="38"/>
        <v>0.40601666666666664</v>
      </c>
      <c r="P83" s="98">
        <f t="shared" si="38"/>
        <v>0.47546111111111106</v>
      </c>
      <c r="Q83" s="98">
        <f t="shared" si="38"/>
        <v>0.51712777777777774</v>
      </c>
      <c r="R83" s="98">
        <f t="shared" si="38"/>
        <v>0.56573888888888901</v>
      </c>
      <c r="S83" s="98">
        <f t="shared" si="38"/>
        <v>0.60740555555555564</v>
      </c>
      <c r="T83" s="98">
        <f t="shared" si="38"/>
        <v>0.69073888888888901</v>
      </c>
      <c r="U83" s="98">
        <f t="shared" si="38"/>
        <v>0.77407222222222227</v>
      </c>
      <c r="V83" s="98">
        <f t="shared" si="38"/>
        <v>0.85740555555555564</v>
      </c>
      <c r="W83" s="98">
        <f t="shared" si="38"/>
        <v>0.93379444444444448</v>
      </c>
      <c r="X83" s="394"/>
      <c r="Y83" s="90"/>
      <c r="Z83" s="90"/>
      <c r="AA83" s="90"/>
      <c r="AB83" s="90"/>
      <c r="AC83" s="90"/>
      <c r="AD83" s="90"/>
      <c r="AE83" s="90"/>
      <c r="AF83" s="135"/>
      <c r="AG83" s="63"/>
    </row>
    <row r="84" spans="1:33">
      <c r="A84" s="1963"/>
      <c r="B84" s="1098" t="s">
        <v>210</v>
      </c>
      <c r="C84" s="1439" t="s">
        <v>4</v>
      </c>
      <c r="D84" s="1382" t="s">
        <v>1681</v>
      </c>
      <c r="E84" s="1439" t="s">
        <v>156</v>
      </c>
      <c r="F84" s="1099">
        <v>0.4</v>
      </c>
      <c r="G84" s="472">
        <f t="shared" si="18"/>
        <v>14.079999999999998</v>
      </c>
      <c r="H84" s="609" t="s">
        <v>774</v>
      </c>
      <c r="I84" s="609" t="s">
        <v>775</v>
      </c>
      <c r="J84" s="568">
        <v>25</v>
      </c>
      <c r="K84" s="37">
        <f t="shared" si="14"/>
        <v>6.6666666666666664E-4</v>
      </c>
      <c r="L84" s="37">
        <f t="shared" si="31"/>
        <v>1.9877777777777779E-2</v>
      </c>
      <c r="M84" s="98">
        <f t="shared" ref="M84:W84" si="39">M83+$K84</f>
        <v>0.3164055555555555</v>
      </c>
      <c r="N84" s="98">
        <f t="shared" si="39"/>
        <v>0.35112777777777771</v>
      </c>
      <c r="O84" s="98">
        <f t="shared" si="39"/>
        <v>0.40668333333333329</v>
      </c>
      <c r="P84" s="98">
        <f t="shared" si="39"/>
        <v>0.47612777777777771</v>
      </c>
      <c r="Q84" s="98">
        <f t="shared" si="39"/>
        <v>0.51779444444444445</v>
      </c>
      <c r="R84" s="98">
        <f t="shared" si="39"/>
        <v>0.56640555555555572</v>
      </c>
      <c r="S84" s="98">
        <f t="shared" si="39"/>
        <v>0.60807222222222235</v>
      </c>
      <c r="T84" s="98">
        <f t="shared" si="39"/>
        <v>0.69140555555555572</v>
      </c>
      <c r="U84" s="98">
        <f t="shared" si="39"/>
        <v>0.77473888888888898</v>
      </c>
      <c r="V84" s="98">
        <f t="shared" si="39"/>
        <v>0.85807222222222235</v>
      </c>
      <c r="W84" s="98">
        <f t="shared" si="39"/>
        <v>0.93446111111111119</v>
      </c>
      <c r="X84" s="90"/>
      <c r="Y84" s="90"/>
      <c r="Z84" s="90"/>
      <c r="AA84" s="90"/>
      <c r="AB84" s="90"/>
      <c r="AC84" s="90"/>
      <c r="AD84" s="90"/>
      <c r="AE84" s="90"/>
      <c r="AF84" s="135"/>
      <c r="AG84" s="63"/>
    </row>
    <row r="85" spans="1:33">
      <c r="A85" s="1963"/>
      <c r="B85" s="1098" t="s">
        <v>216</v>
      </c>
      <c r="C85" s="1264" t="s">
        <v>4</v>
      </c>
      <c r="D85" s="1382" t="s">
        <v>1681</v>
      </c>
      <c r="E85" s="1439" t="s">
        <v>157</v>
      </c>
      <c r="F85" s="1099">
        <v>0.38</v>
      </c>
      <c r="G85" s="472">
        <f t="shared" si="18"/>
        <v>14.459999999999999</v>
      </c>
      <c r="H85" s="607" t="s">
        <v>778</v>
      </c>
      <c r="I85" s="607" t="s">
        <v>779</v>
      </c>
      <c r="J85" s="568">
        <v>25</v>
      </c>
      <c r="K85" s="37">
        <f t="shared" si="14"/>
        <v>6.333333333333333E-4</v>
      </c>
      <c r="L85" s="37">
        <f t="shared" si="31"/>
        <v>2.0511111111111112E-2</v>
      </c>
      <c r="M85" s="98">
        <f t="shared" ref="M85:W85" si="40">M84+$K85</f>
        <v>0.31703888888888881</v>
      </c>
      <c r="N85" s="98">
        <f t="shared" si="40"/>
        <v>0.35176111111111102</v>
      </c>
      <c r="O85" s="98">
        <f t="shared" si="40"/>
        <v>0.4073166666666666</v>
      </c>
      <c r="P85" s="98">
        <f t="shared" si="40"/>
        <v>0.47676111111111102</v>
      </c>
      <c r="Q85" s="98">
        <f t="shared" si="40"/>
        <v>0.51842777777777782</v>
      </c>
      <c r="R85" s="98">
        <f t="shared" si="40"/>
        <v>0.56703888888888909</v>
      </c>
      <c r="S85" s="98">
        <f t="shared" si="40"/>
        <v>0.60870555555555572</v>
      </c>
      <c r="T85" s="98">
        <f t="shared" si="40"/>
        <v>0.69203888888888909</v>
      </c>
      <c r="U85" s="98">
        <f t="shared" si="40"/>
        <v>0.77537222222222235</v>
      </c>
      <c r="V85" s="98">
        <f t="shared" si="40"/>
        <v>0.85870555555555572</v>
      </c>
      <c r="W85" s="98">
        <f t="shared" si="40"/>
        <v>0.93509444444444456</v>
      </c>
      <c r="X85" s="90"/>
      <c r="Y85" s="90"/>
      <c r="Z85" s="90"/>
      <c r="AA85" s="90"/>
      <c r="AB85" s="90"/>
      <c r="AC85" s="90"/>
      <c r="AD85" s="90"/>
      <c r="AE85" s="90"/>
      <c r="AF85" s="135"/>
      <c r="AG85" s="63"/>
    </row>
    <row r="86" spans="1:33">
      <c r="A86" s="1963"/>
      <c r="B86" s="335" t="s">
        <v>191</v>
      </c>
      <c r="C86" s="1264" t="s">
        <v>5</v>
      </c>
      <c r="D86" s="1382" t="s">
        <v>1681</v>
      </c>
      <c r="E86" s="1439" t="s">
        <v>102</v>
      </c>
      <c r="F86" s="1099">
        <v>0.3</v>
      </c>
      <c r="G86" s="472">
        <f t="shared" si="18"/>
        <v>14.76</v>
      </c>
      <c r="H86" s="609" t="s">
        <v>741</v>
      </c>
      <c r="I86" s="609" t="s">
        <v>742</v>
      </c>
      <c r="J86" s="568">
        <v>25</v>
      </c>
      <c r="K86" s="37">
        <f t="shared" si="14"/>
        <v>5.0000000000000001E-4</v>
      </c>
      <c r="L86" s="37">
        <f t="shared" si="31"/>
        <v>2.1011111111111112E-2</v>
      </c>
      <c r="M86" s="98">
        <f t="shared" ref="M86:W86" si="41">M85+$K86</f>
        <v>0.31753888888888882</v>
      </c>
      <c r="N86" s="98">
        <f t="shared" si="41"/>
        <v>0.35226111111111102</v>
      </c>
      <c r="O86" s="98">
        <f t="shared" si="41"/>
        <v>0.40781666666666661</v>
      </c>
      <c r="P86" s="98">
        <f t="shared" si="41"/>
        <v>0.47726111111111102</v>
      </c>
      <c r="Q86" s="98">
        <f t="shared" si="41"/>
        <v>0.51892777777777777</v>
      </c>
      <c r="R86" s="98">
        <f t="shared" si="41"/>
        <v>0.56753888888888904</v>
      </c>
      <c r="S86" s="98">
        <f t="shared" si="41"/>
        <v>0.60920555555555567</v>
      </c>
      <c r="T86" s="98">
        <f t="shared" si="41"/>
        <v>0.69253888888888904</v>
      </c>
      <c r="U86" s="98">
        <f t="shared" si="41"/>
        <v>0.7758722222222223</v>
      </c>
      <c r="V86" s="98">
        <f t="shared" si="41"/>
        <v>0.85920555555555567</v>
      </c>
      <c r="W86" s="98">
        <f t="shared" si="41"/>
        <v>0.93559444444444451</v>
      </c>
      <c r="X86" s="90"/>
      <c r="Y86" s="90"/>
      <c r="Z86" s="90"/>
      <c r="AA86" s="90"/>
      <c r="AB86" s="90"/>
      <c r="AC86" s="90"/>
      <c r="AD86" s="90"/>
      <c r="AE86" s="90"/>
      <c r="AF86" s="135"/>
      <c r="AG86" s="63"/>
    </row>
    <row r="87" spans="1:33">
      <c r="A87" s="1963"/>
      <c r="B87" s="1098" t="s">
        <v>215</v>
      </c>
      <c r="C87" s="1439" t="s">
        <v>4</v>
      </c>
      <c r="D87" s="1382" t="s">
        <v>1684</v>
      </c>
      <c r="E87" s="1439" t="s">
        <v>158</v>
      </c>
      <c r="F87" s="1099">
        <v>0.3</v>
      </c>
      <c r="G87" s="472">
        <f t="shared" si="18"/>
        <v>15.06</v>
      </c>
      <c r="H87" s="607" t="s">
        <v>743</v>
      </c>
      <c r="I87" s="607" t="s">
        <v>744</v>
      </c>
      <c r="J87" s="568">
        <v>25</v>
      </c>
      <c r="K87" s="37">
        <f t="shared" si="14"/>
        <v>5.0000000000000001E-4</v>
      </c>
      <c r="L87" s="37">
        <f t="shared" si="31"/>
        <v>2.1511111111111113E-2</v>
      </c>
      <c r="M87" s="98">
        <f t="shared" ref="M87:W87" si="42">M86+$K87</f>
        <v>0.31803888888888882</v>
      </c>
      <c r="N87" s="98">
        <f t="shared" si="42"/>
        <v>0.35276111111111103</v>
      </c>
      <c r="O87" s="98">
        <f t="shared" si="42"/>
        <v>0.40831666666666661</v>
      </c>
      <c r="P87" s="98">
        <f t="shared" si="42"/>
        <v>0.47776111111111103</v>
      </c>
      <c r="Q87" s="98">
        <f t="shared" si="42"/>
        <v>0.51942777777777771</v>
      </c>
      <c r="R87" s="98">
        <f t="shared" si="42"/>
        <v>0.56803888888888898</v>
      </c>
      <c r="S87" s="98">
        <f t="shared" si="42"/>
        <v>0.60970555555555561</v>
      </c>
      <c r="T87" s="98">
        <f t="shared" si="42"/>
        <v>0.69303888888888898</v>
      </c>
      <c r="U87" s="98">
        <f t="shared" si="42"/>
        <v>0.77637222222222224</v>
      </c>
      <c r="V87" s="98">
        <f t="shared" si="42"/>
        <v>0.85970555555555561</v>
      </c>
      <c r="W87" s="98">
        <f t="shared" si="42"/>
        <v>0.93609444444444445</v>
      </c>
      <c r="X87" s="90"/>
      <c r="Y87" s="90"/>
      <c r="Z87" s="90"/>
      <c r="AA87" s="90"/>
      <c r="AB87" s="90"/>
      <c r="AC87" s="90"/>
      <c r="AD87" s="90"/>
      <c r="AE87" s="90"/>
      <c r="AF87" s="135"/>
      <c r="AG87" s="63"/>
    </row>
    <row r="88" spans="1:33">
      <c r="A88" s="1963"/>
      <c r="B88" s="1098" t="s">
        <v>423</v>
      </c>
      <c r="C88" s="1439" t="s">
        <v>4</v>
      </c>
      <c r="D88" s="1382" t="s">
        <v>1681</v>
      </c>
      <c r="E88" s="1439" t="s">
        <v>159</v>
      </c>
      <c r="F88" s="1099">
        <v>0.82</v>
      </c>
      <c r="G88" s="472">
        <f t="shared" si="18"/>
        <v>15.88</v>
      </c>
      <c r="H88" s="584" t="s">
        <v>662</v>
      </c>
      <c r="I88" s="584" t="s">
        <v>663</v>
      </c>
      <c r="J88" s="568">
        <v>15</v>
      </c>
      <c r="K88" s="37">
        <f t="shared" si="14"/>
        <v>2.2777777777777774E-3</v>
      </c>
      <c r="L88" s="37">
        <f t="shared" si="31"/>
        <v>2.3788888888888891E-2</v>
      </c>
      <c r="M88" s="98">
        <f t="shared" ref="M88:W88" si="43">M87+$K88</f>
        <v>0.32031666666666658</v>
      </c>
      <c r="N88" s="98">
        <f t="shared" si="43"/>
        <v>0.35503888888888879</v>
      </c>
      <c r="O88" s="98">
        <f t="shared" si="43"/>
        <v>0.41059444444444437</v>
      </c>
      <c r="P88" s="98">
        <f t="shared" si="43"/>
        <v>0.48003888888888879</v>
      </c>
      <c r="Q88" s="98">
        <f t="shared" si="43"/>
        <v>0.52170555555555553</v>
      </c>
      <c r="R88" s="98">
        <f t="shared" si="43"/>
        <v>0.5703166666666668</v>
      </c>
      <c r="S88" s="98">
        <f t="shared" si="43"/>
        <v>0.61198333333333343</v>
      </c>
      <c r="T88" s="98">
        <f t="shared" si="43"/>
        <v>0.6953166666666668</v>
      </c>
      <c r="U88" s="98">
        <f t="shared" si="43"/>
        <v>0.77865000000000006</v>
      </c>
      <c r="V88" s="98">
        <f t="shared" si="43"/>
        <v>0.86198333333333343</v>
      </c>
      <c r="W88" s="98">
        <f t="shared" si="43"/>
        <v>0.93837222222222227</v>
      </c>
      <c r="X88" s="90"/>
      <c r="Y88" s="90"/>
      <c r="Z88" s="90"/>
      <c r="AA88" s="90"/>
      <c r="AB88" s="90"/>
      <c r="AC88" s="90"/>
      <c r="AD88" s="90"/>
      <c r="AE88" s="90"/>
      <c r="AF88" s="135"/>
      <c r="AG88" s="63"/>
    </row>
    <row r="89" spans="1:33">
      <c r="A89" s="1964"/>
      <c r="B89" s="1106" t="s">
        <v>162</v>
      </c>
      <c r="C89" s="1439" t="s">
        <v>4</v>
      </c>
      <c r="D89" s="1382" t="s">
        <v>1681</v>
      </c>
      <c r="E89" s="1439" t="s">
        <v>160</v>
      </c>
      <c r="F89" s="1107">
        <v>0.65</v>
      </c>
      <c r="G89" s="472">
        <f t="shared" si="18"/>
        <v>16.53</v>
      </c>
      <c r="H89" s="584" t="s">
        <v>601</v>
      </c>
      <c r="I89" s="584" t="s">
        <v>602</v>
      </c>
      <c r="J89" s="32">
        <v>15</v>
      </c>
      <c r="K89" s="33">
        <f t="shared" si="14"/>
        <v>1.8055555555555557E-3</v>
      </c>
      <c r="L89" s="33">
        <f t="shared" si="31"/>
        <v>2.5594444444444447E-2</v>
      </c>
      <c r="M89" s="34">
        <f t="shared" ref="M89:W89" si="44">M88+$K89</f>
        <v>0.32212222222222214</v>
      </c>
      <c r="N89" s="34">
        <f t="shared" si="44"/>
        <v>0.35684444444444435</v>
      </c>
      <c r="O89" s="34">
        <f t="shared" si="44"/>
        <v>0.41239999999999993</v>
      </c>
      <c r="P89" s="34">
        <f t="shared" si="44"/>
        <v>0.48184444444444435</v>
      </c>
      <c r="Q89" s="34">
        <f t="shared" si="44"/>
        <v>0.52351111111111104</v>
      </c>
      <c r="R89" s="34">
        <f t="shared" si="44"/>
        <v>0.57212222222222231</v>
      </c>
      <c r="S89" s="34">
        <f t="shared" si="44"/>
        <v>0.61378888888888894</v>
      </c>
      <c r="T89" s="34">
        <f t="shared" si="44"/>
        <v>0.69712222222222231</v>
      </c>
      <c r="U89" s="34">
        <f t="shared" si="44"/>
        <v>0.78045555555555557</v>
      </c>
      <c r="V89" s="34">
        <f t="shared" si="44"/>
        <v>0.86378888888888894</v>
      </c>
      <c r="W89" s="34">
        <f t="shared" si="44"/>
        <v>0.94017777777777778</v>
      </c>
      <c r="X89" s="90"/>
      <c r="Y89" s="90"/>
      <c r="Z89" s="90"/>
      <c r="AA89" s="90"/>
      <c r="AB89" s="90"/>
      <c r="AC89" s="90"/>
      <c r="AD89" s="90"/>
      <c r="AE89" s="90"/>
      <c r="AF89" s="135"/>
      <c r="AG89" s="63"/>
    </row>
    <row r="90" spans="1:33">
      <c r="A90" s="1384"/>
      <c r="B90" s="11"/>
      <c r="C90" s="11"/>
      <c r="D90" s="1386"/>
      <c r="X90" s="90"/>
      <c r="Y90" s="90"/>
      <c r="Z90" s="90"/>
      <c r="AA90" s="90"/>
      <c r="AB90" s="90"/>
      <c r="AC90" s="90"/>
      <c r="AD90" s="90"/>
      <c r="AE90" s="90"/>
      <c r="AF90" s="135"/>
      <c r="AG90" s="63"/>
    </row>
    <row r="91" spans="1:33">
      <c r="A91" s="1384"/>
      <c r="B91" s="11"/>
      <c r="C91" s="11"/>
      <c r="D91" s="11"/>
      <c r="T91" s="1"/>
      <c r="U91" s="1"/>
      <c r="V91" s="1"/>
      <c r="W91" s="90"/>
      <c r="X91" s="90"/>
      <c r="Y91" s="90"/>
      <c r="Z91" s="90"/>
      <c r="AA91" s="90"/>
      <c r="AB91" s="90"/>
      <c r="AC91" s="90"/>
      <c r="AD91" s="90"/>
      <c r="AE91" s="63"/>
      <c r="AF91" s="63"/>
    </row>
    <row r="92" spans="1:33">
      <c r="A92" s="1384"/>
      <c r="B92" s="11"/>
      <c r="C92" s="11"/>
      <c r="D92" s="11"/>
      <c r="T92" s="1"/>
      <c r="U92" s="1"/>
      <c r="V92" s="1"/>
      <c r="W92" s="90"/>
      <c r="X92" s="90"/>
      <c r="Y92" s="90"/>
      <c r="Z92" s="90"/>
      <c r="AA92" s="90"/>
      <c r="AB92" s="90"/>
      <c r="AC92" s="90"/>
      <c r="AD92" s="90"/>
      <c r="AE92" s="63"/>
      <c r="AF92" s="63"/>
    </row>
    <row r="93" spans="1:33">
      <c r="A93" s="1384"/>
      <c r="B93" s="11"/>
      <c r="C93" s="11"/>
      <c r="D93" s="11"/>
      <c r="T93" s="1"/>
      <c r="U93" s="1"/>
      <c r="V93" s="1"/>
      <c r="W93" s="90"/>
      <c r="X93" s="90"/>
      <c r="Y93" s="90"/>
      <c r="Z93" s="398"/>
      <c r="AA93" s="84"/>
      <c r="AB93" s="84"/>
      <c r="AC93" s="86"/>
      <c r="AD93" s="399"/>
      <c r="AE93" s="63"/>
      <c r="AF93" s="63"/>
    </row>
    <row r="94" spans="1:33">
      <c r="A94" s="1384"/>
      <c r="B94" s="11"/>
      <c r="C94" s="11"/>
      <c r="D94" s="11"/>
      <c r="T94" s="1"/>
      <c r="U94" s="1"/>
      <c r="V94" s="1"/>
      <c r="W94" s="90"/>
      <c r="X94" s="90"/>
      <c r="Y94" s="90"/>
      <c r="Z94" s="53"/>
      <c r="AA94" s="84"/>
      <c r="AB94" s="84"/>
      <c r="AC94" s="333"/>
      <c r="AD94" s="397"/>
      <c r="AE94" s="63"/>
      <c r="AF94" s="63"/>
    </row>
    <row r="95" spans="1:33">
      <c r="A95" s="1384"/>
      <c r="B95" s="11"/>
      <c r="C95" s="11"/>
      <c r="D95" s="11"/>
      <c r="T95" s="1"/>
      <c r="U95" s="1"/>
      <c r="V95" s="1"/>
      <c r="W95" s="90"/>
      <c r="X95" s="90"/>
      <c r="Y95" s="90"/>
      <c r="Z95" s="53"/>
      <c r="AA95" s="84"/>
      <c r="AB95" s="84"/>
      <c r="AC95" s="333"/>
      <c r="AD95" s="397"/>
      <c r="AE95" s="63"/>
      <c r="AF95" s="63"/>
    </row>
    <row r="96" spans="1:33">
      <c r="A96" s="1384"/>
      <c r="B96" s="11"/>
      <c r="C96" s="11"/>
      <c r="D96" s="11"/>
      <c r="T96" s="1"/>
      <c r="U96" s="1"/>
      <c r="V96" s="1"/>
      <c r="W96" s="90"/>
      <c r="X96" s="90"/>
      <c r="Y96" s="394"/>
      <c r="Z96" s="53"/>
      <c r="AA96" s="84"/>
      <c r="AB96" s="84"/>
      <c r="AC96" s="333"/>
      <c r="AD96" s="397"/>
      <c r="AE96" s="63"/>
      <c r="AF96" s="63"/>
    </row>
    <row r="97" spans="1:32">
      <c r="A97" s="1384"/>
      <c r="B97" s="11"/>
      <c r="C97" s="11"/>
      <c r="D97" s="11"/>
      <c r="T97" s="1"/>
      <c r="U97" s="1"/>
      <c r="V97" s="1"/>
      <c r="W97" s="90"/>
      <c r="X97" s="90"/>
      <c r="Y97" s="90"/>
      <c r="Z97" s="53"/>
      <c r="AA97" s="84"/>
      <c r="AB97" s="84"/>
      <c r="AC97" s="333"/>
      <c r="AD97" s="397"/>
      <c r="AE97" s="63"/>
      <c r="AF97" s="63"/>
    </row>
    <row r="98" spans="1:32">
      <c r="A98" s="1384"/>
      <c r="B98" s="11"/>
      <c r="C98" s="11"/>
      <c r="D98" s="11"/>
      <c r="T98" s="1"/>
      <c r="U98" s="1"/>
      <c r="V98" s="1"/>
      <c r="W98" s="90"/>
      <c r="X98" s="90"/>
      <c r="Y98" s="90"/>
      <c r="Z98" s="53"/>
      <c r="AA98" s="84"/>
      <c r="AB98" s="84"/>
      <c r="AC98" s="400"/>
      <c r="AD98" s="397"/>
      <c r="AE98" s="63"/>
      <c r="AF98" s="63"/>
    </row>
    <row r="99" spans="1:32">
      <c r="A99" s="1384"/>
      <c r="B99" s="11"/>
      <c r="C99" s="11"/>
      <c r="D99" s="11"/>
      <c r="T99" s="1"/>
      <c r="U99" s="1"/>
      <c r="V99" s="1"/>
      <c r="W99" s="90"/>
      <c r="X99" s="90"/>
      <c r="Y99" s="90"/>
      <c r="Z99" s="53"/>
      <c r="AA99" s="84"/>
      <c r="AB99" s="84"/>
      <c r="AC99" s="333"/>
      <c r="AD99" s="397"/>
      <c r="AE99" s="63"/>
      <c r="AF99" s="63"/>
    </row>
    <row r="100" spans="1:32">
      <c r="A100" s="1384"/>
      <c r="B100" s="11"/>
      <c r="C100" s="11"/>
      <c r="D100" s="11"/>
      <c r="T100" s="1"/>
      <c r="U100" s="1"/>
      <c r="V100" s="1"/>
      <c r="W100" s="90"/>
      <c r="X100" s="90"/>
      <c r="Y100" s="90"/>
      <c r="Z100" s="53"/>
      <c r="AA100" s="84"/>
      <c r="AB100" s="84"/>
      <c r="AC100" s="333"/>
      <c r="AD100" s="397"/>
      <c r="AE100" s="63"/>
      <c r="AF100" s="63"/>
    </row>
    <row r="101" spans="1:32">
      <c r="A101" s="1384"/>
      <c r="B101" s="11"/>
      <c r="C101" s="11"/>
      <c r="D101" s="11"/>
      <c r="T101" s="1"/>
      <c r="U101" s="1"/>
      <c r="V101" s="1"/>
      <c r="W101" s="90"/>
      <c r="X101" s="90"/>
      <c r="Y101" s="90"/>
      <c r="Z101" s="53"/>
      <c r="AA101" s="84"/>
      <c r="AB101" s="84"/>
      <c r="AC101" s="333"/>
      <c r="AD101" s="397"/>
      <c r="AE101" s="63"/>
      <c r="AF101" s="63"/>
    </row>
    <row r="102" spans="1:32">
      <c r="A102" s="1384"/>
      <c r="B102" s="11"/>
      <c r="C102" s="11"/>
      <c r="D102" s="11"/>
      <c r="T102" s="1"/>
      <c r="U102" s="1"/>
      <c r="V102" s="1"/>
      <c r="W102" s="90"/>
      <c r="X102" s="90"/>
      <c r="Y102" s="90"/>
      <c r="Z102" s="53"/>
      <c r="AA102" s="84"/>
      <c r="AB102" s="84"/>
      <c r="AC102" s="333"/>
      <c r="AD102" s="397"/>
      <c r="AE102" s="63"/>
      <c r="AF102" s="63"/>
    </row>
    <row r="103" spans="1:32">
      <c r="A103" s="1376"/>
      <c r="B103" s="11"/>
      <c r="C103" s="11"/>
      <c r="D103" s="11"/>
      <c r="T103" s="1"/>
      <c r="U103" s="1"/>
      <c r="V103" s="1"/>
      <c r="X103" s="90"/>
      <c r="Y103" s="90"/>
      <c r="Z103" s="53"/>
      <c r="AA103" s="84"/>
      <c r="AB103" s="84"/>
      <c r="AC103" s="401"/>
      <c r="AD103" s="397"/>
      <c r="AE103" s="63"/>
      <c r="AF103" s="63"/>
    </row>
    <row r="104" spans="1:32">
      <c r="A104" s="1376"/>
      <c r="B104" s="11"/>
      <c r="C104" s="11"/>
      <c r="D104" s="11"/>
      <c r="T104" s="1"/>
      <c r="U104" s="1"/>
      <c r="V104" s="1"/>
      <c r="X104" s="90"/>
      <c r="Y104" s="90"/>
      <c r="Z104" s="53"/>
      <c r="AA104" s="84"/>
      <c r="AB104" s="84"/>
      <c r="AC104" s="333"/>
      <c r="AD104" s="397"/>
      <c r="AE104" s="15"/>
      <c r="AF104" s="15"/>
    </row>
    <row r="105" spans="1:32">
      <c r="A105" s="1376"/>
      <c r="B105" s="11"/>
      <c r="C105" s="11"/>
      <c r="D105" s="11"/>
      <c r="T105" s="1"/>
      <c r="U105" s="1"/>
      <c r="V105" s="1"/>
      <c r="X105" s="90"/>
      <c r="Y105" s="90"/>
      <c r="Z105" s="53"/>
      <c r="AA105" s="84"/>
      <c r="AB105" s="84"/>
      <c r="AC105" s="333"/>
      <c r="AD105" s="397"/>
      <c r="AE105" s="15"/>
      <c r="AF105" s="15"/>
    </row>
    <row r="106" spans="1:32">
      <c r="A106" s="1376"/>
      <c r="B106" s="11"/>
      <c r="C106" s="11"/>
      <c r="D106" s="11"/>
      <c r="T106" s="1"/>
      <c r="U106" s="1"/>
      <c r="V106" s="1"/>
      <c r="X106" s="90"/>
      <c r="Y106" s="90"/>
      <c r="Z106" s="90"/>
      <c r="AA106" s="90"/>
      <c r="AB106" s="90"/>
      <c r="AC106" s="90"/>
      <c r="AD106" s="90"/>
      <c r="AE106" s="15"/>
      <c r="AF106" s="15"/>
    </row>
    <row r="107" spans="1:32">
      <c r="A107" s="1376"/>
      <c r="B107" s="11"/>
      <c r="C107" s="11"/>
      <c r="D107" s="11"/>
      <c r="T107" s="1"/>
      <c r="U107" s="1"/>
      <c r="V107" s="1"/>
      <c r="X107" s="90"/>
      <c r="Y107" s="90"/>
      <c r="Z107" s="90"/>
      <c r="AA107" s="90"/>
      <c r="AB107" s="90"/>
      <c r="AC107" s="90"/>
      <c r="AD107" s="90"/>
    </row>
    <row r="108" spans="1:32">
      <c r="A108" s="13"/>
      <c r="B108" s="11"/>
      <c r="C108" s="11"/>
      <c r="D108" s="11"/>
      <c r="T108" s="1"/>
      <c r="U108" s="1"/>
      <c r="V108" s="1"/>
      <c r="X108" s="90"/>
      <c r="Y108" s="90"/>
      <c r="Z108" s="90"/>
      <c r="AA108" s="90"/>
      <c r="AB108" s="90"/>
      <c r="AC108" s="90"/>
      <c r="AD108" s="90"/>
    </row>
    <row r="109" spans="1:32">
      <c r="A109" s="13"/>
      <c r="B109" s="11"/>
      <c r="C109" s="11"/>
      <c r="D109" s="11"/>
      <c r="T109" s="1"/>
      <c r="U109" s="1"/>
      <c r="V109" s="1"/>
      <c r="X109" s="90"/>
      <c r="Y109" s="90"/>
      <c r="Z109" s="90"/>
      <c r="AA109" s="90"/>
      <c r="AB109" s="90"/>
      <c r="AC109" s="90"/>
      <c r="AD109" s="90"/>
    </row>
    <row r="110" spans="1:32">
      <c r="A110" s="13"/>
      <c r="B110" s="17"/>
      <c r="X110" s="90"/>
      <c r="Y110" s="90"/>
      <c r="Z110" s="90"/>
      <c r="AA110" s="90"/>
      <c r="AB110" s="90"/>
      <c r="AC110" s="90"/>
      <c r="AD110" s="90"/>
    </row>
    <row r="111" spans="1:32">
      <c r="A111" s="13"/>
      <c r="B111" s="17"/>
      <c r="X111" s="90"/>
      <c r="Y111" s="90"/>
      <c r="Z111" s="90"/>
      <c r="AA111" s="90"/>
      <c r="AB111" s="90"/>
      <c r="AC111" s="90"/>
      <c r="AD111" s="90"/>
    </row>
    <row r="112" spans="1:32">
      <c r="A112" s="13"/>
      <c r="B112" s="17"/>
      <c r="X112" s="90"/>
      <c r="Y112" s="90"/>
      <c r="Z112" s="90"/>
      <c r="AA112" s="90"/>
      <c r="AB112" s="90"/>
      <c r="AC112" s="90"/>
      <c r="AD112" s="90"/>
    </row>
    <row r="113" spans="1:30">
      <c r="A113" s="13"/>
      <c r="B113" s="17"/>
      <c r="X113" s="90"/>
      <c r="Y113" s="90"/>
      <c r="Z113" s="90"/>
      <c r="AA113" s="90"/>
      <c r="AB113" s="90"/>
      <c r="AC113" s="90"/>
      <c r="AD113" s="90"/>
    </row>
    <row r="114" spans="1:30">
      <c r="A114" s="13"/>
      <c r="B114" s="17"/>
      <c r="X114" s="90"/>
      <c r="Y114" s="90"/>
      <c r="Z114" s="90"/>
      <c r="AA114" s="90"/>
      <c r="AB114" s="90"/>
      <c r="AC114" s="90"/>
      <c r="AD114" s="90"/>
    </row>
    <row r="115" spans="1:30">
      <c r="A115" s="13"/>
      <c r="B115" s="17"/>
      <c r="X115" s="90"/>
      <c r="Y115" s="90"/>
      <c r="Z115" s="90"/>
      <c r="AA115" s="90"/>
      <c r="AB115" s="90"/>
      <c r="AC115" s="90"/>
      <c r="AD115" s="90"/>
    </row>
    <row r="116" spans="1:30">
      <c r="A116" s="13"/>
      <c r="B116" s="17"/>
    </row>
    <row r="117" spans="1:30">
      <c r="A117" s="13"/>
      <c r="B117" s="17"/>
    </row>
    <row r="118" spans="1:30">
      <c r="A118" s="13"/>
      <c r="B118" s="17"/>
    </row>
    <row r="119" spans="1:30">
      <c r="A119" s="13"/>
      <c r="B119" s="17"/>
    </row>
    <row r="120" spans="1:30">
      <c r="A120" s="13"/>
      <c r="B120" s="17"/>
    </row>
    <row r="121" spans="1:30">
      <c r="A121" s="13"/>
      <c r="B121" s="17"/>
    </row>
    <row r="122" spans="1:30">
      <c r="A122" s="15"/>
      <c r="B122" s="17"/>
    </row>
    <row r="123" spans="1:30">
      <c r="A123" s="15"/>
      <c r="B123" s="17"/>
    </row>
    <row r="124" spans="1:30">
      <c r="A124" s="15"/>
      <c r="B124" s="17"/>
    </row>
    <row r="125" spans="1:30">
      <c r="A125" s="15"/>
      <c r="B125" s="17"/>
    </row>
    <row r="126" spans="1:30">
      <c r="A126" s="15"/>
      <c r="B126" s="17"/>
    </row>
    <row r="127" spans="1:30">
      <c r="A127" s="15"/>
      <c r="B127" s="17"/>
    </row>
    <row r="128" spans="1:30">
      <c r="A128" s="15"/>
      <c r="B128" s="17"/>
    </row>
    <row r="129" spans="1:2">
      <c r="A129" s="15"/>
      <c r="B129" s="17"/>
    </row>
    <row r="130" spans="1:2">
      <c r="A130" s="15"/>
      <c r="B130" s="17"/>
    </row>
    <row r="131" spans="1:2">
      <c r="A131" s="15"/>
      <c r="B131" s="17"/>
    </row>
    <row r="132" spans="1:2">
      <c r="A132" s="15"/>
      <c r="B132" s="17"/>
    </row>
    <row r="133" spans="1:2">
      <c r="A133" s="15"/>
    </row>
    <row r="134" spans="1:2">
      <c r="A134" s="15"/>
    </row>
    <row r="135" spans="1:2">
      <c r="A135" s="15"/>
    </row>
    <row r="136" spans="1:2">
      <c r="A136" s="15"/>
    </row>
    <row r="137" spans="1:2">
      <c r="A137" s="15"/>
    </row>
    <row r="138" spans="1:2">
      <c r="A138" s="15"/>
    </row>
    <row r="139" spans="1:2">
      <c r="A139" s="15"/>
    </row>
    <row r="140" spans="1:2">
      <c r="A140" s="15"/>
    </row>
    <row r="141" spans="1:2">
      <c r="A141" s="15"/>
    </row>
    <row r="142" spans="1:2">
      <c r="A142" s="15"/>
    </row>
    <row r="143" spans="1:2">
      <c r="A143" s="15"/>
    </row>
    <row r="144" spans="1:2">
      <c r="A144" s="15"/>
    </row>
    <row r="145" spans="1:1">
      <c r="A145" s="15"/>
    </row>
    <row r="146" spans="1:1">
      <c r="A146" s="15"/>
    </row>
    <row r="147" spans="1:1">
      <c r="A147" s="15"/>
    </row>
    <row r="148" spans="1:1">
      <c r="A148" s="15"/>
    </row>
    <row r="149" spans="1:1">
      <c r="A149" s="15"/>
    </row>
    <row r="150" spans="1:1">
      <c r="A150" s="15"/>
    </row>
  </sheetData>
  <mergeCells count="25">
    <mergeCell ref="D4:D5"/>
    <mergeCell ref="D3:W3"/>
    <mergeCell ref="E4:L4"/>
    <mergeCell ref="D58:W58"/>
    <mergeCell ref="D59:D60"/>
    <mergeCell ref="E59:L59"/>
    <mergeCell ref="H5:I5"/>
    <mergeCell ref="H60:I60"/>
    <mergeCell ref="D43:I43"/>
    <mergeCell ref="A6:A29"/>
    <mergeCell ref="A67:A89"/>
    <mergeCell ref="B1:B2"/>
    <mergeCell ref="A3:C3"/>
    <mergeCell ref="A4:A5"/>
    <mergeCell ref="B4:B5"/>
    <mergeCell ref="C4:C5"/>
    <mergeCell ref="A58:B58"/>
    <mergeCell ref="A59:A60"/>
    <mergeCell ref="B59:B60"/>
    <mergeCell ref="C59:C60"/>
    <mergeCell ref="A61:A66"/>
    <mergeCell ref="A30:A35"/>
    <mergeCell ref="C43:C44"/>
    <mergeCell ref="A47:A48"/>
    <mergeCell ref="B56:B57"/>
  </mergeCells>
  <pageMargins left="0.43307086614173229" right="0.23622047244094491" top="0.74803149606299213" bottom="0.74803149606299213" header="0.31496062992125984" footer="0.31496062992125984"/>
  <pageSetup paperSize="8" scale="70" orientation="landscape" r:id="rId1"/>
  <rowBreaks count="1" manualBreakCount="1">
    <brk id="66" max="16383" man="1"/>
  </rowBreaks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BC165"/>
  <sheetViews>
    <sheetView topLeftCell="A76" zoomScale="80" zoomScaleNormal="80" workbookViewId="0">
      <selection activeCell="C6" sqref="C6:C39"/>
    </sheetView>
  </sheetViews>
  <sheetFormatPr defaultRowHeight="16.5"/>
  <cols>
    <col min="1" max="1" width="6.140625" style="1" customWidth="1"/>
    <col min="2" max="2" width="40" style="12" bestFit="1" customWidth="1"/>
    <col min="3" max="3" width="5.140625" style="13" customWidth="1"/>
    <col min="4" max="4" width="14" style="13" customWidth="1"/>
    <col min="5" max="5" width="13.28515625" style="11" customWidth="1"/>
    <col min="6" max="6" width="12.85546875" style="11" customWidth="1"/>
    <col min="7" max="7" width="12.7109375" style="11" customWidth="1"/>
    <col min="8" max="9" width="10.140625" style="11" customWidth="1"/>
    <col min="10" max="10" width="8.85546875" style="11" bestFit="1" customWidth="1"/>
    <col min="11" max="11" width="8.7109375" style="11" customWidth="1"/>
    <col min="12" max="12" width="7.85546875" style="11" customWidth="1"/>
    <col min="13" max="13" width="7.28515625" style="11" customWidth="1"/>
    <col min="14" max="14" width="7.7109375" style="11" customWidth="1"/>
    <col min="15" max="15" width="7.28515625" style="11" customWidth="1"/>
    <col min="16" max="22" width="7.42578125" style="11" customWidth="1"/>
    <col min="23" max="24" width="7.42578125" style="1" customWidth="1"/>
    <col min="25" max="25" width="8.28515625" style="1" customWidth="1"/>
    <col min="26" max="26" width="7.85546875" style="1" customWidth="1"/>
    <col min="27" max="32" width="7.42578125" style="1" customWidth="1"/>
    <col min="33" max="33" width="32.42578125" style="1" customWidth="1"/>
    <col min="34" max="34" width="9.5703125" style="1" customWidth="1"/>
    <col min="35" max="47" width="7.42578125" style="1" customWidth="1"/>
    <col min="48" max="48" width="6.85546875" style="1" customWidth="1"/>
    <col min="49" max="49" width="9.140625" style="1"/>
    <col min="50" max="50" width="99" style="1" customWidth="1"/>
    <col min="51" max="16384" width="9.140625" style="1"/>
  </cols>
  <sheetData>
    <row r="1" spans="1:55" ht="36.75" customHeight="1">
      <c r="A1" s="15"/>
      <c r="B1" s="1952">
        <v>24</v>
      </c>
      <c r="C1" s="386"/>
      <c r="D1" s="38" t="s">
        <v>269</v>
      </c>
      <c r="E1" s="361"/>
      <c r="F1" s="361"/>
      <c r="G1" s="361"/>
      <c r="H1" s="361"/>
      <c r="I1" s="361"/>
      <c r="J1" s="361"/>
      <c r="K1" s="361"/>
      <c r="L1" s="443"/>
      <c r="M1" s="443"/>
      <c r="N1" s="443"/>
      <c r="O1" s="443"/>
      <c r="P1" s="443"/>
      <c r="Q1" s="443"/>
      <c r="R1" s="443"/>
      <c r="S1" s="443"/>
      <c r="T1" s="443"/>
      <c r="U1" s="443"/>
      <c r="V1" s="443"/>
      <c r="W1" s="443"/>
      <c r="X1" s="443"/>
      <c r="Y1" s="443"/>
      <c r="Z1" s="443"/>
      <c r="AA1" s="443"/>
      <c r="AB1" s="383"/>
      <c r="AC1" s="383"/>
      <c r="AD1" s="383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</row>
    <row r="2" spans="1:55" ht="36.75" customHeight="1">
      <c r="A2" s="15"/>
      <c r="B2" s="1952"/>
      <c r="C2" s="386"/>
      <c r="D2" s="38" t="s">
        <v>447</v>
      </c>
      <c r="E2" s="361"/>
      <c r="F2" s="361"/>
      <c r="G2" s="361"/>
      <c r="H2" s="361"/>
      <c r="I2" s="361"/>
      <c r="J2" s="361"/>
      <c r="K2" s="361"/>
      <c r="L2" s="361"/>
      <c r="N2" s="361"/>
      <c r="O2" s="361" t="s">
        <v>451</v>
      </c>
      <c r="P2" s="361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3"/>
      <c r="AS2" s="383"/>
      <c r="AT2" s="383"/>
      <c r="AU2" s="383"/>
      <c r="AV2" s="15"/>
    </row>
    <row r="3" spans="1:55" ht="26.25" thickBot="1">
      <c r="A3" s="2145" t="s">
        <v>17</v>
      </c>
      <c r="B3" s="2145"/>
      <c r="C3" s="2146"/>
      <c r="D3" s="1959" t="s">
        <v>263</v>
      </c>
      <c r="E3" s="1960"/>
      <c r="F3" s="1960"/>
      <c r="G3" s="1960"/>
      <c r="H3" s="1960"/>
      <c r="I3" s="1960"/>
      <c r="J3" s="1960"/>
      <c r="K3" s="1960"/>
      <c r="L3" s="1960"/>
      <c r="M3" s="1960"/>
      <c r="N3" s="1960"/>
      <c r="O3" s="1960"/>
      <c r="P3" s="1960"/>
      <c r="Q3" s="1960"/>
      <c r="R3" s="1960"/>
      <c r="S3" s="1960"/>
      <c r="T3" s="1960"/>
      <c r="U3" s="1960"/>
      <c r="V3" s="1960"/>
      <c r="W3" s="1960"/>
      <c r="X3" s="1960"/>
      <c r="Y3" s="1960"/>
      <c r="Z3" s="1960"/>
      <c r="AA3" s="1960"/>
      <c r="AB3" s="1960"/>
      <c r="AC3" s="1960"/>
      <c r="AD3" s="1960"/>
      <c r="AE3" s="1961"/>
      <c r="AF3" s="383"/>
      <c r="AG3" s="383"/>
      <c r="AH3" s="383"/>
      <c r="AI3" s="383"/>
      <c r="AJ3" s="383"/>
      <c r="AK3" s="383"/>
      <c r="AL3" s="383"/>
      <c r="AM3" s="383"/>
      <c r="AN3" s="383"/>
      <c r="AO3" s="383"/>
      <c r="AP3" s="383"/>
      <c r="AQ3" s="383"/>
      <c r="AR3" s="383"/>
      <c r="AS3" s="383"/>
      <c r="AT3" s="383"/>
      <c r="AU3" s="15"/>
      <c r="AV3" s="15"/>
      <c r="AW3" s="15"/>
      <c r="AX3" s="15"/>
      <c r="AY3" s="15"/>
      <c r="AZ3" s="15"/>
      <c r="BA3" s="15"/>
    </row>
    <row r="4" spans="1:55" ht="18" customHeight="1">
      <c r="A4" s="1954"/>
      <c r="B4" s="1953" t="s">
        <v>1</v>
      </c>
      <c r="C4" s="1955" t="s">
        <v>2</v>
      </c>
      <c r="D4" s="2017"/>
      <c r="E4" s="2000" t="s">
        <v>16</v>
      </c>
      <c r="F4" s="2001"/>
      <c r="G4" s="2001"/>
      <c r="H4" s="2001"/>
      <c r="I4" s="2001"/>
      <c r="J4" s="2001"/>
      <c r="K4" s="2001"/>
      <c r="L4" s="2002"/>
      <c r="M4" s="1498">
        <v>12</v>
      </c>
      <c r="N4" s="1499">
        <v>13</v>
      </c>
      <c r="O4" s="1498">
        <v>12</v>
      </c>
      <c r="P4" s="1500">
        <v>14</v>
      </c>
      <c r="Q4" s="1499">
        <v>13</v>
      </c>
      <c r="R4" s="1498">
        <v>12</v>
      </c>
      <c r="S4" s="1499">
        <v>13</v>
      </c>
      <c r="T4" s="1498">
        <v>12</v>
      </c>
      <c r="U4" s="1499">
        <v>13</v>
      </c>
      <c r="V4" s="1498">
        <v>12</v>
      </c>
      <c r="W4" s="1499">
        <v>13</v>
      </c>
      <c r="X4" s="1498">
        <v>12</v>
      </c>
      <c r="Y4" s="1499">
        <v>13</v>
      </c>
      <c r="Z4" s="1498">
        <v>12</v>
      </c>
      <c r="AA4" s="1499">
        <v>13</v>
      </c>
      <c r="AB4" s="1498">
        <v>12</v>
      </c>
      <c r="AC4" s="1501">
        <v>13</v>
      </c>
      <c r="AD4" s="1502">
        <v>12</v>
      </c>
      <c r="AE4" s="1501">
        <v>13</v>
      </c>
      <c r="AF4" s="15"/>
      <c r="AG4" s="15"/>
      <c r="AH4" s="247" t="s">
        <v>1264</v>
      </c>
      <c r="AI4" s="1407">
        <f>I39+I108</f>
        <v>45.375</v>
      </c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</row>
    <row r="5" spans="1:55" ht="18" customHeight="1">
      <c r="A5" s="1954"/>
      <c r="B5" s="1953"/>
      <c r="C5" s="1955"/>
      <c r="D5" s="2018"/>
      <c r="E5" s="1248" t="s">
        <v>0</v>
      </c>
      <c r="F5" s="1955" t="s">
        <v>552</v>
      </c>
      <c r="G5" s="1990"/>
      <c r="H5" s="1243" t="s">
        <v>48</v>
      </c>
      <c r="I5" s="1243"/>
      <c r="J5" s="1243" t="s">
        <v>8</v>
      </c>
      <c r="K5" s="1243" t="s">
        <v>9</v>
      </c>
      <c r="L5" s="1243" t="s">
        <v>10</v>
      </c>
      <c r="M5" s="1247">
        <v>1</v>
      </c>
      <c r="N5" s="1247">
        <v>2</v>
      </c>
      <c r="O5" s="1281">
        <v>3</v>
      </c>
      <c r="P5" s="1281">
        <v>4</v>
      </c>
      <c r="Q5" s="1281">
        <v>5</v>
      </c>
      <c r="R5" s="1281">
        <v>6</v>
      </c>
      <c r="S5" s="1281">
        <v>7</v>
      </c>
      <c r="T5" s="1281">
        <v>8</v>
      </c>
      <c r="U5" s="1281">
        <v>9</v>
      </c>
      <c r="V5" s="1281">
        <v>10</v>
      </c>
      <c r="W5" s="1281">
        <v>11</v>
      </c>
      <c r="X5" s="1281">
        <v>12</v>
      </c>
      <c r="Y5" s="1281">
        <v>13</v>
      </c>
      <c r="Z5" s="1281">
        <v>14</v>
      </c>
      <c r="AA5" s="1281">
        <v>15</v>
      </c>
      <c r="AB5" s="1281">
        <v>16</v>
      </c>
      <c r="AC5" s="1281">
        <v>17</v>
      </c>
      <c r="AD5" s="1281">
        <v>18</v>
      </c>
      <c r="AE5" s="1281">
        <v>19</v>
      </c>
      <c r="AF5" s="15"/>
      <c r="AG5" s="15"/>
      <c r="AH5" s="250" t="s">
        <v>1655</v>
      </c>
      <c r="AI5" s="251">
        <v>19</v>
      </c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</row>
    <row r="6" spans="1:55" ht="16.5" customHeight="1">
      <c r="A6" s="1997" t="s">
        <v>256</v>
      </c>
      <c r="B6" s="1065" t="s">
        <v>162</v>
      </c>
      <c r="C6" s="1477" t="s">
        <v>4</v>
      </c>
      <c r="D6" s="1477" t="s">
        <v>1681</v>
      </c>
      <c r="E6" s="1253" t="s">
        <v>18</v>
      </c>
      <c r="F6" s="584" t="s">
        <v>601</v>
      </c>
      <c r="G6" s="584" t="s">
        <v>602</v>
      </c>
      <c r="H6" s="472">
        <v>0</v>
      </c>
      <c r="I6" s="179">
        <v>0</v>
      </c>
      <c r="J6" s="1251">
        <v>20</v>
      </c>
      <c r="K6" s="37"/>
      <c r="L6" s="37">
        <v>0</v>
      </c>
      <c r="M6" s="165">
        <v>0.15972222222222224</v>
      </c>
      <c r="N6" s="165">
        <v>0.20138888888888887</v>
      </c>
      <c r="O6" s="165">
        <v>0.23263888888888887</v>
      </c>
      <c r="P6" s="165">
        <v>0.25</v>
      </c>
      <c r="Q6" s="165">
        <v>0.29166666666666669</v>
      </c>
      <c r="R6" s="165">
        <v>0.34722222222222227</v>
      </c>
      <c r="S6" s="165">
        <v>0.3888888888888889</v>
      </c>
      <c r="T6" s="165">
        <v>0.43055555555555558</v>
      </c>
      <c r="U6" s="165">
        <v>0.4861111111111111</v>
      </c>
      <c r="V6" s="165">
        <v>0.52777777777777779</v>
      </c>
      <c r="W6" s="165">
        <v>0.56944444444444442</v>
      </c>
      <c r="X6" s="165">
        <v>0.61111111111111105</v>
      </c>
      <c r="Y6" s="165">
        <v>0.65277777777777779</v>
      </c>
      <c r="Z6" s="165">
        <v>0.69444444444444453</v>
      </c>
      <c r="AA6" s="165">
        <v>0.75</v>
      </c>
      <c r="AB6" s="165">
        <v>0.79166666666666663</v>
      </c>
      <c r="AC6" s="165">
        <v>0.83333333333333337</v>
      </c>
      <c r="AD6" s="165">
        <v>0.88541666666666663</v>
      </c>
      <c r="AE6" s="165">
        <v>0.92708333333333337</v>
      </c>
      <c r="AF6" s="15"/>
      <c r="AG6" s="15"/>
      <c r="AH6" s="250" t="s">
        <v>1539</v>
      </c>
      <c r="AI6" s="251">
        <f>AI4*AI5</f>
        <v>862.125</v>
      </c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</row>
    <row r="7" spans="1:55">
      <c r="A7" s="1997"/>
      <c r="B7" s="335" t="s">
        <v>163</v>
      </c>
      <c r="C7" s="1264" t="s">
        <v>4</v>
      </c>
      <c r="D7" s="1264" t="s">
        <v>1681</v>
      </c>
      <c r="E7" s="1253" t="s">
        <v>19</v>
      </c>
      <c r="F7" s="584" t="s">
        <v>653</v>
      </c>
      <c r="G7" s="584" t="s">
        <v>604</v>
      </c>
      <c r="H7" s="472">
        <v>0.41</v>
      </c>
      <c r="I7" s="179">
        <f t="shared" ref="I7:I39" si="0">I6+H7</f>
        <v>0.41</v>
      </c>
      <c r="J7" s="1251">
        <v>20</v>
      </c>
      <c r="K7" s="37">
        <f t="shared" ref="K7:K17" si="1">(H7/J7)/24</f>
        <v>8.5416666666666659E-4</v>
      </c>
      <c r="L7" s="37">
        <f>L6+K7</f>
        <v>8.5416666666666659E-4</v>
      </c>
      <c r="M7" s="98">
        <f t="shared" ref="M7:M39" si="2">M6+$K7</f>
        <v>0.16057638888888889</v>
      </c>
      <c r="N7" s="98">
        <f t="shared" ref="N7:N39" si="3">N6+$K7</f>
        <v>0.20224305555555552</v>
      </c>
      <c r="O7" s="98">
        <f t="shared" ref="O7:O39" si="4">O6+$K7</f>
        <v>0.23349305555555552</v>
      </c>
      <c r="P7" s="98">
        <f t="shared" ref="P7:P39" si="5">P6+$K7</f>
        <v>0.25085416666666666</v>
      </c>
      <c r="Q7" s="98">
        <f t="shared" ref="Q7:Q39" si="6">Q6+$K7</f>
        <v>0.29252083333333334</v>
      </c>
      <c r="R7" s="98">
        <f t="shared" ref="R7:R39" si="7">R6+$K7</f>
        <v>0.34807638888888892</v>
      </c>
      <c r="S7" s="98">
        <f t="shared" ref="S7:S39" si="8">S6+$K7</f>
        <v>0.38974305555555555</v>
      </c>
      <c r="T7" s="98">
        <f t="shared" ref="T7:T39" si="9">T6+$K7</f>
        <v>0.43140972222222224</v>
      </c>
      <c r="U7" s="98">
        <f t="shared" ref="U7:U39" si="10">U6+$K7</f>
        <v>0.48696527777777776</v>
      </c>
      <c r="V7" s="98">
        <f t="shared" ref="V7:V39" si="11">V6+$K7</f>
        <v>0.5286319444444445</v>
      </c>
      <c r="W7" s="98">
        <f t="shared" ref="W7:W39" si="12">W6+$K7</f>
        <v>0.57029861111111113</v>
      </c>
      <c r="X7" s="98">
        <f t="shared" ref="X7:X39" si="13">X6+$K7</f>
        <v>0.61196527777777776</v>
      </c>
      <c r="Y7" s="98">
        <f t="shared" ref="Y7:Y39" si="14">Y6+$K7</f>
        <v>0.6536319444444445</v>
      </c>
      <c r="Z7" s="98">
        <f t="shared" ref="Z7:Z39" si="15">Z6+$K7</f>
        <v>0.69529861111111124</v>
      </c>
      <c r="AA7" s="98">
        <f t="shared" ref="AA7:AA39" si="16">AA6+$K7</f>
        <v>0.75085416666666671</v>
      </c>
      <c r="AB7" s="98">
        <f t="shared" ref="AB7:AB39" si="17">AB6+$K7</f>
        <v>0.79252083333333334</v>
      </c>
      <c r="AC7" s="98">
        <f t="shared" ref="AC7:AC39" si="18">AC6+$K7</f>
        <v>0.83418750000000008</v>
      </c>
      <c r="AD7" s="98">
        <f t="shared" ref="AD7:AD39" si="19">AD6+$K7</f>
        <v>0.88627083333333334</v>
      </c>
      <c r="AE7" s="98">
        <f t="shared" ref="AE7:AE39" si="20">AE6+$K7</f>
        <v>0.92793750000000008</v>
      </c>
      <c r="AF7" s="15"/>
      <c r="AG7" s="15"/>
      <c r="AH7" s="250"/>
      <c r="AI7" s="251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</row>
    <row r="8" spans="1:55" ht="17.25" thickBot="1">
      <c r="A8" s="1997"/>
      <c r="B8" s="335" t="s">
        <v>423</v>
      </c>
      <c r="C8" s="1382" t="s">
        <v>5</v>
      </c>
      <c r="D8" s="1382" t="s">
        <v>1681</v>
      </c>
      <c r="E8" s="1253" t="s">
        <v>20</v>
      </c>
      <c r="F8" s="584" t="s">
        <v>672</v>
      </c>
      <c r="G8" s="584" t="s">
        <v>673</v>
      </c>
      <c r="H8" s="472">
        <v>0.52</v>
      </c>
      <c r="I8" s="179">
        <f t="shared" si="0"/>
        <v>0.92999999999999994</v>
      </c>
      <c r="J8" s="1251">
        <v>20</v>
      </c>
      <c r="K8" s="37">
        <f t="shared" si="1"/>
        <v>1.0833333333333335E-3</v>
      </c>
      <c r="L8" s="37">
        <f t="shared" ref="L8:L39" si="21">L7+K8</f>
        <v>1.9375E-3</v>
      </c>
      <c r="M8" s="98">
        <f t="shared" si="2"/>
        <v>0.16165972222222222</v>
      </c>
      <c r="N8" s="98">
        <f t="shared" si="3"/>
        <v>0.20332638888888885</v>
      </c>
      <c r="O8" s="98">
        <f t="shared" si="4"/>
        <v>0.23457638888888885</v>
      </c>
      <c r="P8" s="98">
        <f t="shared" si="5"/>
        <v>0.25193749999999998</v>
      </c>
      <c r="Q8" s="98">
        <f t="shared" si="6"/>
        <v>0.29360416666666667</v>
      </c>
      <c r="R8" s="98">
        <f t="shared" si="7"/>
        <v>0.34915972222222225</v>
      </c>
      <c r="S8" s="98">
        <f t="shared" si="8"/>
        <v>0.39082638888888888</v>
      </c>
      <c r="T8" s="98">
        <f t="shared" si="9"/>
        <v>0.43249305555555556</v>
      </c>
      <c r="U8" s="98">
        <f t="shared" si="10"/>
        <v>0.48804861111111109</v>
      </c>
      <c r="V8" s="98">
        <f t="shared" si="11"/>
        <v>0.52971527777777783</v>
      </c>
      <c r="W8" s="98">
        <f t="shared" si="12"/>
        <v>0.57138194444444446</v>
      </c>
      <c r="X8" s="98">
        <f t="shared" si="13"/>
        <v>0.61304861111111109</v>
      </c>
      <c r="Y8" s="98">
        <f t="shared" si="14"/>
        <v>0.65471527777777783</v>
      </c>
      <c r="Z8" s="98">
        <f t="shared" si="15"/>
        <v>0.69638194444444457</v>
      </c>
      <c r="AA8" s="98">
        <f t="shared" si="16"/>
        <v>0.75193750000000004</v>
      </c>
      <c r="AB8" s="98">
        <f t="shared" si="17"/>
        <v>0.79360416666666667</v>
      </c>
      <c r="AC8" s="98">
        <f t="shared" si="18"/>
        <v>0.83527083333333341</v>
      </c>
      <c r="AD8" s="98">
        <f t="shared" si="19"/>
        <v>0.88735416666666667</v>
      </c>
      <c r="AE8" s="98">
        <f t="shared" si="20"/>
        <v>0.92902083333333341</v>
      </c>
      <c r="AH8" s="1064"/>
      <c r="AI8" s="11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</row>
    <row r="9" spans="1:55">
      <c r="A9" s="1997"/>
      <c r="B9" s="335" t="s">
        <v>215</v>
      </c>
      <c r="C9" s="1382" t="s">
        <v>5</v>
      </c>
      <c r="D9" s="1382" t="s">
        <v>1684</v>
      </c>
      <c r="E9" s="1382" t="s">
        <v>21</v>
      </c>
      <c r="F9" s="608" t="s">
        <v>730</v>
      </c>
      <c r="G9" s="608" t="s">
        <v>731</v>
      </c>
      <c r="H9" s="472">
        <v>1.07</v>
      </c>
      <c r="I9" s="179">
        <f t="shared" si="0"/>
        <v>2</v>
      </c>
      <c r="J9" s="1251">
        <v>15</v>
      </c>
      <c r="K9" s="37">
        <f t="shared" si="1"/>
        <v>2.972222222222222E-3</v>
      </c>
      <c r="L9" s="37">
        <f t="shared" si="21"/>
        <v>4.9097222222222216E-3</v>
      </c>
      <c r="M9" s="98">
        <f t="shared" si="2"/>
        <v>0.16463194444444443</v>
      </c>
      <c r="N9" s="98">
        <f t="shared" si="3"/>
        <v>0.20629861111111106</v>
      </c>
      <c r="O9" s="98">
        <f t="shared" si="4"/>
        <v>0.23754861111111106</v>
      </c>
      <c r="P9" s="98">
        <f t="shared" si="5"/>
        <v>0.25490972222222219</v>
      </c>
      <c r="Q9" s="98">
        <f t="shared" si="6"/>
        <v>0.29657638888888888</v>
      </c>
      <c r="R9" s="98">
        <f t="shared" si="7"/>
        <v>0.35213194444444446</v>
      </c>
      <c r="S9" s="98">
        <f t="shared" si="8"/>
        <v>0.39379861111111109</v>
      </c>
      <c r="T9" s="98">
        <f t="shared" si="9"/>
        <v>0.43546527777777777</v>
      </c>
      <c r="U9" s="98">
        <f t="shared" si="10"/>
        <v>0.4910208333333333</v>
      </c>
      <c r="V9" s="98">
        <f t="shared" si="11"/>
        <v>0.53268750000000009</v>
      </c>
      <c r="W9" s="98">
        <f t="shared" si="12"/>
        <v>0.57435416666666672</v>
      </c>
      <c r="X9" s="98">
        <f t="shared" si="13"/>
        <v>0.61602083333333335</v>
      </c>
      <c r="Y9" s="98">
        <f t="shared" si="14"/>
        <v>0.65768750000000009</v>
      </c>
      <c r="Z9" s="98">
        <f t="shared" si="15"/>
        <v>0.69935416666666683</v>
      </c>
      <c r="AA9" s="98">
        <f t="shared" si="16"/>
        <v>0.7549097222222223</v>
      </c>
      <c r="AB9" s="98">
        <f t="shared" si="17"/>
        <v>0.79657638888888893</v>
      </c>
      <c r="AC9" s="98">
        <f t="shared" si="18"/>
        <v>0.83824305555555567</v>
      </c>
      <c r="AD9" s="98">
        <f t="shared" si="19"/>
        <v>0.89032638888888893</v>
      </c>
      <c r="AE9" s="98">
        <f t="shared" si="20"/>
        <v>0.93199305555555567</v>
      </c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</row>
    <row r="10" spans="1:55">
      <c r="A10" s="1997"/>
      <c r="B10" s="335" t="s">
        <v>191</v>
      </c>
      <c r="C10" s="1264" t="s">
        <v>4</v>
      </c>
      <c r="D10" s="1382" t="s">
        <v>1681</v>
      </c>
      <c r="E10" s="1382" t="s">
        <v>22</v>
      </c>
      <c r="F10" s="831" t="s">
        <v>732</v>
      </c>
      <c r="G10" s="831" t="s">
        <v>733</v>
      </c>
      <c r="H10" s="472">
        <v>0.16</v>
      </c>
      <c r="I10" s="179">
        <f t="shared" si="0"/>
        <v>2.16</v>
      </c>
      <c r="J10" s="1251">
        <v>25</v>
      </c>
      <c r="K10" s="37">
        <f>(H10/J10)/24</f>
        <v>2.6666666666666668E-4</v>
      </c>
      <c r="L10" s="37">
        <f t="shared" si="21"/>
        <v>5.1763888888888884E-3</v>
      </c>
      <c r="M10" s="98">
        <f t="shared" si="2"/>
        <v>0.16489861111111109</v>
      </c>
      <c r="N10" s="98">
        <f t="shared" si="3"/>
        <v>0.20656527777777772</v>
      </c>
      <c r="O10" s="98">
        <f t="shared" si="4"/>
        <v>0.23781527777777772</v>
      </c>
      <c r="P10" s="98">
        <f t="shared" si="5"/>
        <v>0.25517638888888888</v>
      </c>
      <c r="Q10" s="98">
        <f t="shared" si="6"/>
        <v>0.29684305555555557</v>
      </c>
      <c r="R10" s="98">
        <f t="shared" si="7"/>
        <v>0.35239861111111115</v>
      </c>
      <c r="S10" s="98">
        <f t="shared" si="8"/>
        <v>0.39406527777777778</v>
      </c>
      <c r="T10" s="98">
        <f t="shared" si="9"/>
        <v>0.43573194444444446</v>
      </c>
      <c r="U10" s="98">
        <f t="shared" si="10"/>
        <v>0.49128749999999999</v>
      </c>
      <c r="V10" s="98">
        <f t="shared" si="11"/>
        <v>0.53295416666666673</v>
      </c>
      <c r="W10" s="98">
        <f t="shared" si="12"/>
        <v>0.57462083333333336</v>
      </c>
      <c r="X10" s="98">
        <f t="shared" si="13"/>
        <v>0.61628749999999999</v>
      </c>
      <c r="Y10" s="98">
        <f t="shared" si="14"/>
        <v>0.65795416666666673</v>
      </c>
      <c r="Z10" s="98">
        <f t="shared" si="15"/>
        <v>0.69962083333333347</v>
      </c>
      <c r="AA10" s="98">
        <f t="shared" si="16"/>
        <v>0.75517638888888894</v>
      </c>
      <c r="AB10" s="98">
        <f t="shared" si="17"/>
        <v>0.79684305555555557</v>
      </c>
      <c r="AC10" s="98">
        <f t="shared" si="18"/>
        <v>0.83850972222222231</v>
      </c>
      <c r="AD10" s="98">
        <f t="shared" si="19"/>
        <v>0.89059305555555557</v>
      </c>
      <c r="AE10" s="98">
        <f t="shared" si="20"/>
        <v>0.93225972222222231</v>
      </c>
    </row>
    <row r="11" spans="1:55" ht="17.25" thickBot="1">
      <c r="A11" s="1997"/>
      <c r="B11" s="335" t="s">
        <v>216</v>
      </c>
      <c r="C11" s="1382" t="s">
        <v>5</v>
      </c>
      <c r="D11" s="1382" t="s">
        <v>1681</v>
      </c>
      <c r="E11" s="1382" t="s">
        <v>23</v>
      </c>
      <c r="F11" s="831" t="s">
        <v>734</v>
      </c>
      <c r="G11" s="831" t="s">
        <v>735</v>
      </c>
      <c r="H11" s="472">
        <v>0.35</v>
      </c>
      <c r="I11" s="179">
        <f t="shared" si="0"/>
        <v>2.5100000000000002</v>
      </c>
      <c r="J11" s="1251">
        <v>30</v>
      </c>
      <c r="K11" s="37">
        <f>(H11/J11)/24</f>
        <v>4.8611111111111104E-4</v>
      </c>
      <c r="L11" s="37">
        <f>L10+K11</f>
        <v>5.6624999999999991E-3</v>
      </c>
      <c r="M11" s="98">
        <f t="shared" si="2"/>
        <v>0.1653847222222222</v>
      </c>
      <c r="N11" s="98">
        <f t="shared" si="3"/>
        <v>0.20705138888888883</v>
      </c>
      <c r="O11" s="98">
        <f t="shared" si="4"/>
        <v>0.23830138888888883</v>
      </c>
      <c r="P11" s="98">
        <f t="shared" si="5"/>
        <v>0.25566250000000001</v>
      </c>
      <c r="Q11" s="98">
        <f t="shared" si="6"/>
        <v>0.2973291666666667</v>
      </c>
      <c r="R11" s="98">
        <f t="shared" si="7"/>
        <v>0.35288472222222228</v>
      </c>
      <c r="S11" s="98">
        <f t="shared" si="8"/>
        <v>0.39455138888888891</v>
      </c>
      <c r="T11" s="98">
        <f t="shared" si="9"/>
        <v>0.43621805555555559</v>
      </c>
      <c r="U11" s="98">
        <f t="shared" si="10"/>
        <v>0.49177361111111112</v>
      </c>
      <c r="V11" s="98">
        <f t="shared" si="11"/>
        <v>0.5334402777777778</v>
      </c>
      <c r="W11" s="98">
        <f t="shared" si="12"/>
        <v>0.57510694444444443</v>
      </c>
      <c r="X11" s="98">
        <f t="shared" si="13"/>
        <v>0.61677361111111106</v>
      </c>
      <c r="Y11" s="98">
        <f t="shared" si="14"/>
        <v>0.6584402777777778</v>
      </c>
      <c r="Z11" s="98">
        <f t="shared" si="15"/>
        <v>0.70010694444444455</v>
      </c>
      <c r="AA11" s="98">
        <f t="shared" si="16"/>
        <v>0.75566250000000001</v>
      </c>
      <c r="AB11" s="98">
        <f t="shared" si="17"/>
        <v>0.79732916666666664</v>
      </c>
      <c r="AC11" s="98">
        <f t="shared" si="18"/>
        <v>0.83899583333333339</v>
      </c>
      <c r="AD11" s="98">
        <f t="shared" si="19"/>
        <v>0.89107916666666664</v>
      </c>
      <c r="AE11" s="98">
        <f t="shared" si="20"/>
        <v>0.93274583333333339</v>
      </c>
    </row>
    <row r="12" spans="1:55">
      <c r="A12" s="1997"/>
      <c r="B12" s="335" t="s">
        <v>210</v>
      </c>
      <c r="C12" s="1382" t="s">
        <v>5</v>
      </c>
      <c r="D12" s="1382" t="s">
        <v>1681</v>
      </c>
      <c r="E12" s="1382" t="s">
        <v>24</v>
      </c>
      <c r="F12" s="831" t="s">
        <v>788</v>
      </c>
      <c r="G12" s="831" t="s">
        <v>789</v>
      </c>
      <c r="H12" s="472">
        <v>0.35</v>
      </c>
      <c r="I12" s="179">
        <f t="shared" si="0"/>
        <v>2.8600000000000003</v>
      </c>
      <c r="J12" s="1251">
        <v>25</v>
      </c>
      <c r="K12" s="37">
        <f t="shared" si="1"/>
        <v>5.8333333333333327E-4</v>
      </c>
      <c r="L12" s="37">
        <f>L10+K12</f>
        <v>5.7597222222222216E-3</v>
      </c>
      <c r="M12" s="98">
        <f t="shared" si="2"/>
        <v>0.16596805555555552</v>
      </c>
      <c r="N12" s="98">
        <f t="shared" si="3"/>
        <v>0.20763472222222215</v>
      </c>
      <c r="O12" s="98">
        <f t="shared" si="4"/>
        <v>0.23888472222222215</v>
      </c>
      <c r="P12" s="98">
        <f t="shared" si="5"/>
        <v>0.25624583333333334</v>
      </c>
      <c r="Q12" s="98">
        <f t="shared" si="6"/>
        <v>0.29791250000000002</v>
      </c>
      <c r="R12" s="98">
        <f t="shared" si="7"/>
        <v>0.3534680555555556</v>
      </c>
      <c r="S12" s="98">
        <f t="shared" si="8"/>
        <v>0.39513472222222223</v>
      </c>
      <c r="T12" s="98">
        <f t="shared" si="9"/>
        <v>0.43680138888888892</v>
      </c>
      <c r="U12" s="98">
        <f t="shared" si="10"/>
        <v>0.49235694444444444</v>
      </c>
      <c r="V12" s="98">
        <f t="shared" si="11"/>
        <v>0.53402361111111118</v>
      </c>
      <c r="W12" s="98">
        <f t="shared" si="12"/>
        <v>0.57569027777777781</v>
      </c>
      <c r="X12" s="98">
        <f t="shared" si="13"/>
        <v>0.61735694444444444</v>
      </c>
      <c r="Y12" s="98">
        <f t="shared" si="14"/>
        <v>0.65902361111111118</v>
      </c>
      <c r="Z12" s="98">
        <f t="shared" si="15"/>
        <v>0.70069027777777793</v>
      </c>
      <c r="AA12" s="98">
        <f t="shared" si="16"/>
        <v>0.75624583333333339</v>
      </c>
      <c r="AB12" s="98">
        <f t="shared" si="17"/>
        <v>0.79791250000000002</v>
      </c>
      <c r="AC12" s="98">
        <f t="shared" si="18"/>
        <v>0.83957916666666677</v>
      </c>
      <c r="AD12" s="98">
        <f t="shared" si="19"/>
        <v>0.89166250000000002</v>
      </c>
      <c r="AE12" s="98">
        <f t="shared" si="20"/>
        <v>0.93332916666666677</v>
      </c>
      <c r="AH12" s="247" t="s">
        <v>1658</v>
      </c>
      <c r="AI12" s="248">
        <v>3.91</v>
      </c>
    </row>
    <row r="13" spans="1:55">
      <c r="A13" s="1997"/>
      <c r="B13" s="335" t="s">
        <v>209</v>
      </c>
      <c r="C13" s="1382" t="s">
        <v>5</v>
      </c>
      <c r="D13" s="1382" t="s">
        <v>1681</v>
      </c>
      <c r="E13" s="1382" t="s">
        <v>25</v>
      </c>
      <c r="F13" s="831" t="s">
        <v>800</v>
      </c>
      <c r="G13" s="831" t="s">
        <v>801</v>
      </c>
      <c r="H13" s="472">
        <v>0.54</v>
      </c>
      <c r="I13" s="179">
        <f t="shared" si="0"/>
        <v>3.4000000000000004</v>
      </c>
      <c r="J13" s="1251">
        <v>25</v>
      </c>
      <c r="K13" s="37">
        <f t="shared" si="1"/>
        <v>9.0000000000000008E-4</v>
      </c>
      <c r="L13" s="37">
        <f t="shared" si="21"/>
        <v>6.6597222222222214E-3</v>
      </c>
      <c r="M13" s="98">
        <f t="shared" si="2"/>
        <v>0.16686805555555553</v>
      </c>
      <c r="N13" s="98">
        <f t="shared" si="3"/>
        <v>0.20853472222222216</v>
      </c>
      <c r="O13" s="98">
        <f t="shared" si="4"/>
        <v>0.23978472222222216</v>
      </c>
      <c r="P13" s="98">
        <f t="shared" si="5"/>
        <v>0.25714583333333335</v>
      </c>
      <c r="Q13" s="98">
        <f t="shared" si="6"/>
        <v>0.29881250000000004</v>
      </c>
      <c r="R13" s="98">
        <f t="shared" si="7"/>
        <v>0.35436805555555562</v>
      </c>
      <c r="S13" s="98">
        <f t="shared" si="8"/>
        <v>0.39603472222222225</v>
      </c>
      <c r="T13" s="98">
        <f t="shared" si="9"/>
        <v>0.43770138888888893</v>
      </c>
      <c r="U13" s="98">
        <f t="shared" si="10"/>
        <v>0.49325694444444446</v>
      </c>
      <c r="V13" s="98">
        <f t="shared" si="11"/>
        <v>0.5349236111111112</v>
      </c>
      <c r="W13" s="98">
        <f t="shared" si="12"/>
        <v>0.57659027777777783</v>
      </c>
      <c r="X13" s="98">
        <f t="shared" si="13"/>
        <v>0.61825694444444446</v>
      </c>
      <c r="Y13" s="98">
        <f t="shared" si="14"/>
        <v>0.6599236111111112</v>
      </c>
      <c r="Z13" s="98">
        <f t="shared" si="15"/>
        <v>0.70159027777777794</v>
      </c>
      <c r="AA13" s="98">
        <f t="shared" si="16"/>
        <v>0.75714583333333341</v>
      </c>
      <c r="AB13" s="98">
        <f t="shared" si="17"/>
        <v>0.79881250000000004</v>
      </c>
      <c r="AC13" s="98">
        <f t="shared" si="18"/>
        <v>0.84047916666666678</v>
      </c>
      <c r="AD13" s="98">
        <f t="shared" si="19"/>
        <v>0.89256250000000004</v>
      </c>
      <c r="AE13" s="98">
        <f t="shared" si="20"/>
        <v>0.93422916666666678</v>
      </c>
      <c r="AH13" s="250"/>
      <c r="AI13" s="251">
        <v>3.91</v>
      </c>
    </row>
    <row r="14" spans="1:55" ht="17.25" thickBot="1">
      <c r="A14" s="1997"/>
      <c r="B14" s="335" t="s">
        <v>205</v>
      </c>
      <c r="C14" s="1264" t="s">
        <v>5</v>
      </c>
      <c r="D14" s="1264" t="s">
        <v>1681</v>
      </c>
      <c r="E14" s="1382" t="s">
        <v>26</v>
      </c>
      <c r="F14" s="608" t="s">
        <v>736</v>
      </c>
      <c r="G14" s="608" t="s">
        <v>763</v>
      </c>
      <c r="H14" s="472">
        <v>0.22</v>
      </c>
      <c r="I14" s="179">
        <f t="shared" si="0"/>
        <v>3.6200000000000006</v>
      </c>
      <c r="J14" s="1251">
        <v>25</v>
      </c>
      <c r="K14" s="37">
        <f t="shared" si="1"/>
        <v>3.6666666666666667E-4</v>
      </c>
      <c r="L14" s="37">
        <f t="shared" si="21"/>
        <v>7.0263888888888884E-3</v>
      </c>
      <c r="M14" s="98">
        <f t="shared" si="2"/>
        <v>0.16723472222222219</v>
      </c>
      <c r="N14" s="98">
        <f t="shared" si="3"/>
        <v>0.20890138888888882</v>
      </c>
      <c r="O14" s="98">
        <f t="shared" si="4"/>
        <v>0.24015138888888882</v>
      </c>
      <c r="P14" s="98">
        <f t="shared" si="5"/>
        <v>0.25751250000000003</v>
      </c>
      <c r="Q14" s="98">
        <f t="shared" si="6"/>
        <v>0.29917916666666672</v>
      </c>
      <c r="R14" s="98">
        <f t="shared" si="7"/>
        <v>0.3547347222222223</v>
      </c>
      <c r="S14" s="98">
        <f t="shared" si="8"/>
        <v>0.39640138888888893</v>
      </c>
      <c r="T14" s="98">
        <f t="shared" si="9"/>
        <v>0.43806805555555561</v>
      </c>
      <c r="U14" s="98">
        <f t="shared" si="10"/>
        <v>0.49362361111111114</v>
      </c>
      <c r="V14" s="98">
        <f t="shared" si="11"/>
        <v>0.53529027777777782</v>
      </c>
      <c r="W14" s="98">
        <f t="shared" si="12"/>
        <v>0.57695694444444445</v>
      </c>
      <c r="X14" s="98">
        <f t="shared" si="13"/>
        <v>0.61862361111111108</v>
      </c>
      <c r="Y14" s="98">
        <f t="shared" si="14"/>
        <v>0.66029027777777782</v>
      </c>
      <c r="Z14" s="98">
        <f t="shared" si="15"/>
        <v>0.70195694444444456</v>
      </c>
      <c r="AA14" s="98">
        <f t="shared" si="16"/>
        <v>0.75751250000000003</v>
      </c>
      <c r="AB14" s="98">
        <f t="shared" si="17"/>
        <v>0.79917916666666666</v>
      </c>
      <c r="AC14" s="98">
        <f t="shared" si="18"/>
        <v>0.8408458333333334</v>
      </c>
      <c r="AD14" s="98">
        <f t="shared" si="19"/>
        <v>0.89292916666666666</v>
      </c>
      <c r="AE14" s="98">
        <f t="shared" si="20"/>
        <v>0.9345958333333334</v>
      </c>
      <c r="AH14" s="1064" t="s">
        <v>1656</v>
      </c>
      <c r="AI14" s="1115">
        <f>SUM(AI12:AI13)</f>
        <v>7.82</v>
      </c>
    </row>
    <row r="15" spans="1:55">
      <c r="A15" s="1997"/>
      <c r="B15" s="335" t="s">
        <v>203</v>
      </c>
      <c r="C15" s="1264" t="s">
        <v>5</v>
      </c>
      <c r="D15" s="1264" t="s">
        <v>1681</v>
      </c>
      <c r="E15" s="1382" t="s">
        <v>27</v>
      </c>
      <c r="F15" s="608" t="s">
        <v>798</v>
      </c>
      <c r="G15" s="608" t="s">
        <v>799</v>
      </c>
      <c r="H15" s="472">
        <v>0.45</v>
      </c>
      <c r="I15" s="179">
        <f t="shared" si="0"/>
        <v>4.07</v>
      </c>
      <c r="J15" s="1251">
        <v>25</v>
      </c>
      <c r="K15" s="37">
        <f t="shared" si="1"/>
        <v>7.5000000000000012E-4</v>
      </c>
      <c r="L15" s="37">
        <f t="shared" si="21"/>
        <v>7.7763888888888882E-3</v>
      </c>
      <c r="M15" s="121">
        <f t="shared" si="2"/>
        <v>0.16798472222222219</v>
      </c>
      <c r="N15" s="121">
        <f t="shared" si="3"/>
        <v>0.20965138888888882</v>
      </c>
      <c r="O15" s="121">
        <f t="shared" si="4"/>
        <v>0.24090138888888882</v>
      </c>
      <c r="P15" s="121">
        <f t="shared" si="5"/>
        <v>0.25826250000000001</v>
      </c>
      <c r="Q15" s="121">
        <f t="shared" si="6"/>
        <v>0.29992916666666669</v>
      </c>
      <c r="R15" s="121">
        <f t="shared" si="7"/>
        <v>0.35548472222222227</v>
      </c>
      <c r="S15" s="121">
        <f t="shared" si="8"/>
        <v>0.3971513888888889</v>
      </c>
      <c r="T15" s="121">
        <f t="shared" si="9"/>
        <v>0.43881805555555559</v>
      </c>
      <c r="U15" s="121">
        <f t="shared" si="10"/>
        <v>0.49437361111111111</v>
      </c>
      <c r="V15" s="121">
        <f t="shared" si="11"/>
        <v>0.53604027777777785</v>
      </c>
      <c r="W15" s="121">
        <f t="shared" si="12"/>
        <v>0.57770694444444448</v>
      </c>
      <c r="X15" s="121">
        <f t="shared" si="13"/>
        <v>0.61937361111111111</v>
      </c>
      <c r="Y15" s="121">
        <f t="shared" si="14"/>
        <v>0.66104027777777785</v>
      </c>
      <c r="Z15" s="121">
        <f t="shared" si="15"/>
        <v>0.70270694444444459</v>
      </c>
      <c r="AA15" s="121">
        <f t="shared" si="16"/>
        <v>0.75826250000000006</v>
      </c>
      <c r="AB15" s="121">
        <f t="shared" si="17"/>
        <v>0.79992916666666669</v>
      </c>
      <c r="AC15" s="121">
        <f t="shared" si="18"/>
        <v>0.84159583333333343</v>
      </c>
      <c r="AD15" s="121">
        <f t="shared" si="19"/>
        <v>0.89367916666666669</v>
      </c>
      <c r="AE15" s="121">
        <f t="shared" si="20"/>
        <v>0.93534583333333343</v>
      </c>
    </row>
    <row r="16" spans="1:55">
      <c r="A16" s="1997"/>
      <c r="B16" s="335" t="s">
        <v>455</v>
      </c>
      <c r="C16" s="1264" t="s">
        <v>5</v>
      </c>
      <c r="D16" s="1264" t="s">
        <v>1683</v>
      </c>
      <c r="E16" s="1382" t="s">
        <v>28</v>
      </c>
      <c r="F16" s="571" t="s">
        <v>1019</v>
      </c>
      <c r="G16" s="571" t="s">
        <v>1020</v>
      </c>
      <c r="H16" s="472">
        <v>2.52</v>
      </c>
      <c r="I16" s="179">
        <f t="shared" si="0"/>
        <v>6.59</v>
      </c>
      <c r="J16" s="1251">
        <v>30</v>
      </c>
      <c r="K16" s="37">
        <f t="shared" si="1"/>
        <v>3.5000000000000001E-3</v>
      </c>
      <c r="L16" s="37">
        <f t="shared" si="21"/>
        <v>1.1276388888888888E-2</v>
      </c>
      <c r="M16" s="98">
        <f t="shared" si="2"/>
        <v>0.17148472222222219</v>
      </c>
      <c r="N16" s="98">
        <f t="shared" si="3"/>
        <v>0.21315138888888882</v>
      </c>
      <c r="O16" s="98">
        <f t="shared" si="4"/>
        <v>0.24440138888888882</v>
      </c>
      <c r="P16" s="98">
        <f t="shared" si="5"/>
        <v>0.26176250000000001</v>
      </c>
      <c r="Q16" s="98">
        <f t="shared" si="6"/>
        <v>0.30342916666666669</v>
      </c>
      <c r="R16" s="98">
        <f t="shared" si="7"/>
        <v>0.35898472222222227</v>
      </c>
      <c r="S16" s="98">
        <f t="shared" si="8"/>
        <v>0.4006513888888889</v>
      </c>
      <c r="T16" s="98">
        <f t="shared" si="9"/>
        <v>0.44231805555555559</v>
      </c>
      <c r="U16" s="98">
        <f t="shared" si="10"/>
        <v>0.49787361111111111</v>
      </c>
      <c r="V16" s="98">
        <f t="shared" si="11"/>
        <v>0.5395402777777778</v>
      </c>
      <c r="W16" s="98">
        <f t="shared" si="12"/>
        <v>0.58120694444444443</v>
      </c>
      <c r="X16" s="98">
        <f t="shared" si="13"/>
        <v>0.62287361111111106</v>
      </c>
      <c r="Y16" s="98">
        <f t="shared" si="14"/>
        <v>0.6645402777777778</v>
      </c>
      <c r="Z16" s="98">
        <f t="shared" si="15"/>
        <v>0.70620694444444454</v>
      </c>
      <c r="AA16" s="98">
        <f t="shared" si="16"/>
        <v>0.76176250000000001</v>
      </c>
      <c r="AB16" s="98">
        <f t="shared" si="17"/>
        <v>0.80342916666666664</v>
      </c>
      <c r="AC16" s="98">
        <f t="shared" si="18"/>
        <v>0.84509583333333338</v>
      </c>
      <c r="AD16" s="98">
        <f t="shared" si="19"/>
        <v>0.89717916666666664</v>
      </c>
      <c r="AE16" s="98">
        <f t="shared" si="20"/>
        <v>0.93884583333333338</v>
      </c>
      <c r="AH16" s="170" t="s">
        <v>1659</v>
      </c>
      <c r="AI16" s="170">
        <f>(AI14*AI5)*255</f>
        <v>37887.9</v>
      </c>
    </row>
    <row r="17" spans="1:51" ht="17.25" thickBot="1">
      <c r="A17" s="1997"/>
      <c r="B17" s="335" t="s">
        <v>456</v>
      </c>
      <c r="C17" s="1264" t="s">
        <v>5</v>
      </c>
      <c r="D17" s="1264" t="s">
        <v>1683</v>
      </c>
      <c r="E17" s="1382" t="s">
        <v>29</v>
      </c>
      <c r="F17" s="571" t="s">
        <v>1021</v>
      </c>
      <c r="G17" s="571" t="s">
        <v>1022</v>
      </c>
      <c r="H17" s="472">
        <v>0.76</v>
      </c>
      <c r="I17" s="179">
        <f t="shared" si="0"/>
        <v>7.35</v>
      </c>
      <c r="J17" s="1251">
        <v>30</v>
      </c>
      <c r="K17" s="37">
        <f t="shared" si="1"/>
        <v>1.0555555555555555E-3</v>
      </c>
      <c r="L17" s="37">
        <f t="shared" si="21"/>
        <v>1.2331944444444444E-2</v>
      </c>
      <c r="M17" s="98">
        <f t="shared" si="2"/>
        <v>0.17254027777777775</v>
      </c>
      <c r="N17" s="98">
        <f t="shared" si="3"/>
        <v>0.21420694444444438</v>
      </c>
      <c r="O17" s="98">
        <f t="shared" si="4"/>
        <v>0.24545694444444438</v>
      </c>
      <c r="P17" s="98">
        <f t="shared" si="5"/>
        <v>0.26281805555555554</v>
      </c>
      <c r="Q17" s="98">
        <f t="shared" si="6"/>
        <v>0.30448472222222223</v>
      </c>
      <c r="R17" s="98">
        <f t="shared" si="7"/>
        <v>0.36004027777777781</v>
      </c>
      <c r="S17" s="98">
        <f t="shared" si="8"/>
        <v>0.40170694444444444</v>
      </c>
      <c r="T17" s="98">
        <f t="shared" si="9"/>
        <v>0.44337361111111112</v>
      </c>
      <c r="U17" s="98">
        <f t="shared" si="10"/>
        <v>0.49892916666666665</v>
      </c>
      <c r="V17" s="98">
        <f t="shared" si="11"/>
        <v>0.54059583333333339</v>
      </c>
      <c r="W17" s="98">
        <f t="shared" si="12"/>
        <v>0.58226250000000002</v>
      </c>
      <c r="X17" s="98">
        <f t="shared" si="13"/>
        <v>0.62392916666666665</v>
      </c>
      <c r="Y17" s="98">
        <f t="shared" si="14"/>
        <v>0.66559583333333339</v>
      </c>
      <c r="Z17" s="98">
        <f t="shared" si="15"/>
        <v>0.70726250000000013</v>
      </c>
      <c r="AA17" s="98">
        <f t="shared" si="16"/>
        <v>0.7628180555555556</v>
      </c>
      <c r="AB17" s="98">
        <f t="shared" si="17"/>
        <v>0.80448472222222223</v>
      </c>
      <c r="AC17" s="98">
        <f t="shared" si="18"/>
        <v>0.84615138888888897</v>
      </c>
      <c r="AD17" s="98">
        <f t="shared" si="19"/>
        <v>0.89823472222222223</v>
      </c>
      <c r="AE17" s="98">
        <f t="shared" si="20"/>
        <v>0.93990138888888897</v>
      </c>
    </row>
    <row r="18" spans="1:51" ht="17.25" thickBot="1">
      <c r="A18" s="1997"/>
      <c r="B18" s="335" t="s">
        <v>427</v>
      </c>
      <c r="C18" s="1253" t="s">
        <v>4</v>
      </c>
      <c r="D18" s="1382" t="s">
        <v>1683</v>
      </c>
      <c r="E18" s="1382" t="s">
        <v>30</v>
      </c>
      <c r="F18" s="874" t="s">
        <v>997</v>
      </c>
      <c r="G18" s="874" t="s">
        <v>1310</v>
      </c>
      <c r="H18" s="472">
        <v>2.84</v>
      </c>
      <c r="I18" s="179">
        <f t="shared" si="0"/>
        <v>10.19</v>
      </c>
      <c r="J18" s="1251">
        <v>30</v>
      </c>
      <c r="K18" s="37">
        <f t="shared" ref="K18:K24" si="22">(H18/J18)/24</f>
        <v>3.944444444444444E-3</v>
      </c>
      <c r="L18" s="37">
        <f t="shared" si="21"/>
        <v>1.6276388888888889E-2</v>
      </c>
      <c r="M18" s="98">
        <f t="shared" si="2"/>
        <v>0.1764847222222222</v>
      </c>
      <c r="N18" s="98">
        <f t="shared" si="3"/>
        <v>0.21815138888888883</v>
      </c>
      <c r="O18" s="98">
        <f t="shared" si="4"/>
        <v>0.24940138888888883</v>
      </c>
      <c r="P18" s="98">
        <f t="shared" si="5"/>
        <v>0.26676249999999996</v>
      </c>
      <c r="Q18" s="98">
        <f t="shared" si="6"/>
        <v>0.30842916666666664</v>
      </c>
      <c r="R18" s="98">
        <f t="shared" si="7"/>
        <v>0.36398472222222222</v>
      </c>
      <c r="S18" s="98">
        <f t="shared" si="8"/>
        <v>0.40565138888888885</v>
      </c>
      <c r="T18" s="98">
        <f t="shared" si="9"/>
        <v>0.44731805555555554</v>
      </c>
      <c r="U18" s="98">
        <f t="shared" si="10"/>
        <v>0.50287361111111106</v>
      </c>
      <c r="V18" s="98">
        <f t="shared" si="11"/>
        <v>0.5445402777777778</v>
      </c>
      <c r="W18" s="98">
        <f t="shared" si="12"/>
        <v>0.58620694444444443</v>
      </c>
      <c r="X18" s="98">
        <f t="shared" si="13"/>
        <v>0.62787361111111106</v>
      </c>
      <c r="Y18" s="98">
        <f t="shared" si="14"/>
        <v>0.6695402777777778</v>
      </c>
      <c r="Z18" s="98">
        <f t="shared" si="15"/>
        <v>0.71120694444444454</v>
      </c>
      <c r="AA18" s="98">
        <f t="shared" si="16"/>
        <v>0.76676250000000001</v>
      </c>
      <c r="AB18" s="98">
        <f t="shared" si="17"/>
        <v>0.80842916666666664</v>
      </c>
      <c r="AC18" s="98">
        <f t="shared" si="18"/>
        <v>0.85009583333333338</v>
      </c>
      <c r="AD18" s="98">
        <f t="shared" si="19"/>
        <v>0.90217916666666664</v>
      </c>
      <c r="AE18" s="98">
        <f t="shared" si="20"/>
        <v>0.94384583333333338</v>
      </c>
      <c r="AH18" s="1408" t="s">
        <v>1660</v>
      </c>
      <c r="AI18" s="244">
        <f>AI16+'Linia 24 SN (Objazd Kraśnicz (2'!AI16</f>
        <v>47436.12</v>
      </c>
    </row>
    <row r="19" spans="1:51">
      <c r="A19" s="1997"/>
      <c r="B19" s="335" t="s">
        <v>426</v>
      </c>
      <c r="C19" s="1253" t="s">
        <v>4</v>
      </c>
      <c r="D19" s="1382" t="s">
        <v>1683</v>
      </c>
      <c r="E19" s="1382" t="s">
        <v>31</v>
      </c>
      <c r="F19" s="571" t="s">
        <v>1214</v>
      </c>
      <c r="G19" s="571" t="s">
        <v>1215</v>
      </c>
      <c r="H19" s="472">
        <v>0.45</v>
      </c>
      <c r="I19" s="179">
        <f t="shared" si="0"/>
        <v>10.639999999999999</v>
      </c>
      <c r="J19" s="1251">
        <v>25</v>
      </c>
      <c r="K19" s="37">
        <f t="shared" si="22"/>
        <v>7.5000000000000012E-4</v>
      </c>
      <c r="L19" s="37">
        <f t="shared" si="21"/>
        <v>1.702638888888889E-2</v>
      </c>
      <c r="M19" s="98">
        <f t="shared" si="2"/>
        <v>0.1772347222222222</v>
      </c>
      <c r="N19" s="98">
        <f t="shared" si="3"/>
        <v>0.21890138888888883</v>
      </c>
      <c r="O19" s="98">
        <f t="shared" si="4"/>
        <v>0.25015138888888883</v>
      </c>
      <c r="P19" s="98">
        <f t="shared" si="5"/>
        <v>0.26751249999999993</v>
      </c>
      <c r="Q19" s="98">
        <f t="shared" si="6"/>
        <v>0.30917916666666662</v>
      </c>
      <c r="R19" s="98">
        <f t="shared" si="7"/>
        <v>0.3647347222222222</v>
      </c>
      <c r="S19" s="98">
        <f t="shared" si="8"/>
        <v>0.40640138888888883</v>
      </c>
      <c r="T19" s="98">
        <f t="shared" si="9"/>
        <v>0.44806805555555551</v>
      </c>
      <c r="U19" s="98">
        <f t="shared" si="10"/>
        <v>0.50362361111111109</v>
      </c>
      <c r="V19" s="98">
        <f t="shared" si="11"/>
        <v>0.54529027777777783</v>
      </c>
      <c r="W19" s="98">
        <f t="shared" si="12"/>
        <v>0.58695694444444446</v>
      </c>
      <c r="X19" s="98">
        <f t="shared" si="13"/>
        <v>0.62862361111111109</v>
      </c>
      <c r="Y19" s="98">
        <f t="shared" si="14"/>
        <v>0.67029027777777783</v>
      </c>
      <c r="Z19" s="98">
        <f t="shared" si="15"/>
        <v>0.71195694444444457</v>
      </c>
      <c r="AA19" s="98">
        <f t="shared" si="16"/>
        <v>0.76751250000000004</v>
      </c>
      <c r="AB19" s="98">
        <f t="shared" si="17"/>
        <v>0.80917916666666667</v>
      </c>
      <c r="AC19" s="98">
        <f t="shared" si="18"/>
        <v>0.85084583333333341</v>
      </c>
      <c r="AD19" s="98">
        <f t="shared" si="19"/>
        <v>0.90292916666666667</v>
      </c>
      <c r="AE19" s="98">
        <f t="shared" si="20"/>
        <v>0.94459583333333341</v>
      </c>
      <c r="AG19" s="63"/>
      <c r="AH19" s="63"/>
      <c r="AI19" s="84"/>
      <c r="AJ19" s="84"/>
      <c r="AK19" s="85"/>
      <c r="AL19" s="513"/>
      <c r="AM19" s="750"/>
      <c r="AN19" s="750"/>
      <c r="AO19" s="63"/>
    </row>
    <row r="20" spans="1:51">
      <c r="A20" s="1997"/>
      <c r="B20" s="335" t="s">
        <v>425</v>
      </c>
      <c r="C20" s="1253" t="s">
        <v>4</v>
      </c>
      <c r="D20" s="1382" t="s">
        <v>1683</v>
      </c>
      <c r="E20" s="1382" t="s">
        <v>32</v>
      </c>
      <c r="F20" s="571" t="s">
        <v>1216</v>
      </c>
      <c r="G20" s="571" t="s">
        <v>1217</v>
      </c>
      <c r="H20" s="472">
        <v>0.32</v>
      </c>
      <c r="I20" s="179">
        <f t="shared" si="0"/>
        <v>10.959999999999999</v>
      </c>
      <c r="J20" s="1251">
        <v>25</v>
      </c>
      <c r="K20" s="37">
        <f t="shared" si="22"/>
        <v>5.3333333333333336E-4</v>
      </c>
      <c r="L20" s="37">
        <f t="shared" si="21"/>
        <v>1.7559722222222223E-2</v>
      </c>
      <c r="M20" s="98">
        <f t="shared" si="2"/>
        <v>0.17776805555555553</v>
      </c>
      <c r="N20" s="98">
        <f t="shared" si="3"/>
        <v>0.21943472222222216</v>
      </c>
      <c r="O20" s="98">
        <f t="shared" si="4"/>
        <v>0.25068472222222216</v>
      </c>
      <c r="P20" s="98">
        <f t="shared" si="5"/>
        <v>0.26804583333333326</v>
      </c>
      <c r="Q20" s="98">
        <f t="shared" si="6"/>
        <v>0.30971249999999995</v>
      </c>
      <c r="R20" s="98">
        <f t="shared" si="7"/>
        <v>0.36526805555555553</v>
      </c>
      <c r="S20" s="98">
        <f t="shared" si="8"/>
        <v>0.40693472222222216</v>
      </c>
      <c r="T20" s="98">
        <f t="shared" si="9"/>
        <v>0.44860138888888884</v>
      </c>
      <c r="U20" s="98">
        <f t="shared" si="10"/>
        <v>0.50415694444444448</v>
      </c>
      <c r="V20" s="98">
        <f t="shared" si="11"/>
        <v>0.54582361111111122</v>
      </c>
      <c r="W20" s="98">
        <f t="shared" si="12"/>
        <v>0.58749027777777785</v>
      </c>
      <c r="X20" s="98">
        <f t="shared" si="13"/>
        <v>0.62915694444444448</v>
      </c>
      <c r="Y20" s="98">
        <f t="shared" si="14"/>
        <v>0.67082361111111122</v>
      </c>
      <c r="Z20" s="98">
        <f t="shared" si="15"/>
        <v>0.71249027777777796</v>
      </c>
      <c r="AA20" s="98">
        <f t="shared" si="16"/>
        <v>0.76804583333333343</v>
      </c>
      <c r="AB20" s="98">
        <f t="shared" si="17"/>
        <v>0.80971250000000006</v>
      </c>
      <c r="AC20" s="98">
        <f t="shared" si="18"/>
        <v>0.8513791666666668</v>
      </c>
      <c r="AD20" s="98">
        <f t="shared" si="19"/>
        <v>0.90346250000000006</v>
      </c>
      <c r="AE20" s="98">
        <f t="shared" si="20"/>
        <v>0.9451291666666668</v>
      </c>
      <c r="AG20" s="63"/>
      <c r="AH20" s="63"/>
      <c r="AI20" s="84"/>
      <c r="AJ20" s="84"/>
      <c r="AK20" s="85"/>
      <c r="AL20" s="513"/>
      <c r="AM20" s="750"/>
      <c r="AN20" s="750"/>
      <c r="AO20" s="63"/>
    </row>
    <row r="21" spans="1:51">
      <c r="A21" s="1997"/>
      <c r="B21" s="335" t="s">
        <v>425</v>
      </c>
      <c r="C21" s="1253" t="s">
        <v>5</v>
      </c>
      <c r="D21" s="1382" t="s">
        <v>1683</v>
      </c>
      <c r="E21" s="1382" t="s">
        <v>148</v>
      </c>
      <c r="F21" s="571" t="s">
        <v>1204</v>
      </c>
      <c r="G21" s="571" t="s">
        <v>1205</v>
      </c>
      <c r="H21" s="472">
        <v>0.65</v>
      </c>
      <c r="I21" s="179">
        <f t="shared" si="0"/>
        <v>11.61</v>
      </c>
      <c r="J21" s="1251">
        <v>25</v>
      </c>
      <c r="K21" s="37">
        <f t="shared" si="22"/>
        <v>1.0833333333333335E-3</v>
      </c>
      <c r="L21" s="37">
        <f t="shared" si="21"/>
        <v>1.8643055555555555E-2</v>
      </c>
      <c r="M21" s="98">
        <f t="shared" si="2"/>
        <v>0.17885138888888885</v>
      </c>
      <c r="N21" s="98">
        <f t="shared" si="3"/>
        <v>0.22051805555555548</v>
      </c>
      <c r="O21" s="98">
        <f t="shared" si="4"/>
        <v>0.25176805555555548</v>
      </c>
      <c r="P21" s="98">
        <f t="shared" si="5"/>
        <v>0.26912916666666659</v>
      </c>
      <c r="Q21" s="98">
        <f t="shared" si="6"/>
        <v>0.31079583333333327</v>
      </c>
      <c r="R21" s="98">
        <f t="shared" si="7"/>
        <v>0.36635138888888885</v>
      </c>
      <c r="S21" s="98">
        <f t="shared" si="8"/>
        <v>0.40801805555555548</v>
      </c>
      <c r="T21" s="98">
        <f t="shared" si="9"/>
        <v>0.44968472222222217</v>
      </c>
      <c r="U21" s="98">
        <f t="shared" si="10"/>
        <v>0.5052402777777778</v>
      </c>
      <c r="V21" s="98">
        <f t="shared" si="11"/>
        <v>0.54690694444444454</v>
      </c>
      <c r="W21" s="98">
        <f t="shared" si="12"/>
        <v>0.58857361111111117</v>
      </c>
      <c r="X21" s="98">
        <f t="shared" si="13"/>
        <v>0.6302402777777778</v>
      </c>
      <c r="Y21" s="98">
        <f t="shared" si="14"/>
        <v>0.67190694444444454</v>
      </c>
      <c r="Z21" s="98">
        <f t="shared" si="15"/>
        <v>0.71357361111111128</v>
      </c>
      <c r="AA21" s="98">
        <f t="shared" si="16"/>
        <v>0.76912916666666675</v>
      </c>
      <c r="AB21" s="98">
        <f t="shared" si="17"/>
        <v>0.81079583333333338</v>
      </c>
      <c r="AC21" s="98">
        <f t="shared" si="18"/>
        <v>0.85246250000000012</v>
      </c>
      <c r="AD21" s="98">
        <f t="shared" si="19"/>
        <v>0.90454583333333338</v>
      </c>
      <c r="AE21" s="98">
        <f t="shared" si="20"/>
        <v>0.94621250000000012</v>
      </c>
      <c r="AF21" s="92"/>
      <c r="AG21" s="63"/>
      <c r="AH21" s="63"/>
      <c r="AI21" s="84"/>
      <c r="AJ21" s="84"/>
      <c r="AK21" s="85"/>
      <c r="AL21" s="513"/>
      <c r="AM21" s="750"/>
      <c r="AN21" s="750"/>
      <c r="AO21" s="63"/>
    </row>
    <row r="22" spans="1:51">
      <c r="A22" s="1997"/>
      <c r="B22" s="335" t="s">
        <v>426</v>
      </c>
      <c r="C22" s="1253" t="s">
        <v>5</v>
      </c>
      <c r="D22" s="1382" t="s">
        <v>1683</v>
      </c>
      <c r="E22" s="1382" t="s">
        <v>149</v>
      </c>
      <c r="F22" s="571" t="s">
        <v>1202</v>
      </c>
      <c r="G22" s="571" t="s">
        <v>1203</v>
      </c>
      <c r="H22" s="472">
        <v>0.31</v>
      </c>
      <c r="I22" s="179">
        <f t="shared" si="0"/>
        <v>11.92</v>
      </c>
      <c r="J22" s="1251">
        <v>30</v>
      </c>
      <c r="K22" s="37">
        <f t="shared" si="22"/>
        <v>4.3055555555555555E-4</v>
      </c>
      <c r="L22" s="37">
        <f t="shared" si="21"/>
        <v>1.9073611111111111E-2</v>
      </c>
      <c r="M22" s="98">
        <f t="shared" si="2"/>
        <v>0.1792819444444444</v>
      </c>
      <c r="N22" s="98">
        <f t="shared" si="3"/>
        <v>0.22094861111111103</v>
      </c>
      <c r="O22" s="98">
        <f t="shared" si="4"/>
        <v>0.25219861111111103</v>
      </c>
      <c r="P22" s="98">
        <f t="shared" si="5"/>
        <v>0.26955972222222213</v>
      </c>
      <c r="Q22" s="98">
        <f t="shared" si="6"/>
        <v>0.31122638888888882</v>
      </c>
      <c r="R22" s="98">
        <f t="shared" si="7"/>
        <v>0.3667819444444444</v>
      </c>
      <c r="S22" s="98">
        <f t="shared" si="8"/>
        <v>0.40844861111111103</v>
      </c>
      <c r="T22" s="98">
        <f t="shared" si="9"/>
        <v>0.45011527777777771</v>
      </c>
      <c r="U22" s="98">
        <f t="shared" si="10"/>
        <v>0.5056708333333334</v>
      </c>
      <c r="V22" s="98">
        <f t="shared" si="11"/>
        <v>0.54733750000000014</v>
      </c>
      <c r="W22" s="98">
        <f t="shared" si="12"/>
        <v>0.58900416666666677</v>
      </c>
      <c r="X22" s="98">
        <f t="shared" si="13"/>
        <v>0.6306708333333334</v>
      </c>
      <c r="Y22" s="98">
        <f t="shared" si="14"/>
        <v>0.67233750000000014</v>
      </c>
      <c r="Z22" s="98">
        <f t="shared" si="15"/>
        <v>0.71400416666666688</v>
      </c>
      <c r="AA22" s="98">
        <f t="shared" si="16"/>
        <v>0.76955972222222235</v>
      </c>
      <c r="AB22" s="98">
        <f t="shared" si="17"/>
        <v>0.81122638888888898</v>
      </c>
      <c r="AC22" s="98">
        <f t="shared" si="18"/>
        <v>0.85289305555555572</v>
      </c>
      <c r="AD22" s="98">
        <f t="shared" si="19"/>
        <v>0.90497638888888898</v>
      </c>
      <c r="AE22" s="98">
        <f t="shared" si="20"/>
        <v>0.94664305555555572</v>
      </c>
      <c r="AG22" s="63"/>
      <c r="AH22" s="63"/>
      <c r="AI22" s="84"/>
      <c r="AJ22" s="84"/>
      <c r="AK22" s="85"/>
      <c r="AL22" s="513"/>
      <c r="AM22" s="639"/>
      <c r="AN22" s="639"/>
      <c r="AO22" s="63"/>
    </row>
    <row r="23" spans="1:51">
      <c r="A23" s="1997"/>
      <c r="B23" s="335" t="s">
        <v>427</v>
      </c>
      <c r="C23" s="1253" t="s">
        <v>5</v>
      </c>
      <c r="D23" s="1382" t="s">
        <v>1683</v>
      </c>
      <c r="E23" s="1382" t="s">
        <v>150</v>
      </c>
      <c r="F23" s="831" t="s">
        <v>1314</v>
      </c>
      <c r="G23" s="831" t="s">
        <v>1315</v>
      </c>
      <c r="H23" s="472">
        <v>0.46</v>
      </c>
      <c r="I23" s="179">
        <f t="shared" si="0"/>
        <v>12.38</v>
      </c>
      <c r="J23" s="1251">
        <v>30</v>
      </c>
      <c r="K23" s="37">
        <f t="shared" si="22"/>
        <v>6.3888888888888893E-4</v>
      </c>
      <c r="L23" s="37">
        <f t="shared" si="21"/>
        <v>1.9712500000000001E-2</v>
      </c>
      <c r="M23" s="98">
        <f t="shared" si="2"/>
        <v>0.17992083333333328</v>
      </c>
      <c r="N23" s="98">
        <f t="shared" si="3"/>
        <v>0.22158749999999991</v>
      </c>
      <c r="O23" s="98">
        <f t="shared" si="4"/>
        <v>0.25283749999999994</v>
      </c>
      <c r="P23" s="98">
        <f t="shared" si="5"/>
        <v>0.27019861111111104</v>
      </c>
      <c r="Q23" s="98">
        <f t="shared" si="6"/>
        <v>0.31186527777777773</v>
      </c>
      <c r="R23" s="98">
        <f t="shared" si="7"/>
        <v>0.36742083333333331</v>
      </c>
      <c r="S23" s="98">
        <f t="shared" si="8"/>
        <v>0.40908749999999994</v>
      </c>
      <c r="T23" s="98">
        <f t="shared" si="9"/>
        <v>0.45075416666666662</v>
      </c>
      <c r="U23" s="98">
        <f t="shared" si="10"/>
        <v>0.50630972222222226</v>
      </c>
      <c r="V23" s="98">
        <f t="shared" si="11"/>
        <v>0.547976388888889</v>
      </c>
      <c r="W23" s="98">
        <f t="shared" si="12"/>
        <v>0.58964305555555563</v>
      </c>
      <c r="X23" s="98">
        <f t="shared" si="13"/>
        <v>0.63130972222222226</v>
      </c>
      <c r="Y23" s="98">
        <f t="shared" si="14"/>
        <v>0.672976388888889</v>
      </c>
      <c r="Z23" s="98">
        <f t="shared" si="15"/>
        <v>0.71464305555555574</v>
      </c>
      <c r="AA23" s="98">
        <f t="shared" si="16"/>
        <v>0.77019861111111121</v>
      </c>
      <c r="AB23" s="98">
        <f t="shared" si="17"/>
        <v>0.81186527777777784</v>
      </c>
      <c r="AC23" s="98">
        <f t="shared" si="18"/>
        <v>0.85353194444444458</v>
      </c>
      <c r="AD23" s="98">
        <f t="shared" si="19"/>
        <v>0.90561527777777784</v>
      </c>
      <c r="AE23" s="98">
        <f t="shared" si="20"/>
        <v>0.94728194444444458</v>
      </c>
      <c r="AG23" s="63"/>
      <c r="AH23" s="63"/>
      <c r="AI23" s="84"/>
      <c r="AJ23" s="84"/>
      <c r="AK23" s="85"/>
      <c r="AL23" s="513"/>
      <c r="AM23" s="639"/>
      <c r="AN23" s="639"/>
      <c r="AO23" s="63"/>
      <c r="AP23" s="15"/>
      <c r="AQ23" s="15"/>
      <c r="AR23" s="15"/>
      <c r="AS23" s="15"/>
      <c r="AT23" s="15"/>
      <c r="AU23" s="15"/>
      <c r="AV23" s="15"/>
    </row>
    <row r="24" spans="1:51">
      <c r="A24" s="1997"/>
      <c r="B24" s="335" t="s">
        <v>428</v>
      </c>
      <c r="C24" s="1253" t="s">
        <v>5</v>
      </c>
      <c r="D24" s="1382" t="s">
        <v>1683</v>
      </c>
      <c r="E24" s="1382" t="s">
        <v>151</v>
      </c>
      <c r="F24" s="571" t="s">
        <v>1206</v>
      </c>
      <c r="G24" s="571" t="s">
        <v>1207</v>
      </c>
      <c r="H24" s="495">
        <v>0.56999999999999995</v>
      </c>
      <c r="I24" s="179">
        <f t="shared" si="0"/>
        <v>12.950000000000001</v>
      </c>
      <c r="J24" s="1251">
        <v>30</v>
      </c>
      <c r="K24" s="37">
        <f t="shared" si="22"/>
        <v>7.9166666666666665E-4</v>
      </c>
      <c r="L24" s="37">
        <f t="shared" si="21"/>
        <v>2.0504166666666667E-2</v>
      </c>
      <c r="M24" s="98">
        <f t="shared" si="2"/>
        <v>0.18071249999999994</v>
      </c>
      <c r="N24" s="98">
        <f t="shared" si="3"/>
        <v>0.22237916666666657</v>
      </c>
      <c r="O24" s="98">
        <f t="shared" si="4"/>
        <v>0.25362916666666663</v>
      </c>
      <c r="P24" s="98">
        <f t="shared" si="5"/>
        <v>0.27099027777777773</v>
      </c>
      <c r="Q24" s="98">
        <f t="shared" si="6"/>
        <v>0.31265694444444442</v>
      </c>
      <c r="R24" s="98">
        <f t="shared" si="7"/>
        <v>0.3682125</v>
      </c>
      <c r="S24" s="98">
        <f t="shared" si="8"/>
        <v>0.40987916666666663</v>
      </c>
      <c r="T24" s="98">
        <f t="shared" si="9"/>
        <v>0.45154583333333331</v>
      </c>
      <c r="U24" s="98">
        <f t="shared" si="10"/>
        <v>0.50710138888888889</v>
      </c>
      <c r="V24" s="98">
        <f t="shared" si="11"/>
        <v>0.54876805555555563</v>
      </c>
      <c r="W24" s="98">
        <f t="shared" si="12"/>
        <v>0.59043472222222226</v>
      </c>
      <c r="X24" s="98">
        <f t="shared" si="13"/>
        <v>0.63210138888888889</v>
      </c>
      <c r="Y24" s="98">
        <f t="shared" si="14"/>
        <v>0.67376805555555563</v>
      </c>
      <c r="Z24" s="98">
        <f t="shared" si="15"/>
        <v>0.71543472222222237</v>
      </c>
      <c r="AA24" s="98">
        <f t="shared" si="16"/>
        <v>0.77099027777777784</v>
      </c>
      <c r="AB24" s="98">
        <f t="shared" si="17"/>
        <v>0.81265694444444447</v>
      </c>
      <c r="AC24" s="98">
        <f t="shared" si="18"/>
        <v>0.85432361111111121</v>
      </c>
      <c r="AD24" s="98">
        <f t="shared" si="19"/>
        <v>0.90640694444444447</v>
      </c>
      <c r="AE24" s="98">
        <f t="shared" si="20"/>
        <v>0.94807361111111121</v>
      </c>
      <c r="AG24" s="63"/>
      <c r="AH24" s="876"/>
      <c r="AI24" s="84"/>
      <c r="AJ24" s="84"/>
      <c r="AK24" s="85"/>
      <c r="AL24" s="513"/>
      <c r="AM24" s="877"/>
      <c r="AN24" s="877"/>
      <c r="AO24" s="63"/>
      <c r="AP24" s="15"/>
      <c r="AQ24" s="15"/>
      <c r="AR24" s="15"/>
      <c r="AS24" s="15"/>
      <c r="AT24" s="15"/>
      <c r="AU24" s="15"/>
      <c r="AV24" s="15"/>
    </row>
    <row r="25" spans="1:51">
      <c r="A25" s="1997"/>
      <c r="B25" s="335" t="s">
        <v>429</v>
      </c>
      <c r="C25" s="1253" t="s">
        <v>5</v>
      </c>
      <c r="D25" s="1382" t="s">
        <v>1683</v>
      </c>
      <c r="E25" s="1382" t="s">
        <v>152</v>
      </c>
      <c r="F25" s="571" t="s">
        <v>1208</v>
      </c>
      <c r="G25" s="571" t="s">
        <v>1209</v>
      </c>
      <c r="H25" s="495">
        <v>0.51</v>
      </c>
      <c r="I25" s="179">
        <f t="shared" si="0"/>
        <v>13.46</v>
      </c>
      <c r="J25" s="1251">
        <v>30</v>
      </c>
      <c r="K25" s="37">
        <f t="shared" ref="K25:K39" si="23">(H25/J25)/24</f>
        <v>7.0833333333333338E-4</v>
      </c>
      <c r="L25" s="37">
        <f t="shared" si="21"/>
        <v>2.1212500000000002E-2</v>
      </c>
      <c r="M25" s="98">
        <f t="shared" si="2"/>
        <v>0.18142083333333328</v>
      </c>
      <c r="N25" s="98">
        <f t="shared" si="3"/>
        <v>0.22308749999999991</v>
      </c>
      <c r="O25" s="98">
        <f t="shared" si="4"/>
        <v>0.25433749999999994</v>
      </c>
      <c r="P25" s="98">
        <f t="shared" si="5"/>
        <v>0.27169861111111104</v>
      </c>
      <c r="Q25" s="98">
        <f t="shared" si="6"/>
        <v>0.31336527777777773</v>
      </c>
      <c r="R25" s="98">
        <f t="shared" si="7"/>
        <v>0.36892083333333331</v>
      </c>
      <c r="S25" s="98">
        <f t="shared" si="8"/>
        <v>0.41058749999999994</v>
      </c>
      <c r="T25" s="98">
        <f t="shared" si="9"/>
        <v>0.45225416666666662</v>
      </c>
      <c r="U25" s="98">
        <f t="shared" si="10"/>
        <v>0.5078097222222222</v>
      </c>
      <c r="V25" s="98">
        <f t="shared" si="11"/>
        <v>0.54947638888888894</v>
      </c>
      <c r="W25" s="98">
        <f t="shared" si="12"/>
        <v>0.59114305555555557</v>
      </c>
      <c r="X25" s="98">
        <f t="shared" si="13"/>
        <v>0.6328097222222222</v>
      </c>
      <c r="Y25" s="98">
        <f t="shared" si="14"/>
        <v>0.67447638888888894</v>
      </c>
      <c r="Z25" s="98">
        <f t="shared" si="15"/>
        <v>0.71614305555555569</v>
      </c>
      <c r="AA25" s="98">
        <f t="shared" si="16"/>
        <v>0.77169861111111115</v>
      </c>
      <c r="AB25" s="98">
        <f t="shared" si="17"/>
        <v>0.81336527777777778</v>
      </c>
      <c r="AC25" s="98">
        <f t="shared" si="18"/>
        <v>0.85503194444444452</v>
      </c>
      <c r="AD25" s="98">
        <f t="shared" si="19"/>
        <v>0.90711527777777778</v>
      </c>
      <c r="AE25" s="98">
        <f t="shared" si="20"/>
        <v>0.94878194444444452</v>
      </c>
      <c r="AG25" s="63"/>
      <c r="AH25" s="63"/>
      <c r="AI25" s="84"/>
      <c r="AJ25" s="84"/>
      <c r="AK25" s="85"/>
      <c r="AL25" s="513"/>
      <c r="AM25" s="750"/>
      <c r="AN25" s="750"/>
      <c r="AO25" s="63"/>
      <c r="AP25" s="15"/>
      <c r="AQ25" s="15"/>
      <c r="AR25" s="15"/>
      <c r="AS25" s="15"/>
      <c r="AT25" s="15"/>
      <c r="AU25" s="15"/>
      <c r="AV25" s="15"/>
    </row>
    <row r="26" spans="1:51">
      <c r="A26" s="1997"/>
      <c r="B26" s="335" t="s">
        <v>430</v>
      </c>
      <c r="C26" s="1253" t="s">
        <v>5</v>
      </c>
      <c r="D26" s="1382" t="s">
        <v>1683</v>
      </c>
      <c r="E26" s="1382" t="s">
        <v>153</v>
      </c>
      <c r="F26" s="571" t="s">
        <v>1210</v>
      </c>
      <c r="G26" s="571" t="s">
        <v>1211</v>
      </c>
      <c r="H26" s="495">
        <v>0.37</v>
      </c>
      <c r="I26" s="179">
        <f t="shared" si="0"/>
        <v>13.83</v>
      </c>
      <c r="J26" s="1247">
        <v>30</v>
      </c>
      <c r="K26" s="37">
        <f t="shared" si="23"/>
        <v>5.1388888888888892E-4</v>
      </c>
      <c r="L26" s="37">
        <f t="shared" si="21"/>
        <v>2.1726388888888892E-2</v>
      </c>
      <c r="M26" s="98">
        <f t="shared" si="2"/>
        <v>0.18193472222222218</v>
      </c>
      <c r="N26" s="98">
        <f t="shared" si="3"/>
        <v>0.22360138888888881</v>
      </c>
      <c r="O26" s="98">
        <f t="shared" si="4"/>
        <v>0.25485138888888881</v>
      </c>
      <c r="P26" s="98">
        <f t="shared" si="5"/>
        <v>0.27221249999999991</v>
      </c>
      <c r="Q26" s="98">
        <f t="shared" si="6"/>
        <v>0.3138791666666666</v>
      </c>
      <c r="R26" s="98">
        <f t="shared" si="7"/>
        <v>0.36943472222222218</v>
      </c>
      <c r="S26" s="98">
        <f t="shared" si="8"/>
        <v>0.41110138888888881</v>
      </c>
      <c r="T26" s="98">
        <f t="shared" si="9"/>
        <v>0.45276805555555549</v>
      </c>
      <c r="U26" s="98">
        <f t="shared" si="10"/>
        <v>0.50832361111111113</v>
      </c>
      <c r="V26" s="98">
        <f t="shared" si="11"/>
        <v>0.54999027777777787</v>
      </c>
      <c r="W26" s="98">
        <f t="shared" si="12"/>
        <v>0.5916569444444445</v>
      </c>
      <c r="X26" s="98">
        <f t="shared" si="13"/>
        <v>0.63332361111111113</v>
      </c>
      <c r="Y26" s="98">
        <f t="shared" si="14"/>
        <v>0.67499027777777787</v>
      </c>
      <c r="Z26" s="98">
        <f t="shared" si="15"/>
        <v>0.71665694444444461</v>
      </c>
      <c r="AA26" s="98">
        <f t="shared" si="16"/>
        <v>0.77221250000000008</v>
      </c>
      <c r="AB26" s="98">
        <f t="shared" si="17"/>
        <v>0.81387916666666671</v>
      </c>
      <c r="AC26" s="98">
        <f t="shared" si="18"/>
        <v>0.85554583333333345</v>
      </c>
      <c r="AD26" s="98">
        <f t="shared" si="19"/>
        <v>0.90762916666666671</v>
      </c>
      <c r="AE26" s="98">
        <f t="shared" si="20"/>
        <v>0.94929583333333345</v>
      </c>
      <c r="AG26" s="63"/>
      <c r="AH26" s="63"/>
      <c r="AI26" s="84"/>
      <c r="AJ26" s="84"/>
      <c r="AK26" s="85"/>
      <c r="AL26" s="513"/>
      <c r="AM26" s="750"/>
      <c r="AN26" s="750"/>
      <c r="AO26" s="63"/>
      <c r="AP26" s="15"/>
      <c r="AQ26" s="15"/>
      <c r="AR26" s="15"/>
      <c r="AS26" s="15"/>
      <c r="AT26" s="15"/>
      <c r="AU26" s="15"/>
      <c r="AV26" s="15"/>
    </row>
    <row r="27" spans="1:51">
      <c r="A27" s="1997"/>
      <c r="B27" s="335" t="s">
        <v>431</v>
      </c>
      <c r="C27" s="1253" t="s">
        <v>5</v>
      </c>
      <c r="D27" s="1382" t="s">
        <v>1683</v>
      </c>
      <c r="E27" s="1382" t="s">
        <v>154</v>
      </c>
      <c r="F27" s="571" t="s">
        <v>1212</v>
      </c>
      <c r="G27" s="571" t="s">
        <v>1213</v>
      </c>
      <c r="H27" s="495">
        <v>1.32</v>
      </c>
      <c r="I27" s="179">
        <f t="shared" si="0"/>
        <v>15.15</v>
      </c>
      <c r="J27" s="1247">
        <v>30</v>
      </c>
      <c r="K27" s="37">
        <f t="shared" si="23"/>
        <v>1.8333333333333335E-3</v>
      </c>
      <c r="L27" s="37">
        <f t="shared" si="21"/>
        <v>2.3559722222222225E-2</v>
      </c>
      <c r="M27" s="98">
        <f t="shared" si="2"/>
        <v>0.1837680555555555</v>
      </c>
      <c r="N27" s="98">
        <f t="shared" si="3"/>
        <v>0.22543472222222213</v>
      </c>
      <c r="O27" s="98">
        <f t="shared" si="4"/>
        <v>0.25668472222222216</v>
      </c>
      <c r="P27" s="98">
        <f t="shared" si="5"/>
        <v>0.27404583333333327</v>
      </c>
      <c r="Q27" s="98">
        <f t="shared" si="6"/>
        <v>0.31571249999999995</v>
      </c>
      <c r="R27" s="98">
        <f t="shared" si="7"/>
        <v>0.37126805555555553</v>
      </c>
      <c r="S27" s="98">
        <f t="shared" si="8"/>
        <v>0.41293472222222216</v>
      </c>
      <c r="T27" s="98">
        <f t="shared" si="9"/>
        <v>0.45460138888888885</v>
      </c>
      <c r="U27" s="98">
        <f t="shared" si="10"/>
        <v>0.51015694444444448</v>
      </c>
      <c r="V27" s="98">
        <f t="shared" si="11"/>
        <v>0.55182361111111122</v>
      </c>
      <c r="W27" s="98">
        <f t="shared" si="12"/>
        <v>0.59349027777777785</v>
      </c>
      <c r="X27" s="98">
        <f t="shared" si="13"/>
        <v>0.63515694444444448</v>
      </c>
      <c r="Y27" s="98">
        <f t="shared" si="14"/>
        <v>0.67682361111111122</v>
      </c>
      <c r="Z27" s="98">
        <f t="shared" si="15"/>
        <v>0.71849027777777796</v>
      </c>
      <c r="AA27" s="98">
        <f t="shared" si="16"/>
        <v>0.77404583333333343</v>
      </c>
      <c r="AB27" s="98">
        <f t="shared" si="17"/>
        <v>0.81571250000000006</v>
      </c>
      <c r="AC27" s="98">
        <f t="shared" si="18"/>
        <v>0.8573791666666668</v>
      </c>
      <c r="AD27" s="98">
        <f t="shared" si="19"/>
        <v>0.90946250000000006</v>
      </c>
      <c r="AE27" s="98">
        <f t="shared" si="20"/>
        <v>0.9511291666666668</v>
      </c>
      <c r="AG27" s="63"/>
      <c r="AH27" s="63"/>
      <c r="AI27" s="84"/>
      <c r="AJ27" s="84"/>
      <c r="AK27" s="85"/>
      <c r="AL27" s="513"/>
      <c r="AM27" s="750"/>
      <c r="AN27" s="750"/>
      <c r="AO27" s="63"/>
      <c r="AP27" s="15"/>
      <c r="AQ27" s="15"/>
      <c r="AR27" s="15"/>
      <c r="AS27" s="15"/>
      <c r="AT27" s="15"/>
      <c r="AU27" s="15"/>
      <c r="AV27" s="15"/>
      <c r="AW27" s="15"/>
    </row>
    <row r="28" spans="1:51">
      <c r="A28" s="1997"/>
      <c r="B28" s="335" t="s">
        <v>432</v>
      </c>
      <c r="C28" s="1253" t="s">
        <v>5</v>
      </c>
      <c r="D28" s="1382" t="s">
        <v>1683</v>
      </c>
      <c r="E28" s="1382" t="s">
        <v>155</v>
      </c>
      <c r="F28" s="571" t="s">
        <v>1218</v>
      </c>
      <c r="G28" s="571" t="s">
        <v>1219</v>
      </c>
      <c r="H28" s="495">
        <v>1.42</v>
      </c>
      <c r="I28" s="179">
        <f t="shared" si="0"/>
        <v>16.57</v>
      </c>
      <c r="J28" s="1247">
        <v>30</v>
      </c>
      <c r="K28" s="37">
        <f t="shared" si="23"/>
        <v>1.972222222222222E-3</v>
      </c>
      <c r="L28" s="37">
        <f t="shared" si="21"/>
        <v>2.5531944444444447E-2</v>
      </c>
      <c r="M28" s="98">
        <f t="shared" si="2"/>
        <v>0.18574027777777771</v>
      </c>
      <c r="N28" s="98">
        <f t="shared" si="3"/>
        <v>0.22740694444444434</v>
      </c>
      <c r="O28" s="98">
        <f t="shared" si="4"/>
        <v>0.25865694444444437</v>
      </c>
      <c r="P28" s="98">
        <f t="shared" si="5"/>
        <v>0.27601805555555547</v>
      </c>
      <c r="Q28" s="98">
        <f t="shared" si="6"/>
        <v>0.31768472222222216</v>
      </c>
      <c r="R28" s="98">
        <f t="shared" si="7"/>
        <v>0.37324027777777774</v>
      </c>
      <c r="S28" s="98">
        <f t="shared" si="8"/>
        <v>0.41490694444444437</v>
      </c>
      <c r="T28" s="98">
        <f t="shared" si="9"/>
        <v>0.45657361111111106</v>
      </c>
      <c r="U28" s="98">
        <f t="shared" si="10"/>
        <v>0.51212916666666675</v>
      </c>
      <c r="V28" s="98">
        <f t="shared" si="11"/>
        <v>0.55379583333333349</v>
      </c>
      <c r="W28" s="98">
        <f t="shared" si="12"/>
        <v>0.59546250000000012</v>
      </c>
      <c r="X28" s="98">
        <f t="shared" si="13"/>
        <v>0.63712916666666675</v>
      </c>
      <c r="Y28" s="98">
        <f t="shared" si="14"/>
        <v>0.67879583333333349</v>
      </c>
      <c r="Z28" s="98">
        <f t="shared" si="15"/>
        <v>0.72046250000000023</v>
      </c>
      <c r="AA28" s="98">
        <f t="shared" si="16"/>
        <v>0.7760180555555557</v>
      </c>
      <c r="AB28" s="98">
        <f t="shared" si="17"/>
        <v>0.81768472222222233</v>
      </c>
      <c r="AC28" s="98">
        <f t="shared" si="18"/>
        <v>0.85935138888888907</v>
      </c>
      <c r="AD28" s="98">
        <f t="shared" si="19"/>
        <v>0.91143472222222233</v>
      </c>
      <c r="AE28" s="98">
        <f t="shared" si="20"/>
        <v>0.95310138888888907</v>
      </c>
      <c r="AG28" s="63"/>
      <c r="AH28" s="63"/>
      <c r="AI28" s="84"/>
      <c r="AJ28" s="84"/>
      <c r="AK28" s="85"/>
      <c r="AL28" s="513"/>
      <c r="AM28" s="750"/>
      <c r="AN28" s="750"/>
      <c r="AO28" s="63"/>
      <c r="AP28" s="15"/>
      <c r="AQ28" s="15"/>
      <c r="AR28" s="15"/>
      <c r="AS28" s="15"/>
      <c r="AT28" s="15"/>
      <c r="AU28" s="15"/>
      <c r="AV28" s="15"/>
      <c r="AW28" s="15"/>
    </row>
    <row r="29" spans="1:51">
      <c r="A29" s="1997"/>
      <c r="B29" s="335" t="s">
        <v>433</v>
      </c>
      <c r="C29" s="1253" t="s">
        <v>5</v>
      </c>
      <c r="D29" s="1382" t="s">
        <v>1683</v>
      </c>
      <c r="E29" s="1382" t="s">
        <v>156</v>
      </c>
      <c r="F29" s="571" t="s">
        <v>1035</v>
      </c>
      <c r="G29" s="571" t="s">
        <v>1036</v>
      </c>
      <c r="H29" s="495">
        <v>0.6</v>
      </c>
      <c r="I29" s="179">
        <f t="shared" si="0"/>
        <v>17.170000000000002</v>
      </c>
      <c r="J29" s="1247">
        <v>30</v>
      </c>
      <c r="K29" s="37">
        <f t="shared" si="23"/>
        <v>8.3333333333333339E-4</v>
      </c>
      <c r="L29" s="37">
        <f t="shared" si="21"/>
        <v>2.6365277777777779E-2</v>
      </c>
      <c r="M29" s="98">
        <f t="shared" si="2"/>
        <v>0.18657361111111104</v>
      </c>
      <c r="N29" s="98">
        <f t="shared" si="3"/>
        <v>0.22824027777777767</v>
      </c>
      <c r="O29" s="98">
        <f t="shared" si="4"/>
        <v>0.25949027777777772</v>
      </c>
      <c r="P29" s="98">
        <f t="shared" si="5"/>
        <v>0.27685138888888883</v>
      </c>
      <c r="Q29" s="98">
        <f t="shared" si="6"/>
        <v>0.31851805555555551</v>
      </c>
      <c r="R29" s="98">
        <f t="shared" si="7"/>
        <v>0.37407361111111109</v>
      </c>
      <c r="S29" s="98">
        <f t="shared" si="8"/>
        <v>0.41574027777777772</v>
      </c>
      <c r="T29" s="98">
        <f t="shared" si="9"/>
        <v>0.45740694444444441</v>
      </c>
      <c r="U29" s="98">
        <f t="shared" si="10"/>
        <v>0.5129625000000001</v>
      </c>
      <c r="V29" s="98">
        <f t="shared" si="11"/>
        <v>0.55462916666666684</v>
      </c>
      <c r="W29" s="98">
        <f t="shared" si="12"/>
        <v>0.59629583333333347</v>
      </c>
      <c r="X29" s="98">
        <f t="shared" si="13"/>
        <v>0.6379625000000001</v>
      </c>
      <c r="Y29" s="98">
        <f t="shared" si="14"/>
        <v>0.67962916666666684</v>
      </c>
      <c r="Z29" s="98">
        <f t="shared" si="15"/>
        <v>0.72129583333333358</v>
      </c>
      <c r="AA29" s="98">
        <f t="shared" si="16"/>
        <v>0.77685138888888905</v>
      </c>
      <c r="AB29" s="98">
        <f t="shared" si="17"/>
        <v>0.81851805555555568</v>
      </c>
      <c r="AC29" s="98">
        <f t="shared" si="18"/>
        <v>0.86018472222222242</v>
      </c>
      <c r="AD29" s="98">
        <f t="shared" si="19"/>
        <v>0.91226805555555568</v>
      </c>
      <c r="AE29" s="98">
        <f t="shared" si="20"/>
        <v>0.95393472222222242</v>
      </c>
      <c r="AG29" s="63"/>
      <c r="AH29" s="63"/>
      <c r="AI29" s="84"/>
      <c r="AJ29" s="84"/>
      <c r="AK29" s="85"/>
      <c r="AL29" s="513"/>
      <c r="AM29" s="750"/>
      <c r="AN29" s="750"/>
      <c r="AO29" s="63"/>
      <c r="AP29" s="15"/>
      <c r="AQ29" s="15"/>
      <c r="AR29" s="15"/>
      <c r="AS29" s="15"/>
      <c r="AT29" s="15"/>
      <c r="AU29" s="15"/>
      <c r="AV29" s="15"/>
      <c r="AW29" s="15"/>
      <c r="AX29" s="15"/>
      <c r="AY29" s="15"/>
    </row>
    <row r="30" spans="1:51" ht="16.5" customHeight="1">
      <c r="A30" s="1997"/>
      <c r="B30" s="335" t="s">
        <v>434</v>
      </c>
      <c r="C30" s="1253" t="s">
        <v>5</v>
      </c>
      <c r="D30" s="1382" t="s">
        <v>1683</v>
      </c>
      <c r="E30" s="1382" t="s">
        <v>157</v>
      </c>
      <c r="F30" s="571" t="s">
        <v>1037</v>
      </c>
      <c r="G30" s="571" t="s">
        <v>1038</v>
      </c>
      <c r="H30" s="495">
        <v>0.5</v>
      </c>
      <c r="I30" s="179">
        <f t="shared" si="0"/>
        <v>17.670000000000002</v>
      </c>
      <c r="J30" s="1247">
        <v>30</v>
      </c>
      <c r="K30" s="37">
        <f t="shared" si="23"/>
        <v>6.9444444444444447E-4</v>
      </c>
      <c r="L30" s="37">
        <f t="shared" si="21"/>
        <v>2.7059722222222225E-2</v>
      </c>
      <c r="M30" s="98">
        <f t="shared" si="2"/>
        <v>0.18726805555555548</v>
      </c>
      <c r="N30" s="98">
        <f t="shared" si="3"/>
        <v>0.22893472222222211</v>
      </c>
      <c r="O30" s="98">
        <f t="shared" si="4"/>
        <v>0.26018472222222216</v>
      </c>
      <c r="P30" s="98">
        <f t="shared" si="5"/>
        <v>0.27754583333333327</v>
      </c>
      <c r="Q30" s="98">
        <f t="shared" si="6"/>
        <v>0.31921249999999995</v>
      </c>
      <c r="R30" s="98">
        <f t="shared" si="7"/>
        <v>0.37476805555555553</v>
      </c>
      <c r="S30" s="98">
        <f t="shared" si="8"/>
        <v>0.41643472222222216</v>
      </c>
      <c r="T30" s="98">
        <f t="shared" si="9"/>
        <v>0.45810138888888885</v>
      </c>
      <c r="U30" s="98">
        <f t="shared" si="10"/>
        <v>0.51365694444444454</v>
      </c>
      <c r="V30" s="98">
        <f t="shared" si="11"/>
        <v>0.55532361111111128</v>
      </c>
      <c r="W30" s="98">
        <f t="shared" si="12"/>
        <v>0.59699027777777791</v>
      </c>
      <c r="X30" s="98">
        <f t="shared" si="13"/>
        <v>0.63865694444444454</v>
      </c>
      <c r="Y30" s="98">
        <f t="shared" si="14"/>
        <v>0.68032361111111128</v>
      </c>
      <c r="Z30" s="98">
        <f t="shared" si="15"/>
        <v>0.72199027777777802</v>
      </c>
      <c r="AA30" s="98">
        <f t="shared" si="16"/>
        <v>0.77754583333333349</v>
      </c>
      <c r="AB30" s="98">
        <f t="shared" si="17"/>
        <v>0.81921250000000012</v>
      </c>
      <c r="AC30" s="98">
        <f t="shared" si="18"/>
        <v>0.86087916666666686</v>
      </c>
      <c r="AD30" s="98">
        <f t="shared" si="19"/>
        <v>0.91296250000000012</v>
      </c>
      <c r="AE30" s="98">
        <f t="shared" si="20"/>
        <v>0.95462916666666686</v>
      </c>
      <c r="AG30" s="63"/>
      <c r="AH30" s="63"/>
      <c r="AI30" s="84"/>
      <c r="AJ30" s="84"/>
      <c r="AK30" s="547"/>
      <c r="AL30" s="513"/>
      <c r="AM30" s="750"/>
      <c r="AN30" s="750"/>
      <c r="AO30" s="818"/>
      <c r="AP30" s="383"/>
      <c r="AQ30" s="15"/>
      <c r="AR30" s="15"/>
      <c r="AS30" s="15"/>
      <c r="AT30" s="15"/>
      <c r="AU30" s="15"/>
      <c r="AV30" s="15"/>
      <c r="AW30" s="15"/>
    </row>
    <row r="31" spans="1:51">
      <c r="A31" s="1997"/>
      <c r="B31" s="335" t="s">
        <v>435</v>
      </c>
      <c r="C31" s="1253" t="s">
        <v>5</v>
      </c>
      <c r="D31" s="1382" t="s">
        <v>1681</v>
      </c>
      <c r="E31" s="1382" t="s">
        <v>102</v>
      </c>
      <c r="F31" s="571" t="s">
        <v>1007</v>
      </c>
      <c r="G31" s="571" t="s">
        <v>1008</v>
      </c>
      <c r="H31" s="495">
        <v>0.53</v>
      </c>
      <c r="I31" s="179">
        <f t="shared" si="0"/>
        <v>18.200000000000003</v>
      </c>
      <c r="J31" s="1247">
        <v>30</v>
      </c>
      <c r="K31" s="37">
        <f t="shared" si="23"/>
        <v>7.361111111111111E-4</v>
      </c>
      <c r="L31" s="37">
        <f t="shared" si="21"/>
        <v>2.7795833333333336E-2</v>
      </c>
      <c r="M31" s="98">
        <f t="shared" si="2"/>
        <v>0.18800416666666658</v>
      </c>
      <c r="N31" s="98">
        <f t="shared" si="3"/>
        <v>0.22967083333333321</v>
      </c>
      <c r="O31" s="98">
        <f t="shared" si="4"/>
        <v>0.26092083333333327</v>
      </c>
      <c r="P31" s="98">
        <f t="shared" si="5"/>
        <v>0.27828194444444437</v>
      </c>
      <c r="Q31" s="98">
        <f t="shared" si="6"/>
        <v>0.31994861111111106</v>
      </c>
      <c r="R31" s="98">
        <f t="shared" si="7"/>
        <v>0.37550416666666664</v>
      </c>
      <c r="S31" s="98">
        <f t="shared" si="8"/>
        <v>0.41717083333333327</v>
      </c>
      <c r="T31" s="98">
        <f t="shared" si="9"/>
        <v>0.45883749999999995</v>
      </c>
      <c r="U31" s="98">
        <f t="shared" si="10"/>
        <v>0.5143930555555557</v>
      </c>
      <c r="V31" s="98">
        <f t="shared" si="11"/>
        <v>0.55605972222222244</v>
      </c>
      <c r="W31" s="98">
        <f t="shared" si="12"/>
        <v>0.59772638888888907</v>
      </c>
      <c r="X31" s="98">
        <f t="shared" si="13"/>
        <v>0.6393930555555557</v>
      </c>
      <c r="Y31" s="98">
        <f t="shared" si="14"/>
        <v>0.68105972222222244</v>
      </c>
      <c r="Z31" s="98">
        <f t="shared" si="15"/>
        <v>0.72272638888888918</v>
      </c>
      <c r="AA31" s="98">
        <f t="shared" si="16"/>
        <v>0.77828194444444465</v>
      </c>
      <c r="AB31" s="98">
        <f t="shared" si="17"/>
        <v>0.81994861111111128</v>
      </c>
      <c r="AC31" s="98">
        <f t="shared" si="18"/>
        <v>0.86161527777777802</v>
      </c>
      <c r="AD31" s="98">
        <f t="shared" si="19"/>
        <v>0.91369861111111128</v>
      </c>
      <c r="AE31" s="98">
        <f t="shared" si="20"/>
        <v>0.95536527777777802</v>
      </c>
      <c r="AG31" s="818"/>
      <c r="AH31" s="63"/>
      <c r="AI31" s="84"/>
      <c r="AJ31" s="84"/>
      <c r="AK31" s="547"/>
      <c r="AL31" s="513"/>
      <c r="AM31" s="750"/>
      <c r="AN31" s="750"/>
      <c r="AO31" s="63"/>
      <c r="AP31" s="15"/>
      <c r="AQ31" s="15"/>
      <c r="AR31" s="15"/>
      <c r="AS31" s="15"/>
      <c r="AT31" s="15"/>
    </row>
    <row r="32" spans="1:51">
      <c r="A32" s="1997"/>
      <c r="B32" s="335" t="s">
        <v>436</v>
      </c>
      <c r="C32" s="1253" t="s">
        <v>5</v>
      </c>
      <c r="D32" s="1382" t="s">
        <v>1681</v>
      </c>
      <c r="E32" s="1382" t="s">
        <v>158</v>
      </c>
      <c r="F32" s="571" t="s">
        <v>1009</v>
      </c>
      <c r="G32" s="571" t="s">
        <v>1010</v>
      </c>
      <c r="H32" s="495">
        <v>0.47499999999999998</v>
      </c>
      <c r="I32" s="179">
        <f t="shared" si="0"/>
        <v>18.675000000000004</v>
      </c>
      <c r="J32" s="1247">
        <v>30</v>
      </c>
      <c r="K32" s="37">
        <f t="shared" si="23"/>
        <v>6.5972222222222213E-4</v>
      </c>
      <c r="L32" s="37">
        <f t="shared" si="21"/>
        <v>2.8455555555555557E-2</v>
      </c>
      <c r="M32" s="98">
        <f t="shared" si="2"/>
        <v>0.1886638888888888</v>
      </c>
      <c r="N32" s="98">
        <f t="shared" si="3"/>
        <v>0.23033055555555543</v>
      </c>
      <c r="O32" s="98">
        <f t="shared" si="4"/>
        <v>0.26158055555555548</v>
      </c>
      <c r="P32" s="98">
        <f t="shared" si="5"/>
        <v>0.27894166666666659</v>
      </c>
      <c r="Q32" s="98">
        <f t="shared" si="6"/>
        <v>0.32060833333333327</v>
      </c>
      <c r="R32" s="98">
        <f t="shared" si="7"/>
        <v>0.37616388888888885</v>
      </c>
      <c r="S32" s="98">
        <f t="shared" si="8"/>
        <v>0.41783055555555548</v>
      </c>
      <c r="T32" s="98">
        <f t="shared" si="9"/>
        <v>0.45949722222222217</v>
      </c>
      <c r="U32" s="98">
        <f t="shared" si="10"/>
        <v>0.51505277777777791</v>
      </c>
      <c r="V32" s="98">
        <f t="shared" si="11"/>
        <v>0.55671944444444466</v>
      </c>
      <c r="W32" s="98">
        <f t="shared" si="12"/>
        <v>0.59838611111111129</v>
      </c>
      <c r="X32" s="98">
        <f t="shared" si="13"/>
        <v>0.64005277777777791</v>
      </c>
      <c r="Y32" s="98">
        <f t="shared" si="14"/>
        <v>0.68171944444444466</v>
      </c>
      <c r="Z32" s="98">
        <f t="shared" si="15"/>
        <v>0.7233861111111114</v>
      </c>
      <c r="AA32" s="98">
        <f t="shared" si="16"/>
        <v>0.77894166666666687</v>
      </c>
      <c r="AB32" s="98">
        <f t="shared" si="17"/>
        <v>0.8206083333333335</v>
      </c>
      <c r="AC32" s="98">
        <f t="shared" si="18"/>
        <v>0.86227500000000024</v>
      </c>
      <c r="AD32" s="98">
        <f t="shared" si="19"/>
        <v>0.9143583333333335</v>
      </c>
      <c r="AE32" s="98">
        <f t="shared" si="20"/>
        <v>0.95602500000000024</v>
      </c>
      <c r="AF32" s="15"/>
      <c r="AG32" s="63"/>
      <c r="AH32" s="63"/>
      <c r="AI32" s="84"/>
      <c r="AJ32" s="84"/>
      <c r="AK32" s="547"/>
      <c r="AL32" s="513"/>
      <c r="AM32" s="750"/>
      <c r="AN32" s="750"/>
      <c r="AO32" s="63"/>
      <c r="AP32" s="15"/>
      <c r="AQ32" s="15"/>
      <c r="AR32" s="15"/>
      <c r="AS32" s="15"/>
      <c r="AT32" s="15"/>
    </row>
    <row r="33" spans="1:41">
      <c r="A33" s="1997"/>
      <c r="B33" s="1065" t="s">
        <v>437</v>
      </c>
      <c r="C33" s="1382" t="s">
        <v>5</v>
      </c>
      <c r="D33" s="1382" t="s">
        <v>1681</v>
      </c>
      <c r="E33" s="1382" t="s">
        <v>159</v>
      </c>
      <c r="F33" s="571" t="s">
        <v>998</v>
      </c>
      <c r="G33" s="571" t="s">
        <v>999</v>
      </c>
      <c r="H33" s="495">
        <v>0.28000000000000003</v>
      </c>
      <c r="I33" s="179">
        <f t="shared" si="0"/>
        <v>18.955000000000005</v>
      </c>
      <c r="J33" s="1247">
        <v>30</v>
      </c>
      <c r="K33" s="37">
        <f t="shared" si="23"/>
        <v>3.8888888888888892E-4</v>
      </c>
      <c r="L33" s="37">
        <f t="shared" si="21"/>
        <v>2.8844444444444447E-2</v>
      </c>
      <c r="M33" s="98">
        <f t="shared" si="2"/>
        <v>0.18905277777777768</v>
      </c>
      <c r="N33" s="98">
        <f t="shared" si="3"/>
        <v>0.23071944444444431</v>
      </c>
      <c r="O33" s="98">
        <f t="shared" si="4"/>
        <v>0.26196944444444437</v>
      </c>
      <c r="P33" s="98">
        <f t="shared" si="5"/>
        <v>0.27933055555555547</v>
      </c>
      <c r="Q33" s="98">
        <f t="shared" si="6"/>
        <v>0.32099722222222216</v>
      </c>
      <c r="R33" s="98">
        <f t="shared" si="7"/>
        <v>0.37655277777777774</v>
      </c>
      <c r="S33" s="98">
        <f t="shared" si="8"/>
        <v>0.41821944444444437</v>
      </c>
      <c r="T33" s="98">
        <f t="shared" si="9"/>
        <v>0.45988611111111105</v>
      </c>
      <c r="U33" s="98">
        <f t="shared" si="10"/>
        <v>0.5154416666666668</v>
      </c>
      <c r="V33" s="98">
        <f t="shared" si="11"/>
        <v>0.55710833333333354</v>
      </c>
      <c r="W33" s="98">
        <f t="shared" si="12"/>
        <v>0.59877500000000017</v>
      </c>
      <c r="X33" s="98">
        <f t="shared" si="13"/>
        <v>0.6404416666666668</v>
      </c>
      <c r="Y33" s="98">
        <f t="shared" si="14"/>
        <v>0.68210833333333354</v>
      </c>
      <c r="Z33" s="98">
        <f t="shared" si="15"/>
        <v>0.72377500000000028</v>
      </c>
      <c r="AA33" s="98">
        <f t="shared" si="16"/>
        <v>0.77933055555555575</v>
      </c>
      <c r="AB33" s="98">
        <f t="shared" si="17"/>
        <v>0.82099722222222238</v>
      </c>
      <c r="AC33" s="98">
        <f t="shared" si="18"/>
        <v>0.86266388888888912</v>
      </c>
      <c r="AD33" s="98">
        <f t="shared" si="19"/>
        <v>0.91474722222222238</v>
      </c>
      <c r="AE33" s="98">
        <f t="shared" si="20"/>
        <v>0.95641388888888912</v>
      </c>
      <c r="AF33" s="15"/>
      <c r="AG33" s="63"/>
      <c r="AH33" s="63"/>
      <c r="AI33" s="84"/>
      <c r="AJ33" s="84"/>
      <c r="AK33" s="547"/>
      <c r="AL33" s="513"/>
      <c r="AM33" s="741"/>
      <c r="AN33" s="741"/>
      <c r="AO33" s="63"/>
    </row>
    <row r="34" spans="1:41">
      <c r="A34" s="2133" t="s">
        <v>1311</v>
      </c>
      <c r="B34" s="335" t="s">
        <v>438</v>
      </c>
      <c r="C34" s="1264" t="s">
        <v>5</v>
      </c>
      <c r="D34" s="1264" t="s">
        <v>1681</v>
      </c>
      <c r="E34" s="1382" t="s">
        <v>160</v>
      </c>
      <c r="F34" s="571" t="s">
        <v>977</v>
      </c>
      <c r="G34" s="571" t="s">
        <v>1000</v>
      </c>
      <c r="H34" s="495">
        <v>0.5</v>
      </c>
      <c r="I34" s="179">
        <f t="shared" si="0"/>
        <v>19.455000000000005</v>
      </c>
      <c r="J34" s="1247">
        <v>30</v>
      </c>
      <c r="K34" s="37">
        <f t="shared" si="23"/>
        <v>6.9444444444444447E-4</v>
      </c>
      <c r="L34" s="37">
        <f t="shared" si="21"/>
        <v>2.9538888888888892E-2</v>
      </c>
      <c r="M34" s="98">
        <f t="shared" si="2"/>
        <v>0.18974722222222212</v>
      </c>
      <c r="N34" s="98">
        <f t="shared" si="3"/>
        <v>0.23141388888888875</v>
      </c>
      <c r="O34" s="98">
        <f t="shared" si="4"/>
        <v>0.26266388888888881</v>
      </c>
      <c r="P34" s="98">
        <f t="shared" si="5"/>
        <v>0.28002499999999991</v>
      </c>
      <c r="Q34" s="98">
        <f t="shared" si="6"/>
        <v>0.3216916666666666</v>
      </c>
      <c r="R34" s="98">
        <f t="shared" si="7"/>
        <v>0.37724722222222218</v>
      </c>
      <c r="S34" s="98">
        <f t="shared" si="8"/>
        <v>0.41891388888888881</v>
      </c>
      <c r="T34" s="98">
        <f t="shared" si="9"/>
        <v>0.46058055555555549</v>
      </c>
      <c r="U34" s="98">
        <f t="shared" si="10"/>
        <v>0.51613611111111124</v>
      </c>
      <c r="V34" s="98">
        <f t="shared" si="11"/>
        <v>0.55780277777777798</v>
      </c>
      <c r="W34" s="98">
        <f t="shared" si="12"/>
        <v>0.59946944444444461</v>
      </c>
      <c r="X34" s="98">
        <f t="shared" si="13"/>
        <v>0.64113611111111124</v>
      </c>
      <c r="Y34" s="98">
        <f t="shared" si="14"/>
        <v>0.68280277777777798</v>
      </c>
      <c r="Z34" s="98">
        <f t="shared" si="15"/>
        <v>0.72446944444444472</v>
      </c>
      <c r="AA34" s="98">
        <f t="shared" si="16"/>
        <v>0.78002500000000019</v>
      </c>
      <c r="AB34" s="98">
        <f t="shared" si="17"/>
        <v>0.82169166666666682</v>
      </c>
      <c r="AC34" s="98">
        <f t="shared" si="18"/>
        <v>0.86335833333333356</v>
      </c>
      <c r="AD34" s="98">
        <f t="shared" si="19"/>
        <v>0.91544166666666682</v>
      </c>
      <c r="AE34" s="98">
        <f t="shared" si="20"/>
        <v>0.95710833333333356</v>
      </c>
      <c r="AF34" s="15"/>
      <c r="AG34" s="63"/>
      <c r="AH34" s="63"/>
      <c r="AI34" s="84"/>
      <c r="AJ34" s="84"/>
      <c r="AK34" s="547"/>
      <c r="AL34" s="513"/>
      <c r="AM34" s="750"/>
      <c r="AN34" s="750"/>
      <c r="AO34" s="63"/>
    </row>
    <row r="35" spans="1:41">
      <c r="A35" s="2133"/>
      <c r="B35" s="335" t="s">
        <v>439</v>
      </c>
      <c r="C35" s="1264" t="s">
        <v>5</v>
      </c>
      <c r="D35" s="1264" t="s">
        <v>1681</v>
      </c>
      <c r="E35" s="1382" t="s">
        <v>161</v>
      </c>
      <c r="F35" s="571" t="s">
        <v>1001</v>
      </c>
      <c r="G35" s="571" t="s">
        <v>1002</v>
      </c>
      <c r="H35" s="495">
        <v>0.67</v>
      </c>
      <c r="I35" s="179">
        <f t="shared" si="0"/>
        <v>20.125000000000007</v>
      </c>
      <c r="J35" s="1247">
        <v>30</v>
      </c>
      <c r="K35" s="37">
        <f t="shared" si="23"/>
        <v>9.3055555555555556E-4</v>
      </c>
      <c r="L35" s="37">
        <f t="shared" si="21"/>
        <v>3.0469444444444448E-2</v>
      </c>
      <c r="M35" s="98">
        <f t="shared" si="2"/>
        <v>0.19067777777777767</v>
      </c>
      <c r="N35" s="98">
        <f t="shared" si="3"/>
        <v>0.2323444444444443</v>
      </c>
      <c r="O35" s="98">
        <f t="shared" si="4"/>
        <v>0.26359444444444435</v>
      </c>
      <c r="P35" s="98">
        <f t="shared" si="5"/>
        <v>0.28095555555555546</v>
      </c>
      <c r="Q35" s="98">
        <f t="shared" si="6"/>
        <v>0.32262222222222214</v>
      </c>
      <c r="R35" s="98">
        <f t="shared" si="7"/>
        <v>0.37817777777777772</v>
      </c>
      <c r="S35" s="98">
        <f t="shared" si="8"/>
        <v>0.41984444444444435</v>
      </c>
      <c r="T35" s="98">
        <f t="shared" si="9"/>
        <v>0.46151111111111104</v>
      </c>
      <c r="U35" s="98">
        <f t="shared" si="10"/>
        <v>0.51706666666666679</v>
      </c>
      <c r="V35" s="98">
        <f t="shared" si="11"/>
        <v>0.55873333333333353</v>
      </c>
      <c r="W35" s="98">
        <f t="shared" si="12"/>
        <v>0.60040000000000016</v>
      </c>
      <c r="X35" s="98">
        <f t="shared" si="13"/>
        <v>0.64206666666666679</v>
      </c>
      <c r="Y35" s="98">
        <f t="shared" si="14"/>
        <v>0.68373333333333353</v>
      </c>
      <c r="Z35" s="98">
        <f t="shared" si="15"/>
        <v>0.72540000000000027</v>
      </c>
      <c r="AA35" s="98">
        <f t="shared" si="16"/>
        <v>0.78095555555555574</v>
      </c>
      <c r="AB35" s="98">
        <f t="shared" si="17"/>
        <v>0.82262222222222237</v>
      </c>
      <c r="AC35" s="98">
        <f t="shared" si="18"/>
        <v>0.86428888888888911</v>
      </c>
      <c r="AD35" s="98">
        <f t="shared" si="19"/>
        <v>0.91637222222222237</v>
      </c>
      <c r="AE35" s="98">
        <f t="shared" si="20"/>
        <v>0.95803888888888911</v>
      </c>
      <c r="AG35" s="63"/>
      <c r="AH35" s="63"/>
      <c r="AI35" s="84"/>
      <c r="AJ35" s="84"/>
      <c r="AK35" s="547"/>
      <c r="AL35" s="513"/>
      <c r="AM35" s="750"/>
      <c r="AN35" s="750"/>
      <c r="AO35" s="63"/>
    </row>
    <row r="36" spans="1:41">
      <c r="A36" s="2133"/>
      <c r="B36" s="335" t="s">
        <v>440</v>
      </c>
      <c r="C36" s="1264" t="s">
        <v>5</v>
      </c>
      <c r="D36" s="1264" t="s">
        <v>1681</v>
      </c>
      <c r="E36" s="1382" t="s">
        <v>183</v>
      </c>
      <c r="F36" s="571" t="s">
        <v>1003</v>
      </c>
      <c r="G36" s="571" t="s">
        <v>1004</v>
      </c>
      <c r="H36" s="495">
        <v>1.03</v>
      </c>
      <c r="I36" s="179">
        <f t="shared" si="0"/>
        <v>21.155000000000008</v>
      </c>
      <c r="J36" s="1247">
        <v>30</v>
      </c>
      <c r="K36" s="37">
        <f t="shared" si="23"/>
        <v>1.4305555555555556E-3</v>
      </c>
      <c r="L36" s="37">
        <f t="shared" si="21"/>
        <v>3.1900000000000005E-2</v>
      </c>
      <c r="M36" s="98">
        <f t="shared" si="2"/>
        <v>0.19210833333333321</v>
      </c>
      <c r="N36" s="98">
        <f t="shared" si="3"/>
        <v>0.23377499999999984</v>
      </c>
      <c r="O36" s="98">
        <f t="shared" si="4"/>
        <v>0.2650249999999999</v>
      </c>
      <c r="P36" s="98">
        <f t="shared" si="5"/>
        <v>0.282386111111111</v>
      </c>
      <c r="Q36" s="98">
        <f t="shared" si="6"/>
        <v>0.32405277777777769</v>
      </c>
      <c r="R36" s="98">
        <f t="shared" si="7"/>
        <v>0.37960833333333327</v>
      </c>
      <c r="S36" s="98">
        <f t="shared" si="8"/>
        <v>0.4212749999999999</v>
      </c>
      <c r="T36" s="98">
        <f t="shared" si="9"/>
        <v>0.46294166666666658</v>
      </c>
      <c r="U36" s="98">
        <f t="shared" si="10"/>
        <v>0.51849722222222239</v>
      </c>
      <c r="V36" s="98">
        <f t="shared" si="11"/>
        <v>0.56016388888888913</v>
      </c>
      <c r="W36" s="98">
        <f t="shared" si="12"/>
        <v>0.60183055555555576</v>
      </c>
      <c r="X36" s="98">
        <f t="shared" si="13"/>
        <v>0.64349722222222239</v>
      </c>
      <c r="Y36" s="98">
        <f t="shared" si="14"/>
        <v>0.68516388888888913</v>
      </c>
      <c r="Z36" s="98">
        <f t="shared" si="15"/>
        <v>0.72683055555555587</v>
      </c>
      <c r="AA36" s="98">
        <f t="shared" si="16"/>
        <v>0.78238611111111134</v>
      </c>
      <c r="AB36" s="98">
        <f t="shared" si="17"/>
        <v>0.82405277777777797</v>
      </c>
      <c r="AC36" s="98">
        <f t="shared" si="18"/>
        <v>0.86571944444444471</v>
      </c>
      <c r="AD36" s="98">
        <f t="shared" si="19"/>
        <v>0.91780277777777797</v>
      </c>
      <c r="AE36" s="98">
        <f t="shared" si="20"/>
        <v>0.95946944444444471</v>
      </c>
      <c r="AG36" s="63"/>
      <c r="AH36" s="63"/>
      <c r="AI36" s="84"/>
      <c r="AJ36" s="84"/>
      <c r="AK36" s="547"/>
      <c r="AL36" s="513"/>
      <c r="AM36" s="750"/>
      <c r="AN36" s="750"/>
      <c r="AO36" s="63"/>
    </row>
    <row r="37" spans="1:41">
      <c r="A37" s="2133"/>
      <c r="B37" s="335" t="s">
        <v>441</v>
      </c>
      <c r="C37" s="1382" t="s">
        <v>5</v>
      </c>
      <c r="D37" s="1382" t="s">
        <v>1681</v>
      </c>
      <c r="E37" s="1382" t="s">
        <v>184</v>
      </c>
      <c r="F37" s="571" t="s">
        <v>1005</v>
      </c>
      <c r="G37" s="571" t="s">
        <v>1006</v>
      </c>
      <c r="H37" s="495">
        <v>0.49</v>
      </c>
      <c r="I37" s="179">
        <f t="shared" si="0"/>
        <v>21.645000000000007</v>
      </c>
      <c r="J37" s="1247">
        <v>30</v>
      </c>
      <c r="K37" s="37">
        <f t="shared" si="23"/>
        <v>6.8055555555555545E-4</v>
      </c>
      <c r="L37" s="37">
        <f t="shared" si="21"/>
        <v>3.2580555555555557E-2</v>
      </c>
      <c r="M37" s="98">
        <f t="shared" si="2"/>
        <v>0.19278888888888876</v>
      </c>
      <c r="N37" s="98">
        <f t="shared" si="3"/>
        <v>0.23445555555555539</v>
      </c>
      <c r="O37" s="98">
        <f t="shared" si="4"/>
        <v>0.26570555555555547</v>
      </c>
      <c r="P37" s="98">
        <f t="shared" si="5"/>
        <v>0.28306666666666658</v>
      </c>
      <c r="Q37" s="98">
        <f t="shared" si="6"/>
        <v>0.32473333333333326</v>
      </c>
      <c r="R37" s="98">
        <f t="shared" si="7"/>
        <v>0.38028888888888884</v>
      </c>
      <c r="S37" s="98">
        <f t="shared" si="8"/>
        <v>0.42195555555555547</v>
      </c>
      <c r="T37" s="98">
        <f t="shared" si="9"/>
        <v>0.46362222222222216</v>
      </c>
      <c r="U37" s="98">
        <f t="shared" si="10"/>
        <v>0.51917777777777796</v>
      </c>
      <c r="V37" s="98">
        <f t="shared" si="11"/>
        <v>0.5608444444444447</v>
      </c>
      <c r="W37" s="98">
        <f t="shared" si="12"/>
        <v>0.60251111111111133</v>
      </c>
      <c r="X37" s="98">
        <f t="shared" si="13"/>
        <v>0.64417777777777796</v>
      </c>
      <c r="Y37" s="98">
        <f t="shared" si="14"/>
        <v>0.6858444444444447</v>
      </c>
      <c r="Z37" s="98">
        <f t="shared" si="15"/>
        <v>0.72751111111111144</v>
      </c>
      <c r="AA37" s="98">
        <f t="shared" si="16"/>
        <v>0.78306666666666691</v>
      </c>
      <c r="AB37" s="98">
        <f t="shared" si="17"/>
        <v>0.82473333333333354</v>
      </c>
      <c r="AC37" s="98">
        <f t="shared" si="18"/>
        <v>0.86640000000000028</v>
      </c>
      <c r="AD37" s="98">
        <f t="shared" si="19"/>
        <v>0.91848333333333354</v>
      </c>
      <c r="AE37" s="98">
        <f t="shared" si="20"/>
        <v>0.96015000000000028</v>
      </c>
      <c r="AG37" s="63"/>
      <c r="AH37" s="343"/>
      <c r="AI37" s="84"/>
      <c r="AJ37" s="84"/>
      <c r="AK37" s="547"/>
      <c r="AL37" s="513"/>
      <c r="AM37" s="750"/>
      <c r="AN37" s="750"/>
      <c r="AO37" s="63"/>
    </row>
    <row r="38" spans="1:41">
      <c r="A38" s="1951"/>
      <c r="B38" s="335" t="s">
        <v>302</v>
      </c>
      <c r="C38" s="1264" t="s">
        <v>5</v>
      </c>
      <c r="D38" s="1264" t="s">
        <v>1681</v>
      </c>
      <c r="E38" s="1382" t="s">
        <v>185</v>
      </c>
      <c r="F38" s="831" t="s">
        <v>1301</v>
      </c>
      <c r="G38" s="831" t="s">
        <v>1302</v>
      </c>
      <c r="H38" s="495">
        <v>0.61</v>
      </c>
      <c r="I38" s="179">
        <f t="shared" si="0"/>
        <v>22.255000000000006</v>
      </c>
      <c r="J38" s="1247">
        <v>30</v>
      </c>
      <c r="K38" s="37">
        <f t="shared" si="23"/>
        <v>8.4722222222222219E-4</v>
      </c>
      <c r="L38" s="37">
        <f t="shared" si="21"/>
        <v>3.3427777777777778E-2</v>
      </c>
      <c r="M38" s="98">
        <f t="shared" si="2"/>
        <v>0.19363611111111098</v>
      </c>
      <c r="N38" s="98">
        <f t="shared" si="3"/>
        <v>0.23530277777777761</v>
      </c>
      <c r="O38" s="98">
        <f t="shared" si="4"/>
        <v>0.26655277777777769</v>
      </c>
      <c r="P38" s="98">
        <f t="shared" si="5"/>
        <v>0.2839138888888888</v>
      </c>
      <c r="Q38" s="98">
        <f t="shared" si="6"/>
        <v>0.32558055555555548</v>
      </c>
      <c r="R38" s="98">
        <f t="shared" si="7"/>
        <v>0.38113611111111106</v>
      </c>
      <c r="S38" s="98">
        <f t="shared" si="8"/>
        <v>0.42280277777777769</v>
      </c>
      <c r="T38" s="98">
        <f t="shared" si="9"/>
        <v>0.46446944444444438</v>
      </c>
      <c r="U38" s="98">
        <f t="shared" si="10"/>
        <v>0.52002500000000018</v>
      </c>
      <c r="V38" s="98">
        <f t="shared" si="11"/>
        <v>0.56169166666666692</v>
      </c>
      <c r="W38" s="98">
        <f t="shared" si="12"/>
        <v>0.60335833333333355</v>
      </c>
      <c r="X38" s="98">
        <f t="shared" si="13"/>
        <v>0.64502500000000018</v>
      </c>
      <c r="Y38" s="98">
        <f t="shared" si="14"/>
        <v>0.68669166666666692</v>
      </c>
      <c r="Z38" s="98">
        <f t="shared" si="15"/>
        <v>0.72835833333333366</v>
      </c>
      <c r="AA38" s="98">
        <f t="shared" si="16"/>
        <v>0.78391388888888913</v>
      </c>
      <c r="AB38" s="98">
        <f t="shared" si="17"/>
        <v>0.82558055555555576</v>
      </c>
      <c r="AC38" s="98">
        <f t="shared" si="18"/>
        <v>0.8672472222222225</v>
      </c>
      <c r="AD38" s="98">
        <f t="shared" si="19"/>
        <v>0.91933055555555576</v>
      </c>
      <c r="AE38" s="98">
        <f t="shared" si="20"/>
        <v>0.9609972222222225</v>
      </c>
      <c r="AG38" s="63"/>
      <c r="AH38" s="63"/>
      <c r="AI38" s="84"/>
      <c r="AJ38" s="84"/>
      <c r="AK38" s="547"/>
      <c r="AL38" s="513"/>
      <c r="AM38" s="750"/>
      <c r="AN38" s="750"/>
      <c r="AO38" s="63"/>
    </row>
    <row r="39" spans="1:41">
      <c r="A39" s="1951"/>
      <c r="B39" s="1065" t="s">
        <v>442</v>
      </c>
      <c r="C39" s="1264" t="s">
        <v>4</v>
      </c>
      <c r="D39" s="1264" t="s">
        <v>1681</v>
      </c>
      <c r="E39" s="1382" t="s">
        <v>186</v>
      </c>
      <c r="F39" s="571" t="s">
        <v>972</v>
      </c>
      <c r="G39" s="571" t="s">
        <v>973</v>
      </c>
      <c r="H39" s="495">
        <v>0.65</v>
      </c>
      <c r="I39" s="179">
        <f t="shared" si="0"/>
        <v>22.905000000000005</v>
      </c>
      <c r="J39" s="1247">
        <v>30</v>
      </c>
      <c r="K39" s="37">
        <f t="shared" si="23"/>
        <v>9.0277777777777784E-4</v>
      </c>
      <c r="L39" s="37">
        <f t="shared" si="21"/>
        <v>3.4330555555555559E-2</v>
      </c>
      <c r="M39" s="98">
        <f t="shared" si="2"/>
        <v>0.19453888888888876</v>
      </c>
      <c r="N39" s="98">
        <f t="shared" si="3"/>
        <v>0.23620555555555539</v>
      </c>
      <c r="O39" s="98">
        <f t="shared" si="4"/>
        <v>0.26745555555555545</v>
      </c>
      <c r="P39" s="98">
        <f t="shared" si="5"/>
        <v>0.28481666666666655</v>
      </c>
      <c r="Q39" s="98">
        <f t="shared" si="6"/>
        <v>0.32648333333333324</v>
      </c>
      <c r="R39" s="98">
        <f t="shared" si="7"/>
        <v>0.38203888888888882</v>
      </c>
      <c r="S39" s="98">
        <f t="shared" si="8"/>
        <v>0.42370555555555545</v>
      </c>
      <c r="T39" s="98">
        <f t="shared" si="9"/>
        <v>0.46537222222222213</v>
      </c>
      <c r="U39" s="98">
        <f t="shared" si="10"/>
        <v>0.52092777777777799</v>
      </c>
      <c r="V39" s="98">
        <f t="shared" si="11"/>
        <v>0.56259444444444473</v>
      </c>
      <c r="W39" s="98">
        <f t="shared" si="12"/>
        <v>0.60426111111111136</v>
      </c>
      <c r="X39" s="98">
        <f t="shared" si="13"/>
        <v>0.64592777777777799</v>
      </c>
      <c r="Y39" s="98">
        <f t="shared" si="14"/>
        <v>0.68759444444444473</v>
      </c>
      <c r="Z39" s="98">
        <f t="shared" si="15"/>
        <v>0.72926111111111147</v>
      </c>
      <c r="AA39" s="98">
        <f t="shared" si="16"/>
        <v>0.78481666666666694</v>
      </c>
      <c r="AB39" s="98">
        <f t="shared" si="17"/>
        <v>0.82648333333333357</v>
      </c>
      <c r="AC39" s="98">
        <f t="shared" si="18"/>
        <v>0.86815000000000031</v>
      </c>
      <c r="AD39" s="98">
        <f t="shared" si="19"/>
        <v>0.92023333333333357</v>
      </c>
      <c r="AE39" s="98">
        <f t="shared" si="20"/>
        <v>0.96190000000000031</v>
      </c>
      <c r="AG39" s="63"/>
      <c r="AH39" s="63"/>
      <c r="AI39" s="84"/>
      <c r="AJ39" s="84"/>
      <c r="AK39" s="547"/>
      <c r="AL39" s="513"/>
      <c r="AM39" s="750"/>
      <c r="AN39" s="750"/>
      <c r="AO39" s="63"/>
    </row>
    <row r="40" spans="1:41" ht="25.5">
      <c r="A40" s="15"/>
      <c r="C40" s="79"/>
      <c r="D40" s="385"/>
      <c r="E40" s="385"/>
      <c r="F40" s="385"/>
      <c r="G40" s="385"/>
      <c r="H40" s="385"/>
      <c r="I40" s="385"/>
      <c r="J40" s="361"/>
      <c r="K40" s="383"/>
      <c r="L40" s="383"/>
      <c r="M40" s="383"/>
      <c r="N40" s="383"/>
      <c r="O40" s="383"/>
      <c r="P40" s="383"/>
      <c r="Q40" s="383"/>
      <c r="R40" s="383"/>
      <c r="S40" s="383"/>
      <c r="T40" s="383"/>
      <c r="U40" s="383"/>
      <c r="V40" s="15"/>
      <c r="W40" s="15"/>
      <c r="X40" s="94"/>
      <c r="Y40" s="94"/>
      <c r="AF40" s="63"/>
      <c r="AG40" s="63"/>
      <c r="AH40" s="84"/>
      <c r="AI40" s="84"/>
      <c r="AJ40" s="547"/>
      <c r="AK40" s="513"/>
      <c r="AL40" s="750"/>
      <c r="AM40" s="750"/>
      <c r="AN40" s="63"/>
    </row>
    <row r="41" spans="1:41" ht="25.5" customHeight="1">
      <c r="A41" s="15"/>
      <c r="C41" s="79"/>
      <c r="D41" s="880"/>
      <c r="E41" s="880" t="s">
        <v>1317</v>
      </c>
      <c r="F41" s="880"/>
      <c r="G41" s="881">
        <v>28.62</v>
      </c>
      <c r="H41" s="882" t="s">
        <v>1316</v>
      </c>
      <c r="I41" s="2147" t="s">
        <v>1554</v>
      </c>
      <c r="J41" s="2148"/>
      <c r="K41" s="2148"/>
      <c r="L41" s="2148"/>
      <c r="M41" s="2148"/>
      <c r="N41" s="383"/>
      <c r="O41" s="383"/>
      <c r="P41" s="383"/>
      <c r="Q41" s="383"/>
      <c r="R41" s="383"/>
      <c r="S41" s="383"/>
      <c r="T41" s="383"/>
      <c r="U41" s="15"/>
      <c r="V41" s="15"/>
      <c r="W41" s="94"/>
      <c r="X41" s="94"/>
      <c r="AF41" s="63"/>
      <c r="AG41" s="63"/>
      <c r="AH41" s="84"/>
      <c r="AI41" s="84"/>
      <c r="AJ41" s="547"/>
      <c r="AK41" s="513"/>
      <c r="AL41" s="750"/>
      <c r="AM41" s="750"/>
      <c r="AN41" s="63"/>
    </row>
    <row r="42" spans="1:41" ht="23.25" customHeight="1">
      <c r="A42" s="15"/>
      <c r="C42" s="79"/>
      <c r="D42" s="385"/>
      <c r="E42" s="385"/>
      <c r="F42" s="385"/>
      <c r="G42" s="385"/>
      <c r="H42" s="385"/>
      <c r="I42" s="385"/>
      <c r="J42" s="361"/>
      <c r="K42" s="383"/>
      <c r="L42" s="383"/>
      <c r="M42" s="383"/>
      <c r="N42" s="383"/>
      <c r="O42" s="383"/>
      <c r="P42" s="383"/>
      <c r="Q42" s="383"/>
      <c r="R42" s="383"/>
      <c r="S42" s="383"/>
      <c r="T42" s="383"/>
      <c r="U42" s="15"/>
      <c r="V42" s="15"/>
      <c r="W42" s="94"/>
      <c r="X42" s="94"/>
      <c r="AF42" s="63"/>
      <c r="AG42" s="878"/>
      <c r="AH42" s="84"/>
      <c r="AI42" s="84"/>
      <c r="AJ42" s="547"/>
      <c r="AK42" s="513"/>
      <c r="AL42" s="750"/>
      <c r="AM42" s="750"/>
      <c r="AN42" s="63"/>
    </row>
    <row r="43" spans="1:41" ht="25.5" hidden="1">
      <c r="A43" s="15"/>
      <c r="C43" s="79"/>
      <c r="D43" s="385"/>
      <c r="E43" s="385"/>
      <c r="F43" s="385"/>
      <c r="G43" s="385"/>
      <c r="H43" s="385"/>
      <c r="I43" s="385"/>
      <c r="J43" s="361"/>
      <c r="K43" s="383"/>
      <c r="L43" s="383"/>
      <c r="M43" s="383"/>
      <c r="N43" s="383"/>
      <c r="O43" s="383"/>
      <c r="P43" s="383"/>
      <c r="Q43" s="383"/>
      <c r="R43" s="383"/>
      <c r="S43" s="383"/>
      <c r="T43" s="383"/>
      <c r="U43" s="15"/>
      <c r="V43" s="15"/>
      <c r="W43" s="94"/>
      <c r="X43" s="94"/>
      <c r="AF43" s="63"/>
      <c r="AG43" s="343"/>
      <c r="AH43" s="84"/>
      <c r="AI43" s="84"/>
      <c r="AJ43" s="547"/>
      <c r="AK43" s="513"/>
      <c r="AL43" s="750"/>
      <c r="AM43" s="750"/>
      <c r="AN43" s="63"/>
    </row>
    <row r="44" spans="1:41" ht="16.5" hidden="1" customHeight="1">
      <c r="A44" s="15"/>
      <c r="C44" s="79"/>
      <c r="D44" s="385"/>
      <c r="E44" s="385"/>
      <c r="F44" s="385"/>
      <c r="G44" s="385"/>
      <c r="H44" s="385"/>
      <c r="I44" s="385"/>
      <c r="J44" s="361"/>
      <c r="K44" s="383"/>
      <c r="L44" s="383"/>
      <c r="M44" s="383"/>
      <c r="N44" s="383"/>
      <c r="O44" s="383"/>
      <c r="P44" s="383"/>
      <c r="Q44" s="383"/>
      <c r="R44" s="383"/>
      <c r="S44" s="383"/>
      <c r="T44" s="383"/>
      <c r="U44" s="15"/>
      <c r="V44" s="15"/>
      <c r="W44" s="94"/>
      <c r="X44" s="94"/>
      <c r="AF44" s="63"/>
      <c r="AG44" s="485"/>
      <c r="AH44" s="561"/>
      <c r="AI44" s="879"/>
      <c r="AJ44" s="879"/>
      <c r="AK44" s="879"/>
      <c r="AL44" s="879"/>
      <c r="AM44" s="879"/>
      <c r="AN44" s="63"/>
    </row>
    <row r="45" spans="1:41" ht="15" hidden="1" customHeight="1">
      <c r="A45" s="15"/>
      <c r="C45" s="79"/>
      <c r="D45" s="385"/>
      <c r="E45" s="385"/>
      <c r="F45" s="385"/>
      <c r="G45" s="385"/>
      <c r="H45" s="385"/>
      <c r="I45" s="385"/>
      <c r="J45" s="361"/>
      <c r="K45" s="383"/>
      <c r="L45" s="383"/>
      <c r="M45" s="383"/>
      <c r="N45" s="383"/>
      <c r="O45" s="383"/>
      <c r="P45" s="383"/>
      <c r="Q45" s="383"/>
      <c r="R45" s="383"/>
      <c r="S45" s="383"/>
      <c r="T45" s="383"/>
      <c r="U45" s="15"/>
      <c r="V45" s="15"/>
      <c r="W45" s="94"/>
      <c r="X45" s="94"/>
      <c r="AF45" s="63"/>
      <c r="AG45" s="876"/>
      <c r="AH45" s="63"/>
      <c r="AI45" s="63"/>
      <c r="AJ45" s="63"/>
      <c r="AK45" s="63"/>
      <c r="AL45" s="63"/>
      <c r="AM45" s="63"/>
      <c r="AN45" s="63"/>
    </row>
    <row r="46" spans="1:41" ht="25.5" hidden="1">
      <c r="A46" s="79"/>
      <c r="C46" s="79"/>
      <c r="D46" s="385"/>
      <c r="E46" s="385"/>
      <c r="F46" s="385"/>
      <c r="G46" s="385"/>
      <c r="H46" s="385"/>
      <c r="I46" s="385"/>
      <c r="J46" s="361"/>
      <c r="K46" s="383"/>
      <c r="L46" s="383"/>
      <c r="M46" s="383"/>
      <c r="N46" s="383"/>
      <c r="O46" s="383"/>
      <c r="P46" s="383"/>
      <c r="Q46" s="383"/>
      <c r="R46" s="383"/>
      <c r="S46" s="383"/>
      <c r="T46" s="383"/>
      <c r="U46" s="15"/>
      <c r="V46" s="15"/>
      <c r="W46" s="94"/>
      <c r="X46" s="94"/>
      <c r="AF46" s="63"/>
      <c r="AG46" s="63"/>
      <c r="AH46" s="63"/>
      <c r="AI46" s="63"/>
      <c r="AJ46" s="63"/>
      <c r="AK46" s="63"/>
      <c r="AL46" s="63"/>
      <c r="AM46" s="63"/>
      <c r="AN46" s="63"/>
    </row>
    <row r="47" spans="1:41" hidden="1">
      <c r="A47" s="1965"/>
      <c r="C47" s="1972"/>
      <c r="D47" s="1965"/>
      <c r="E47" s="1965"/>
      <c r="F47" s="1965"/>
      <c r="G47" s="1965"/>
      <c r="H47" s="1965"/>
      <c r="I47" s="1965"/>
      <c r="J47" s="361"/>
      <c r="K47" s="361"/>
      <c r="L47" s="361"/>
      <c r="M47" s="361"/>
      <c r="N47" s="361"/>
      <c r="O47" s="361"/>
      <c r="P47" s="361"/>
      <c r="Q47" s="361"/>
      <c r="R47" s="361"/>
      <c r="S47" s="361"/>
      <c r="T47" s="361"/>
      <c r="U47" s="15"/>
      <c r="V47" s="15"/>
      <c r="W47" s="94"/>
      <c r="X47" s="94"/>
      <c r="AF47" s="63"/>
      <c r="AG47" s="63"/>
      <c r="AH47" s="63"/>
      <c r="AI47" s="63"/>
      <c r="AJ47" s="63"/>
      <c r="AK47" s="63"/>
      <c r="AL47" s="63"/>
      <c r="AM47" s="63"/>
      <c r="AN47" s="63"/>
    </row>
    <row r="48" spans="1:41" hidden="1">
      <c r="A48" s="1965"/>
      <c r="C48" s="1972"/>
      <c r="D48" s="386"/>
      <c r="E48" s="82"/>
      <c r="F48" s="82"/>
      <c r="G48" s="82"/>
      <c r="H48" s="82"/>
      <c r="I48" s="82"/>
      <c r="J48" s="361"/>
      <c r="K48" s="82"/>
      <c r="L48" s="361"/>
      <c r="M48" s="82"/>
      <c r="N48" s="361"/>
      <c r="O48" s="82"/>
      <c r="P48" s="361"/>
      <c r="Q48" s="82"/>
      <c r="R48" s="361"/>
      <c r="S48" s="82"/>
      <c r="T48" s="361"/>
      <c r="U48" s="361"/>
      <c r="V48" s="15"/>
      <c r="W48" s="94"/>
      <c r="X48" s="94"/>
      <c r="AF48" s="63"/>
      <c r="AG48" s="63"/>
      <c r="AH48" s="63"/>
      <c r="AI48" s="63"/>
      <c r="AJ48" s="63"/>
      <c r="AK48" s="63"/>
      <c r="AL48" s="63"/>
      <c r="AM48" s="63"/>
      <c r="AN48" s="63"/>
    </row>
    <row r="49" spans="1:40" ht="18" hidden="1">
      <c r="A49" s="384"/>
      <c r="C49" s="84"/>
      <c r="D49" s="84"/>
      <c r="E49" s="86"/>
      <c r="F49" s="85"/>
      <c r="G49" s="86"/>
      <c r="H49" s="86"/>
      <c r="I49" s="87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361"/>
      <c r="V49" s="15"/>
      <c r="W49" s="94"/>
      <c r="X49" s="94"/>
      <c r="AF49" s="63"/>
      <c r="AG49" s="63"/>
      <c r="AH49" s="63"/>
      <c r="AI49" s="63"/>
      <c r="AJ49" s="63"/>
      <c r="AK49" s="63"/>
      <c r="AL49" s="63"/>
      <c r="AM49" s="63"/>
      <c r="AN49" s="63"/>
    </row>
    <row r="50" spans="1:40" hidden="1">
      <c r="A50" s="384"/>
      <c r="B50" s="17"/>
      <c r="C50" s="386"/>
      <c r="D50" s="386"/>
      <c r="E50" s="19"/>
      <c r="F50" s="19"/>
      <c r="G50" s="361"/>
      <c r="H50" s="78"/>
      <c r="I50" s="78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361"/>
      <c r="V50" s="15"/>
      <c r="W50" s="94"/>
      <c r="X50" s="94"/>
      <c r="AF50" s="63"/>
      <c r="AG50" s="63"/>
      <c r="AH50" s="63"/>
      <c r="AI50" s="63"/>
      <c r="AJ50" s="63"/>
      <c r="AK50" s="63"/>
      <c r="AL50" s="63"/>
      <c r="AM50" s="63"/>
      <c r="AN50" s="63"/>
    </row>
    <row r="51" spans="1:40" hidden="1">
      <c r="A51" s="384"/>
      <c r="B51" s="17"/>
      <c r="C51" s="386"/>
      <c r="D51" s="386"/>
      <c r="E51" s="361"/>
      <c r="F51" s="19"/>
      <c r="G51" s="361"/>
      <c r="H51" s="78"/>
      <c r="I51" s="78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361"/>
      <c r="V51" s="361"/>
      <c r="W51" s="94"/>
      <c r="X51" s="94"/>
      <c r="AF51" s="63"/>
      <c r="AG51" s="63"/>
      <c r="AH51" s="63"/>
      <c r="AI51" s="63"/>
      <c r="AJ51" s="63"/>
      <c r="AK51" s="63"/>
      <c r="AL51" s="63"/>
      <c r="AM51" s="63"/>
      <c r="AN51" s="63"/>
    </row>
    <row r="52" spans="1:40" hidden="1">
      <c r="A52" s="387"/>
      <c r="B52" s="17"/>
      <c r="C52" s="386"/>
      <c r="D52" s="386"/>
      <c r="E52" s="361"/>
      <c r="F52" s="19"/>
      <c r="G52" s="361"/>
      <c r="H52" s="78"/>
      <c r="I52" s="78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361"/>
      <c r="V52" s="361"/>
      <c r="W52" s="94"/>
      <c r="X52" s="94"/>
      <c r="AF52" s="63"/>
      <c r="AG52" s="63"/>
      <c r="AH52" s="63"/>
      <c r="AI52" s="63"/>
      <c r="AJ52" s="63"/>
      <c r="AK52" s="63"/>
      <c r="AL52" s="63"/>
      <c r="AM52" s="63"/>
      <c r="AN52" s="63"/>
    </row>
    <row r="53" spans="1:40" hidden="1">
      <c r="A53" s="388"/>
      <c r="B53" s="17"/>
      <c r="C53" s="386"/>
      <c r="D53" s="386"/>
      <c r="E53" s="361"/>
      <c r="F53" s="19"/>
      <c r="G53" s="361"/>
      <c r="H53" s="78"/>
      <c r="I53" s="78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361"/>
      <c r="V53" s="361"/>
      <c r="W53" s="94"/>
      <c r="X53" s="94"/>
      <c r="AF53" s="63"/>
      <c r="AG53" s="63"/>
      <c r="AH53" s="63"/>
      <c r="AI53" s="63"/>
      <c r="AJ53" s="63"/>
      <c r="AK53" s="63"/>
      <c r="AL53" s="63"/>
      <c r="AM53" s="63"/>
      <c r="AN53" s="63"/>
    </row>
    <row r="54" spans="1:40" ht="38.25" hidden="1" customHeight="1">
      <c r="A54" s="388"/>
      <c r="B54" s="17"/>
      <c r="C54" s="386"/>
      <c r="D54" s="386"/>
      <c r="E54" s="361"/>
      <c r="F54" s="19"/>
      <c r="G54" s="361"/>
      <c r="H54" s="78"/>
      <c r="I54" s="78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361"/>
      <c r="V54" s="361"/>
      <c r="W54" s="94"/>
      <c r="X54" s="94"/>
      <c r="AF54" s="63"/>
      <c r="AG54" s="63"/>
      <c r="AH54" s="63"/>
      <c r="AI54" s="63"/>
      <c r="AJ54" s="63"/>
      <c r="AK54" s="63"/>
      <c r="AL54" s="63"/>
      <c r="AM54" s="63"/>
      <c r="AN54" s="63"/>
    </row>
    <row r="55" spans="1:40" ht="24" customHeight="1">
      <c r="A55" s="1263"/>
      <c r="B55" s="1246"/>
      <c r="C55" s="1249"/>
      <c r="D55" s="1249"/>
      <c r="E55" s="1257"/>
      <c r="F55" s="19"/>
      <c r="G55" s="1257"/>
      <c r="H55" s="1261"/>
      <c r="I55" s="1261"/>
      <c r="J55" s="1250"/>
      <c r="K55" s="1250"/>
      <c r="L55" s="1250"/>
      <c r="M55" s="1250"/>
      <c r="N55" s="1250"/>
      <c r="O55" s="1250"/>
      <c r="P55" s="1250"/>
      <c r="Q55" s="1250"/>
      <c r="R55" s="1250"/>
      <c r="S55" s="1250"/>
      <c r="T55" s="1250"/>
      <c r="U55" s="1257"/>
      <c r="V55" s="1257"/>
      <c r="W55" s="94"/>
      <c r="X55" s="94"/>
      <c r="AF55" s="63"/>
      <c r="AG55" s="63"/>
      <c r="AH55" s="63"/>
      <c r="AI55" s="63"/>
      <c r="AJ55" s="63"/>
      <c r="AK55" s="63"/>
      <c r="AL55" s="63"/>
      <c r="AM55" s="63"/>
      <c r="AN55" s="63"/>
    </row>
    <row r="56" spans="1:40">
      <c r="A56" s="1263"/>
      <c r="B56" s="1246"/>
      <c r="C56" s="1249"/>
      <c r="D56" s="1249"/>
      <c r="E56" s="1257"/>
      <c r="F56" s="19"/>
      <c r="G56" s="1257"/>
      <c r="H56" s="1261"/>
      <c r="I56" s="1261"/>
      <c r="J56" s="1250"/>
      <c r="K56" s="1250"/>
      <c r="L56" s="1250"/>
      <c r="M56" s="1250"/>
      <c r="N56" s="1250"/>
      <c r="O56" s="1250"/>
      <c r="P56" s="1250"/>
      <c r="Q56" s="1250"/>
      <c r="R56" s="1250"/>
      <c r="S56" s="1250"/>
      <c r="T56" s="1250"/>
      <c r="U56" s="1257"/>
      <c r="V56" s="1257"/>
      <c r="W56" s="94"/>
      <c r="X56" s="94"/>
      <c r="AF56" s="63"/>
      <c r="AG56" s="63"/>
      <c r="AH56" s="63"/>
      <c r="AI56" s="63"/>
      <c r="AJ56" s="63"/>
      <c r="AK56" s="63"/>
      <c r="AL56" s="63"/>
      <c r="AM56" s="63"/>
      <c r="AN56" s="63"/>
    </row>
    <row r="57" spans="1:40">
      <c r="A57" s="1263"/>
      <c r="B57" s="1246"/>
      <c r="C57" s="1249"/>
      <c r="D57" s="1249"/>
      <c r="E57" s="1257"/>
      <c r="F57" s="19"/>
      <c r="G57" s="1257"/>
      <c r="H57" s="1261"/>
      <c r="I57" s="1261"/>
      <c r="J57" s="1250"/>
      <c r="K57" s="1250"/>
      <c r="L57" s="1250"/>
      <c r="M57" s="1250"/>
      <c r="N57" s="1250"/>
      <c r="O57" s="1250"/>
      <c r="P57" s="1250"/>
      <c r="Q57" s="1250"/>
      <c r="R57" s="1250"/>
      <c r="S57" s="1250"/>
      <c r="T57" s="1250"/>
      <c r="U57" s="1257"/>
      <c r="V57" s="1257"/>
      <c r="W57" s="94"/>
      <c r="X57" s="94"/>
      <c r="AF57" s="63"/>
      <c r="AG57" s="63"/>
      <c r="AH57" s="63"/>
      <c r="AI57" s="63"/>
      <c r="AJ57" s="63"/>
      <c r="AK57" s="63"/>
      <c r="AL57" s="63"/>
      <c r="AM57" s="63"/>
      <c r="AN57" s="63"/>
    </row>
    <row r="58" spans="1:40">
      <c r="A58" s="1263"/>
      <c r="B58" s="1246"/>
      <c r="C58" s="1249"/>
      <c r="D58" s="1249"/>
      <c r="E58" s="1257"/>
      <c r="F58" s="19"/>
      <c r="G58" s="1257"/>
      <c r="H58" s="1261"/>
      <c r="I58" s="1261"/>
      <c r="J58" s="1250"/>
      <c r="K58" s="1250"/>
      <c r="L58" s="1250"/>
      <c r="M58" s="1250"/>
      <c r="N58" s="1250"/>
      <c r="O58" s="1250"/>
      <c r="P58" s="1250"/>
      <c r="Q58" s="1250"/>
      <c r="R58" s="1250"/>
      <c r="S58" s="1250"/>
      <c r="T58" s="1250"/>
      <c r="U58" s="1257"/>
      <c r="V58" s="1257"/>
      <c r="W58" s="94"/>
      <c r="X58" s="94"/>
      <c r="AF58" s="63"/>
      <c r="AG58" s="343"/>
      <c r="AH58" s="63"/>
      <c r="AI58" s="63"/>
      <c r="AJ58" s="63"/>
      <c r="AK58" s="63"/>
      <c r="AL58" s="63"/>
      <c r="AM58" s="63"/>
      <c r="AN58" s="63"/>
    </row>
    <row r="59" spans="1:40" ht="16.5" customHeight="1">
      <c r="A59" s="1263"/>
      <c r="B59" s="1246"/>
      <c r="C59" s="1249"/>
      <c r="D59" s="1249"/>
      <c r="E59" s="1257"/>
      <c r="F59" s="19"/>
      <c r="G59" s="1257"/>
      <c r="H59" s="1261"/>
      <c r="I59" s="1261"/>
      <c r="J59" s="1250"/>
      <c r="K59" s="1250"/>
      <c r="L59" s="1250"/>
      <c r="M59" s="1250"/>
      <c r="N59" s="1250"/>
      <c r="O59" s="1250"/>
      <c r="P59" s="1250"/>
      <c r="Q59" s="1250"/>
      <c r="R59" s="1250"/>
      <c r="S59" s="1250"/>
      <c r="T59" s="1250"/>
      <c r="U59" s="1257"/>
      <c r="V59" s="1257"/>
      <c r="W59" s="94"/>
      <c r="X59" s="94"/>
      <c r="AF59" s="63"/>
      <c r="AG59" s="63"/>
      <c r="AH59" s="63"/>
      <c r="AI59" s="63"/>
      <c r="AJ59" s="63"/>
      <c r="AK59" s="63"/>
      <c r="AL59" s="63"/>
      <c r="AM59" s="63"/>
      <c r="AN59" s="63"/>
    </row>
    <row r="60" spans="1:40" ht="38.25" customHeight="1">
      <c r="A60" s="1263"/>
      <c r="B60" s="1246"/>
      <c r="C60" s="1249"/>
      <c r="D60" s="1249"/>
      <c r="E60" s="1257"/>
      <c r="F60" s="19"/>
      <c r="G60" s="1257"/>
      <c r="H60" s="1261"/>
      <c r="I60" s="1261"/>
      <c r="J60" s="1250"/>
      <c r="K60" s="1250"/>
      <c r="L60" s="1250"/>
      <c r="M60" s="1250"/>
      <c r="N60" s="1250"/>
      <c r="O60" s="1250"/>
      <c r="P60" s="1250"/>
      <c r="Q60" s="1250"/>
      <c r="R60" s="1250"/>
      <c r="S60" s="1250"/>
      <c r="T60" s="1250"/>
      <c r="U60" s="1257"/>
      <c r="V60" s="1257"/>
      <c r="W60" s="94"/>
      <c r="X60" s="94"/>
      <c r="AF60" s="63"/>
      <c r="AG60" s="63"/>
      <c r="AH60" s="63"/>
      <c r="AI60" s="63"/>
      <c r="AJ60" s="63"/>
      <c r="AK60" s="63"/>
      <c r="AL60" s="63"/>
      <c r="AM60" s="63"/>
      <c r="AN60" s="63"/>
    </row>
    <row r="61" spans="1:40" ht="37.5" customHeight="1">
      <c r="A61" s="1263"/>
      <c r="B61" s="1246"/>
      <c r="C61" s="1249"/>
      <c r="D61" s="1249"/>
      <c r="E61" s="1257"/>
      <c r="F61" s="19"/>
      <c r="G61" s="1257"/>
      <c r="H61" s="1261"/>
      <c r="I61" s="1261"/>
      <c r="J61" s="1250"/>
      <c r="K61" s="1250"/>
      <c r="L61" s="1250"/>
      <c r="M61" s="1250"/>
      <c r="N61" s="1250"/>
      <c r="O61" s="1250"/>
      <c r="P61" s="1250"/>
      <c r="Q61" s="1250"/>
      <c r="R61" s="1250"/>
      <c r="S61" s="1250"/>
      <c r="T61" s="1250"/>
      <c r="U61" s="1257"/>
      <c r="V61" s="1257"/>
      <c r="W61" s="94"/>
      <c r="X61" s="94"/>
      <c r="AF61" s="63"/>
      <c r="AG61" s="63"/>
      <c r="AH61" s="63"/>
      <c r="AI61" s="63"/>
      <c r="AJ61" s="63"/>
      <c r="AK61" s="63"/>
      <c r="AL61" s="63"/>
      <c r="AM61" s="63"/>
      <c r="AN61" s="63"/>
    </row>
    <row r="62" spans="1:40">
      <c r="A62" s="1263"/>
      <c r="B62" s="1246"/>
      <c r="C62" s="1249"/>
      <c r="D62" s="1249"/>
      <c r="E62" s="1257"/>
      <c r="F62" s="19"/>
      <c r="G62" s="1257"/>
      <c r="H62" s="1261"/>
      <c r="I62" s="1261"/>
      <c r="J62" s="1250"/>
      <c r="K62" s="1250"/>
      <c r="L62" s="1250"/>
      <c r="M62" s="1250"/>
      <c r="N62" s="1250"/>
      <c r="O62" s="1250"/>
      <c r="P62" s="1250"/>
      <c r="Q62" s="1250"/>
      <c r="R62" s="1250"/>
      <c r="S62" s="1250"/>
      <c r="T62" s="1250"/>
      <c r="U62" s="1257"/>
      <c r="V62" s="1257"/>
      <c r="W62" s="94"/>
      <c r="X62" s="94"/>
      <c r="AF62" s="63"/>
      <c r="AG62" s="63"/>
      <c r="AH62" s="63"/>
      <c r="AI62" s="63"/>
      <c r="AJ62" s="63"/>
      <c r="AK62" s="63"/>
      <c r="AL62" s="63"/>
      <c r="AM62" s="63"/>
      <c r="AN62" s="63"/>
    </row>
    <row r="63" spans="1:40">
      <c r="A63" s="1263"/>
      <c r="B63" s="1246"/>
      <c r="C63" s="1249"/>
      <c r="D63" s="1249"/>
      <c r="E63" s="1257"/>
      <c r="F63" s="19"/>
      <c r="G63" s="1257"/>
      <c r="H63" s="1261"/>
      <c r="I63" s="1261"/>
      <c r="J63" s="1250"/>
      <c r="K63" s="1250"/>
      <c r="L63" s="1250"/>
      <c r="M63" s="1250"/>
      <c r="N63" s="1250"/>
      <c r="O63" s="1250"/>
      <c r="P63" s="1250"/>
      <c r="Q63" s="1250"/>
      <c r="R63" s="1250"/>
      <c r="S63" s="1250"/>
      <c r="T63" s="1250"/>
      <c r="U63" s="1257"/>
      <c r="V63" s="1257"/>
      <c r="W63" s="94"/>
      <c r="X63" s="94"/>
      <c r="AF63" s="63"/>
      <c r="AG63" s="878"/>
      <c r="AH63" s="63"/>
      <c r="AI63" s="63"/>
      <c r="AJ63" s="63"/>
      <c r="AK63" s="63"/>
      <c r="AL63" s="63"/>
      <c r="AM63" s="63"/>
      <c r="AN63" s="63"/>
    </row>
    <row r="64" spans="1:40">
      <c r="A64" s="1263"/>
      <c r="B64" s="1246"/>
      <c r="C64" s="1249"/>
      <c r="D64" s="1249"/>
      <c r="E64" s="1257"/>
      <c r="F64" s="19"/>
      <c r="G64" s="1257"/>
      <c r="H64" s="1261"/>
      <c r="I64" s="1261"/>
      <c r="J64" s="1250"/>
      <c r="K64" s="1250"/>
      <c r="L64" s="1250"/>
      <c r="M64" s="1250"/>
      <c r="N64" s="1250"/>
      <c r="O64" s="1250"/>
      <c r="P64" s="1250"/>
      <c r="Q64" s="1250"/>
      <c r="R64" s="1250"/>
      <c r="S64" s="1250"/>
      <c r="T64" s="1250"/>
      <c r="U64" s="1257"/>
      <c r="V64" s="1257"/>
      <c r="W64" s="94"/>
      <c r="X64" s="94"/>
      <c r="AF64" s="63"/>
      <c r="AG64" s="343"/>
      <c r="AH64" s="63"/>
      <c r="AI64" s="63"/>
      <c r="AJ64" s="63"/>
      <c r="AK64" s="63"/>
      <c r="AL64" s="63"/>
      <c r="AM64" s="63"/>
      <c r="AN64" s="63"/>
    </row>
    <row r="65" spans="1:40">
      <c r="A65" s="15"/>
      <c r="B65" s="17"/>
      <c r="C65" s="386"/>
      <c r="D65" s="386"/>
      <c r="E65" s="361"/>
      <c r="F65" s="19"/>
      <c r="G65" s="361"/>
      <c r="H65" s="78"/>
      <c r="I65" s="78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361"/>
      <c r="V65" s="361"/>
      <c r="W65" s="94"/>
      <c r="X65" s="94"/>
      <c r="AF65" s="63"/>
      <c r="AG65" s="63"/>
      <c r="AH65" s="63"/>
      <c r="AI65" s="63"/>
      <c r="AJ65" s="63"/>
      <c r="AK65" s="63"/>
      <c r="AL65" s="63"/>
      <c r="AM65" s="63"/>
      <c r="AN65" s="63"/>
    </row>
    <row r="66" spans="1:40">
      <c r="A66" s="15"/>
      <c r="B66" s="17"/>
      <c r="C66" s="386"/>
      <c r="D66" s="386"/>
      <c r="E66" s="361"/>
      <c r="F66" s="19"/>
      <c r="G66" s="361"/>
      <c r="H66" s="78"/>
      <c r="I66" s="78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361"/>
      <c r="V66" s="361"/>
      <c r="W66" s="96"/>
      <c r="X66" s="96"/>
      <c r="AF66" s="63"/>
      <c r="AG66" s="63"/>
      <c r="AH66" s="63"/>
      <c r="AI66" s="63"/>
      <c r="AJ66" s="63"/>
      <c r="AK66" s="63"/>
      <c r="AL66" s="63"/>
      <c r="AM66" s="63"/>
      <c r="AN66" s="63"/>
    </row>
    <row r="67" spans="1:40" ht="21.75" customHeight="1">
      <c r="A67" s="15"/>
      <c r="B67" s="17"/>
      <c r="C67" s="386"/>
      <c r="D67" s="386"/>
      <c r="E67" s="19"/>
      <c r="F67" s="19"/>
      <c r="G67" s="361"/>
      <c r="H67" s="78"/>
      <c r="I67" s="78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361"/>
      <c r="V67" s="361"/>
      <c r="W67" s="15"/>
      <c r="X67" s="15"/>
      <c r="Y67" s="15"/>
      <c r="AF67" s="63"/>
      <c r="AG67" s="63"/>
      <c r="AH67" s="63"/>
      <c r="AI67" s="63"/>
      <c r="AJ67" s="63"/>
      <c r="AK67" s="63"/>
      <c r="AL67" s="63"/>
      <c r="AM67" s="63"/>
      <c r="AN67" s="63"/>
    </row>
    <row r="68" spans="1:40">
      <c r="A68" s="15"/>
      <c r="B68" s="17"/>
      <c r="C68" s="386"/>
      <c r="D68" s="386"/>
      <c r="E68" s="361"/>
      <c r="F68" s="19"/>
      <c r="G68" s="361"/>
      <c r="H68" s="78"/>
      <c r="I68" s="78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361"/>
      <c r="V68" s="361"/>
      <c r="W68" s="15"/>
      <c r="X68" s="15"/>
      <c r="Y68" s="15"/>
    </row>
    <row r="69" spans="1:40">
      <c r="A69" s="15"/>
      <c r="B69" s="17"/>
      <c r="C69" s="386"/>
      <c r="D69" s="386"/>
      <c r="E69" s="361"/>
      <c r="F69" s="19"/>
      <c r="G69" s="361"/>
      <c r="H69" s="78"/>
      <c r="I69" s="78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361"/>
      <c r="V69" s="361"/>
      <c r="W69" s="15"/>
      <c r="X69" s="15"/>
      <c r="Y69" s="15"/>
    </row>
    <row r="70" spans="1:40" ht="35.25" customHeight="1">
      <c r="A70" s="15"/>
      <c r="B70" s="1952">
        <v>24</v>
      </c>
      <c r="C70" s="386"/>
      <c r="D70" s="38" t="s">
        <v>269</v>
      </c>
      <c r="E70" s="361"/>
      <c r="F70" s="361"/>
      <c r="G70" s="361"/>
      <c r="H70" s="361"/>
      <c r="I70" s="361"/>
      <c r="J70" s="361"/>
      <c r="K70" s="361"/>
      <c r="L70" s="361"/>
      <c r="M70" s="361"/>
      <c r="N70" s="361"/>
      <c r="O70" s="361"/>
      <c r="P70" s="361"/>
      <c r="Q70" s="383"/>
      <c r="R70" s="383"/>
      <c r="S70" s="383"/>
      <c r="T70" s="383"/>
      <c r="U70" s="383"/>
      <c r="V70" s="383"/>
      <c r="W70" s="383"/>
      <c r="X70" s="383"/>
      <c r="Y70" s="383"/>
      <c r="Z70" s="383"/>
      <c r="AA70" s="383"/>
    </row>
    <row r="71" spans="1:40" ht="39" customHeight="1">
      <c r="A71" s="15"/>
      <c r="B71" s="1952"/>
      <c r="C71" s="386"/>
      <c r="D71" s="38" t="s">
        <v>449</v>
      </c>
      <c r="E71" s="361"/>
      <c r="F71" s="361"/>
      <c r="G71" s="361"/>
      <c r="H71" s="361"/>
      <c r="I71" s="361"/>
      <c r="J71" s="361"/>
      <c r="K71" s="361"/>
      <c r="L71" s="361"/>
      <c r="M71" s="361"/>
      <c r="O71" s="361" t="s">
        <v>454</v>
      </c>
      <c r="Q71" s="361"/>
      <c r="R71" s="383"/>
      <c r="S71" s="383"/>
      <c r="T71" s="383"/>
      <c r="U71" s="383"/>
      <c r="V71" s="383"/>
      <c r="W71" s="383"/>
      <c r="X71" s="383"/>
      <c r="Y71" s="383"/>
      <c r="Z71" s="383"/>
      <c r="AA71" s="383"/>
      <c r="AB71" s="383"/>
      <c r="AE71" s="523"/>
    </row>
    <row r="72" spans="1:40" ht="27" customHeight="1">
      <c r="A72" s="1256" t="s">
        <v>17</v>
      </c>
      <c r="B72" s="1256"/>
      <c r="C72" s="1256"/>
      <c r="D72" s="1959" t="s">
        <v>146</v>
      </c>
      <c r="E72" s="1960"/>
      <c r="F72" s="1960"/>
      <c r="G72" s="1960"/>
      <c r="H72" s="1960"/>
      <c r="I72" s="1960"/>
      <c r="J72" s="1960"/>
      <c r="K72" s="1960"/>
      <c r="L72" s="1960"/>
      <c r="M72" s="1960"/>
      <c r="N72" s="1960"/>
      <c r="O72" s="1960"/>
      <c r="P72" s="1960"/>
      <c r="Q72" s="1960"/>
      <c r="R72" s="1960"/>
      <c r="S72" s="1960"/>
      <c r="T72" s="1960"/>
      <c r="U72" s="1960"/>
      <c r="V72" s="1960"/>
      <c r="W72" s="1960"/>
      <c r="X72" s="1960"/>
      <c r="Y72" s="1960"/>
      <c r="Z72" s="1960"/>
      <c r="AA72" s="1960"/>
      <c r="AB72" s="1960"/>
      <c r="AC72" s="1960"/>
      <c r="AD72" s="1960"/>
      <c r="AE72" s="1961"/>
    </row>
    <row r="73" spans="1:40">
      <c r="A73" s="2149"/>
      <c r="B73" s="1953" t="s">
        <v>1</v>
      </c>
      <c r="C73" s="1955" t="s">
        <v>2</v>
      </c>
      <c r="D73" s="2017" t="s">
        <v>1682</v>
      </c>
      <c r="E73" s="2029" t="s">
        <v>16</v>
      </c>
      <c r="F73" s="1992"/>
      <c r="G73" s="1992"/>
      <c r="H73" s="1992"/>
      <c r="I73" s="1992"/>
      <c r="J73" s="1992"/>
      <c r="K73" s="1992"/>
      <c r="L73" s="1993"/>
      <c r="M73" s="1498">
        <v>12</v>
      </c>
      <c r="N73" s="1499">
        <v>13</v>
      </c>
      <c r="O73" s="1498">
        <v>12</v>
      </c>
      <c r="P73" s="1500">
        <v>14</v>
      </c>
      <c r="Q73" s="1499">
        <v>13</v>
      </c>
      <c r="R73" s="1498">
        <v>12</v>
      </c>
      <c r="S73" s="1499">
        <v>13</v>
      </c>
      <c r="T73" s="1498">
        <v>12</v>
      </c>
      <c r="U73" s="1499">
        <v>13</v>
      </c>
      <c r="V73" s="1498">
        <v>12</v>
      </c>
      <c r="W73" s="1499">
        <v>13</v>
      </c>
      <c r="X73" s="1498">
        <v>12</v>
      </c>
      <c r="Y73" s="1499">
        <v>13</v>
      </c>
      <c r="Z73" s="1498">
        <v>12</v>
      </c>
      <c r="AA73" s="1501">
        <v>13</v>
      </c>
      <c r="AB73" s="1502">
        <v>12</v>
      </c>
      <c r="AC73" s="1501">
        <v>13</v>
      </c>
      <c r="AD73" s="1502">
        <v>12</v>
      </c>
      <c r="AE73" s="1501">
        <v>13</v>
      </c>
    </row>
    <row r="74" spans="1:40">
      <c r="A74" s="1964"/>
      <c r="B74" s="1953"/>
      <c r="C74" s="1955"/>
      <c r="D74" s="2018"/>
      <c r="E74" s="1504" t="s">
        <v>0</v>
      </c>
      <c r="F74" s="1955" t="s">
        <v>552</v>
      </c>
      <c r="G74" s="1990"/>
      <c r="H74" s="1243" t="s">
        <v>48</v>
      </c>
      <c r="I74" s="1243"/>
      <c r="J74" s="1243" t="s">
        <v>8</v>
      </c>
      <c r="K74" s="1243" t="s">
        <v>9</v>
      </c>
      <c r="L74" s="1243" t="s">
        <v>10</v>
      </c>
      <c r="M74" s="1247">
        <v>1</v>
      </c>
      <c r="N74" s="1247">
        <v>2</v>
      </c>
      <c r="O74" s="1247">
        <v>3</v>
      </c>
      <c r="P74" s="1247">
        <v>4</v>
      </c>
      <c r="Q74" s="1247">
        <v>5</v>
      </c>
      <c r="R74" s="1247">
        <v>6</v>
      </c>
      <c r="S74" s="1247">
        <v>7</v>
      </c>
      <c r="T74" s="1247">
        <v>8</v>
      </c>
      <c r="U74" s="1247">
        <v>9</v>
      </c>
      <c r="V74" s="1247">
        <v>10</v>
      </c>
      <c r="W74" s="1247">
        <v>11</v>
      </c>
      <c r="X74" s="1247">
        <v>12</v>
      </c>
      <c r="Y74" s="1247">
        <v>13</v>
      </c>
      <c r="Z74" s="1247">
        <v>14</v>
      </c>
      <c r="AA74" s="1247">
        <v>15</v>
      </c>
      <c r="AB74" s="1247">
        <v>16</v>
      </c>
      <c r="AC74" s="1247">
        <v>17</v>
      </c>
      <c r="AD74" s="1247">
        <v>18</v>
      </c>
      <c r="AE74" s="1247">
        <v>19</v>
      </c>
    </row>
    <row r="75" spans="1:40">
      <c r="A75" s="1973" t="s">
        <v>450</v>
      </c>
      <c r="B75" s="1065" t="s">
        <v>442</v>
      </c>
      <c r="C75" s="1382" t="s">
        <v>4</v>
      </c>
      <c r="D75" s="1382" t="s">
        <v>1681</v>
      </c>
      <c r="E75" s="1253" t="s">
        <v>18</v>
      </c>
      <c r="F75" s="571" t="s">
        <v>972</v>
      </c>
      <c r="G75" s="571" t="s">
        <v>973</v>
      </c>
      <c r="H75" s="1039">
        <v>0</v>
      </c>
      <c r="I75" s="1251"/>
      <c r="J75" s="1251"/>
      <c r="K75" s="1251"/>
      <c r="L75" s="37">
        <v>0</v>
      </c>
      <c r="M75" s="111">
        <v>0.19791666666666666</v>
      </c>
      <c r="N75" s="111">
        <v>0.23958333333333334</v>
      </c>
      <c r="O75" s="111">
        <v>0.27430555555555552</v>
      </c>
      <c r="P75" s="111">
        <v>0.2951388888888889</v>
      </c>
      <c r="Q75" s="111">
        <v>0.33680555555555558</v>
      </c>
      <c r="R75" s="111">
        <v>0.38541666666666669</v>
      </c>
      <c r="S75" s="111">
        <v>0.42708333333333331</v>
      </c>
      <c r="T75" s="111">
        <v>0.46875</v>
      </c>
      <c r="U75" s="111">
        <v>0.52430555555555558</v>
      </c>
      <c r="V75" s="111">
        <v>0.56597222222222221</v>
      </c>
      <c r="W75" s="111">
        <v>0.60763888888888895</v>
      </c>
      <c r="X75" s="111">
        <v>0.64930555555555558</v>
      </c>
      <c r="Y75" s="111">
        <v>0.69444444444444453</v>
      </c>
      <c r="Z75" s="111">
        <v>0.73611111111111116</v>
      </c>
      <c r="AA75" s="111">
        <v>0.78819444444444453</v>
      </c>
      <c r="AB75" s="111">
        <v>0.82986111111111116</v>
      </c>
      <c r="AC75" s="111">
        <v>0.87847222222222221</v>
      </c>
      <c r="AD75" s="111">
        <v>0.92361111111111116</v>
      </c>
      <c r="AE75" s="111">
        <v>0.96527777777777779</v>
      </c>
    </row>
    <row r="76" spans="1:40">
      <c r="A76" s="1951"/>
      <c r="B76" s="1098" t="s">
        <v>302</v>
      </c>
      <c r="C76" s="1382" t="s">
        <v>4</v>
      </c>
      <c r="D76" s="1382" t="s">
        <v>1683</v>
      </c>
      <c r="E76" s="1253" t="s">
        <v>19</v>
      </c>
      <c r="F76" s="571" t="s">
        <v>974</v>
      </c>
      <c r="G76" s="571" t="s">
        <v>707</v>
      </c>
      <c r="H76" s="1300">
        <v>0.54</v>
      </c>
      <c r="I76" s="28">
        <f>H76</f>
        <v>0.54</v>
      </c>
      <c r="J76" s="1251">
        <v>30</v>
      </c>
      <c r="K76" s="37">
        <f t="shared" ref="K76:K101" si="24">(H76/J76)/24</f>
        <v>7.5000000000000012E-4</v>
      </c>
      <c r="L76" s="37">
        <f>L75+K76</f>
        <v>7.5000000000000012E-4</v>
      </c>
      <c r="M76" s="98">
        <f t="shared" ref="M76:AB89" si="25">M75+$K76</f>
        <v>0.19866666666666666</v>
      </c>
      <c r="N76" s="98">
        <f t="shared" si="25"/>
        <v>0.24033333333333334</v>
      </c>
      <c r="O76" s="98">
        <f t="shared" si="25"/>
        <v>0.2750555555555555</v>
      </c>
      <c r="P76" s="98">
        <f t="shared" si="25"/>
        <v>0.29588888888888887</v>
      </c>
      <c r="Q76" s="98">
        <f t="shared" si="25"/>
        <v>0.33755555555555555</v>
      </c>
      <c r="R76" s="98">
        <f t="shared" si="25"/>
        <v>0.38616666666666666</v>
      </c>
      <c r="S76" s="98">
        <f t="shared" si="25"/>
        <v>0.42783333333333329</v>
      </c>
      <c r="T76" s="98">
        <f t="shared" si="25"/>
        <v>0.46949999999999997</v>
      </c>
      <c r="U76" s="98">
        <f t="shared" si="25"/>
        <v>0.52505555555555561</v>
      </c>
      <c r="V76" s="98">
        <f t="shared" si="25"/>
        <v>0.56672222222222224</v>
      </c>
      <c r="W76" s="98">
        <f t="shared" si="25"/>
        <v>0.60838888888888898</v>
      </c>
      <c r="X76" s="98">
        <f t="shared" si="25"/>
        <v>0.65005555555555561</v>
      </c>
      <c r="Y76" s="98">
        <f t="shared" si="25"/>
        <v>0.69519444444444456</v>
      </c>
      <c r="Z76" s="98">
        <f t="shared" si="25"/>
        <v>0.73686111111111119</v>
      </c>
      <c r="AA76" s="98">
        <f t="shared" si="25"/>
        <v>0.78894444444444456</v>
      </c>
      <c r="AB76" s="98">
        <f t="shared" si="25"/>
        <v>0.83061111111111119</v>
      </c>
      <c r="AC76" s="98">
        <f>AC75+$K76</f>
        <v>0.87922222222222224</v>
      </c>
      <c r="AD76" s="98">
        <f>AD75+$K76</f>
        <v>0.92436111111111119</v>
      </c>
      <c r="AE76" s="98">
        <f>AE75+$K76</f>
        <v>0.96602777777777782</v>
      </c>
    </row>
    <row r="77" spans="1:40">
      <c r="A77" s="1951"/>
      <c r="B77" s="1098" t="s">
        <v>441</v>
      </c>
      <c r="C77" s="1264" t="s">
        <v>4</v>
      </c>
      <c r="D77" s="1264" t="s">
        <v>1681</v>
      </c>
      <c r="E77" s="1253" t="s">
        <v>20</v>
      </c>
      <c r="F77" s="571" t="s">
        <v>1198</v>
      </c>
      <c r="G77" s="571" t="s">
        <v>1199</v>
      </c>
      <c r="H77" s="1300">
        <v>0.72</v>
      </c>
      <c r="I77" s="28">
        <f>H76+H77</f>
        <v>1.26</v>
      </c>
      <c r="J77" s="1251">
        <v>30</v>
      </c>
      <c r="K77" s="37">
        <f t="shared" si="24"/>
        <v>1E-3</v>
      </c>
      <c r="L77" s="37">
        <f t="shared" ref="L77:L89" si="26">L76+K77</f>
        <v>1.7500000000000003E-3</v>
      </c>
      <c r="M77" s="98">
        <f t="shared" si="25"/>
        <v>0.19966666666666666</v>
      </c>
      <c r="N77" s="98">
        <f t="shared" si="25"/>
        <v>0.24133333333333334</v>
      </c>
      <c r="O77" s="98">
        <f t="shared" si="25"/>
        <v>0.2760555555555555</v>
      </c>
      <c r="P77" s="98">
        <f t="shared" si="25"/>
        <v>0.29688888888888887</v>
      </c>
      <c r="Q77" s="98">
        <f t="shared" si="25"/>
        <v>0.33855555555555555</v>
      </c>
      <c r="R77" s="98">
        <f t="shared" si="25"/>
        <v>0.38716666666666666</v>
      </c>
      <c r="S77" s="98">
        <f t="shared" si="25"/>
        <v>0.42883333333333329</v>
      </c>
      <c r="T77" s="98">
        <f t="shared" si="25"/>
        <v>0.47049999999999997</v>
      </c>
      <c r="U77" s="98">
        <f t="shared" si="25"/>
        <v>0.52605555555555561</v>
      </c>
      <c r="V77" s="98">
        <f t="shared" si="25"/>
        <v>0.56772222222222224</v>
      </c>
      <c r="W77" s="98">
        <f t="shared" si="25"/>
        <v>0.60938888888888898</v>
      </c>
      <c r="X77" s="98">
        <f t="shared" si="25"/>
        <v>0.65105555555555561</v>
      </c>
      <c r="Y77" s="98">
        <f t="shared" si="25"/>
        <v>0.69619444444444456</v>
      </c>
      <c r="Z77" s="98">
        <f t="shared" si="25"/>
        <v>0.73786111111111119</v>
      </c>
      <c r="AA77" s="98">
        <f t="shared" si="25"/>
        <v>0.78994444444444456</v>
      </c>
      <c r="AB77" s="98">
        <f t="shared" si="25"/>
        <v>0.83161111111111119</v>
      </c>
      <c r="AC77" s="98">
        <f t="shared" ref="AC77:AC89" si="27">AC76+$K77</f>
        <v>0.88022222222222224</v>
      </c>
      <c r="AD77" s="98">
        <f t="shared" ref="AD77:AD89" si="28">AD76+$K77</f>
        <v>0.92536111111111119</v>
      </c>
      <c r="AE77" s="98">
        <f t="shared" ref="AE77:AE108" si="29">AE76+$K77</f>
        <v>0.96702777777777782</v>
      </c>
    </row>
    <row r="78" spans="1:40" ht="16.5" customHeight="1">
      <c r="A78" s="1951"/>
      <c r="B78" s="1098" t="s">
        <v>440</v>
      </c>
      <c r="C78" s="1264" t="s">
        <v>4</v>
      </c>
      <c r="D78" s="1264" t="s">
        <v>1681</v>
      </c>
      <c r="E78" s="1253" t="s">
        <v>21</v>
      </c>
      <c r="F78" s="571" t="s">
        <v>1200</v>
      </c>
      <c r="G78" s="571" t="s">
        <v>1201</v>
      </c>
      <c r="H78" s="1300">
        <v>0.7</v>
      </c>
      <c r="I78" s="28">
        <f>I77+H78</f>
        <v>1.96</v>
      </c>
      <c r="J78" s="1251">
        <v>30</v>
      </c>
      <c r="K78" s="37">
        <f t="shared" si="24"/>
        <v>9.7222222222222209E-4</v>
      </c>
      <c r="L78" s="37">
        <f t="shared" si="26"/>
        <v>2.7222222222222222E-3</v>
      </c>
      <c r="M78" s="98">
        <f t="shared" si="25"/>
        <v>0.20063888888888889</v>
      </c>
      <c r="N78" s="98">
        <f t="shared" si="25"/>
        <v>0.24230555555555558</v>
      </c>
      <c r="O78" s="98">
        <f t="shared" si="25"/>
        <v>0.27702777777777771</v>
      </c>
      <c r="P78" s="98">
        <f t="shared" si="25"/>
        <v>0.29786111111111108</v>
      </c>
      <c r="Q78" s="98">
        <f t="shared" si="25"/>
        <v>0.33952777777777776</v>
      </c>
      <c r="R78" s="98">
        <f t="shared" si="25"/>
        <v>0.38813888888888887</v>
      </c>
      <c r="S78" s="98">
        <f t="shared" si="25"/>
        <v>0.4298055555555555</v>
      </c>
      <c r="T78" s="98">
        <f t="shared" si="25"/>
        <v>0.47147222222222218</v>
      </c>
      <c r="U78" s="98">
        <f t="shared" si="25"/>
        <v>0.52702777777777787</v>
      </c>
      <c r="V78" s="98">
        <f t="shared" si="25"/>
        <v>0.5686944444444445</v>
      </c>
      <c r="W78" s="98">
        <f t="shared" si="25"/>
        <v>0.61036111111111124</v>
      </c>
      <c r="X78" s="98">
        <f t="shared" si="25"/>
        <v>0.65202777777777787</v>
      </c>
      <c r="Y78" s="98">
        <f t="shared" si="25"/>
        <v>0.69716666666666682</v>
      </c>
      <c r="Z78" s="98">
        <f t="shared" si="25"/>
        <v>0.73883333333333345</v>
      </c>
      <c r="AA78" s="98">
        <f t="shared" si="25"/>
        <v>0.79091666666666682</v>
      </c>
      <c r="AB78" s="98">
        <f t="shared" si="25"/>
        <v>0.83258333333333345</v>
      </c>
      <c r="AC78" s="98">
        <f t="shared" si="27"/>
        <v>0.8811944444444445</v>
      </c>
      <c r="AD78" s="98">
        <f t="shared" si="28"/>
        <v>0.92633333333333345</v>
      </c>
      <c r="AE78" s="98">
        <f t="shared" si="29"/>
        <v>0.96800000000000008</v>
      </c>
    </row>
    <row r="79" spans="1:40" ht="16.5" customHeight="1">
      <c r="A79" s="1951"/>
      <c r="B79" s="1098" t="s">
        <v>439</v>
      </c>
      <c r="C79" s="1264" t="s">
        <v>4</v>
      </c>
      <c r="D79" s="1264" t="s">
        <v>1681</v>
      </c>
      <c r="E79" s="1253" t="s">
        <v>22</v>
      </c>
      <c r="F79" s="571" t="s">
        <v>975</v>
      </c>
      <c r="G79" s="571" t="s">
        <v>976</v>
      </c>
      <c r="H79" s="1300">
        <v>1</v>
      </c>
      <c r="I79" s="28">
        <f t="shared" ref="I79:I108" si="30">I78+H79</f>
        <v>2.96</v>
      </c>
      <c r="J79" s="1251">
        <v>30</v>
      </c>
      <c r="K79" s="37">
        <f t="shared" si="24"/>
        <v>1.3888888888888889E-3</v>
      </c>
      <c r="L79" s="37">
        <f t="shared" si="26"/>
        <v>4.1111111111111114E-3</v>
      </c>
      <c r="M79" s="98">
        <f t="shared" si="25"/>
        <v>0.20202777777777778</v>
      </c>
      <c r="N79" s="98">
        <f t="shared" si="25"/>
        <v>0.24369444444444446</v>
      </c>
      <c r="O79" s="98">
        <f t="shared" si="25"/>
        <v>0.27841666666666659</v>
      </c>
      <c r="P79" s="98">
        <f t="shared" si="25"/>
        <v>0.29924999999999996</v>
      </c>
      <c r="Q79" s="98">
        <f t="shared" si="25"/>
        <v>0.34091666666666665</v>
      </c>
      <c r="R79" s="98">
        <f t="shared" si="25"/>
        <v>0.38952777777777775</v>
      </c>
      <c r="S79" s="98">
        <f t="shared" si="25"/>
        <v>0.43119444444444438</v>
      </c>
      <c r="T79" s="98">
        <f t="shared" si="25"/>
        <v>0.47286111111111107</v>
      </c>
      <c r="U79" s="98">
        <f t="shared" si="25"/>
        <v>0.52841666666666676</v>
      </c>
      <c r="V79" s="98">
        <f t="shared" si="25"/>
        <v>0.57008333333333339</v>
      </c>
      <c r="W79" s="98">
        <f t="shared" si="25"/>
        <v>0.61175000000000013</v>
      </c>
      <c r="X79" s="98">
        <f t="shared" si="25"/>
        <v>0.65341666666666676</v>
      </c>
      <c r="Y79" s="98">
        <f t="shared" si="25"/>
        <v>0.69855555555555571</v>
      </c>
      <c r="Z79" s="98">
        <f t="shared" si="25"/>
        <v>0.74022222222222234</v>
      </c>
      <c r="AA79" s="98">
        <f t="shared" si="25"/>
        <v>0.79230555555555571</v>
      </c>
      <c r="AB79" s="98">
        <f t="shared" si="25"/>
        <v>0.83397222222222234</v>
      </c>
      <c r="AC79" s="98">
        <f t="shared" si="27"/>
        <v>0.88258333333333339</v>
      </c>
      <c r="AD79" s="98">
        <f t="shared" si="28"/>
        <v>0.92772222222222234</v>
      </c>
      <c r="AE79" s="98">
        <f t="shared" si="29"/>
        <v>0.96938888888888897</v>
      </c>
    </row>
    <row r="80" spans="1:40" ht="16.5" customHeight="1">
      <c r="A80" s="1951"/>
      <c r="B80" s="1098" t="s">
        <v>438</v>
      </c>
      <c r="C80" s="1382" t="s">
        <v>4</v>
      </c>
      <c r="D80" s="1382" t="s">
        <v>1681</v>
      </c>
      <c r="E80" s="1253" t="s">
        <v>23</v>
      </c>
      <c r="F80" s="571" t="s">
        <v>977</v>
      </c>
      <c r="G80" s="571" t="s">
        <v>980</v>
      </c>
      <c r="H80" s="1300">
        <v>0.6</v>
      </c>
      <c r="I80" s="28">
        <f t="shared" si="30"/>
        <v>3.56</v>
      </c>
      <c r="J80" s="1251">
        <v>30</v>
      </c>
      <c r="K80" s="37">
        <f t="shared" si="24"/>
        <v>8.3333333333333339E-4</v>
      </c>
      <c r="L80" s="37">
        <f t="shared" si="26"/>
        <v>4.9444444444444449E-3</v>
      </c>
      <c r="M80" s="98">
        <f t="shared" si="25"/>
        <v>0.2028611111111111</v>
      </c>
      <c r="N80" s="98">
        <f t="shared" si="25"/>
        <v>0.24452777777777779</v>
      </c>
      <c r="O80" s="98">
        <f t="shared" si="25"/>
        <v>0.27924999999999994</v>
      </c>
      <c r="P80" s="98">
        <f t="shared" si="25"/>
        <v>0.30008333333333331</v>
      </c>
      <c r="Q80" s="98">
        <f t="shared" si="25"/>
        <v>0.34175</v>
      </c>
      <c r="R80" s="98">
        <f t="shared" si="25"/>
        <v>0.3903611111111111</v>
      </c>
      <c r="S80" s="98">
        <f t="shared" si="25"/>
        <v>0.43202777777777773</v>
      </c>
      <c r="T80" s="98">
        <f t="shared" si="25"/>
        <v>0.47369444444444442</v>
      </c>
      <c r="U80" s="98">
        <f t="shared" si="25"/>
        <v>0.52925000000000011</v>
      </c>
      <c r="V80" s="98">
        <f t="shared" si="25"/>
        <v>0.57091666666666674</v>
      </c>
      <c r="W80" s="98">
        <f t="shared" si="25"/>
        <v>0.61258333333333348</v>
      </c>
      <c r="X80" s="98">
        <f t="shared" si="25"/>
        <v>0.65425000000000011</v>
      </c>
      <c r="Y80" s="98">
        <f t="shared" si="25"/>
        <v>0.69938888888888906</v>
      </c>
      <c r="Z80" s="98">
        <f t="shared" si="25"/>
        <v>0.74105555555555569</v>
      </c>
      <c r="AA80" s="98">
        <f t="shared" si="25"/>
        <v>0.79313888888888906</v>
      </c>
      <c r="AB80" s="98">
        <f t="shared" si="25"/>
        <v>0.83480555555555569</v>
      </c>
      <c r="AC80" s="98">
        <f t="shared" si="27"/>
        <v>0.88341666666666674</v>
      </c>
      <c r="AD80" s="98">
        <f t="shared" si="28"/>
        <v>0.92855555555555569</v>
      </c>
      <c r="AE80" s="98">
        <f t="shared" si="29"/>
        <v>0.97022222222222232</v>
      </c>
    </row>
    <row r="81" spans="1:36">
      <c r="A81" s="1997" t="s">
        <v>250</v>
      </c>
      <c r="B81" s="1100" t="s">
        <v>437</v>
      </c>
      <c r="C81" s="1264" t="s">
        <v>4</v>
      </c>
      <c r="D81" s="1264" t="s">
        <v>1681</v>
      </c>
      <c r="E81" s="1253" t="s">
        <v>24</v>
      </c>
      <c r="F81" s="571" t="s">
        <v>978</v>
      </c>
      <c r="G81" s="571" t="s">
        <v>979</v>
      </c>
      <c r="H81" s="1301">
        <v>0.5</v>
      </c>
      <c r="I81" s="28">
        <f t="shared" si="30"/>
        <v>4.0600000000000005</v>
      </c>
      <c r="J81" s="1251">
        <v>30</v>
      </c>
      <c r="K81" s="37">
        <f t="shared" si="24"/>
        <v>6.9444444444444447E-4</v>
      </c>
      <c r="L81" s="37">
        <f t="shared" si="26"/>
        <v>5.6388888888888895E-3</v>
      </c>
      <c r="M81" s="98">
        <f t="shared" si="25"/>
        <v>0.20355555555555555</v>
      </c>
      <c r="N81" s="98">
        <f t="shared" si="25"/>
        <v>0.24522222222222223</v>
      </c>
      <c r="O81" s="98">
        <f t="shared" si="25"/>
        <v>0.27994444444444438</v>
      </c>
      <c r="P81" s="98">
        <f t="shared" si="25"/>
        <v>0.30077777777777776</v>
      </c>
      <c r="Q81" s="98">
        <f t="shared" si="25"/>
        <v>0.34244444444444444</v>
      </c>
      <c r="R81" s="98">
        <f t="shared" si="25"/>
        <v>0.39105555555555555</v>
      </c>
      <c r="S81" s="98">
        <f t="shared" si="25"/>
        <v>0.43272222222222217</v>
      </c>
      <c r="T81" s="98">
        <f t="shared" si="25"/>
        <v>0.47438888888888886</v>
      </c>
      <c r="U81" s="98">
        <f t="shared" si="25"/>
        <v>0.52994444444444455</v>
      </c>
      <c r="V81" s="98">
        <f t="shared" si="25"/>
        <v>0.57161111111111118</v>
      </c>
      <c r="W81" s="98">
        <f t="shared" si="25"/>
        <v>0.61327777777777792</v>
      </c>
      <c r="X81" s="98">
        <f t="shared" si="25"/>
        <v>0.65494444444444455</v>
      </c>
      <c r="Y81" s="98">
        <f t="shared" si="25"/>
        <v>0.7000833333333335</v>
      </c>
      <c r="Z81" s="98">
        <f t="shared" si="25"/>
        <v>0.74175000000000013</v>
      </c>
      <c r="AA81" s="98">
        <f t="shared" si="25"/>
        <v>0.7938333333333335</v>
      </c>
      <c r="AB81" s="98">
        <f t="shared" si="25"/>
        <v>0.83550000000000013</v>
      </c>
      <c r="AC81" s="98">
        <f t="shared" si="27"/>
        <v>0.88411111111111118</v>
      </c>
      <c r="AD81" s="98">
        <f t="shared" si="28"/>
        <v>0.92925000000000013</v>
      </c>
      <c r="AE81" s="98">
        <f t="shared" si="29"/>
        <v>0.97091666666666676</v>
      </c>
    </row>
    <row r="82" spans="1:36" ht="16.5" customHeight="1">
      <c r="A82" s="1951"/>
      <c r="B82" s="1098" t="s">
        <v>436</v>
      </c>
      <c r="C82" s="1264" t="s">
        <v>4</v>
      </c>
      <c r="D82" s="1264" t="s">
        <v>1681</v>
      </c>
      <c r="E82" s="1253" t="s">
        <v>25</v>
      </c>
      <c r="F82" s="571" t="s">
        <v>981</v>
      </c>
      <c r="G82" s="571" t="s">
        <v>982</v>
      </c>
      <c r="H82" s="1300">
        <v>0.28999999999999998</v>
      </c>
      <c r="I82" s="28">
        <f t="shared" si="30"/>
        <v>4.3500000000000005</v>
      </c>
      <c r="J82" s="1251">
        <v>30</v>
      </c>
      <c r="K82" s="37">
        <f t="shared" si="24"/>
        <v>4.0277777777777773E-4</v>
      </c>
      <c r="L82" s="37">
        <f t="shared" si="26"/>
        <v>6.0416666666666674E-3</v>
      </c>
      <c r="M82" s="98">
        <f t="shared" si="25"/>
        <v>0.20395833333333332</v>
      </c>
      <c r="N82" s="98">
        <f t="shared" si="25"/>
        <v>0.24562500000000001</v>
      </c>
      <c r="O82" s="98">
        <f t="shared" si="25"/>
        <v>0.28034722222222214</v>
      </c>
      <c r="P82" s="98">
        <f t="shared" si="25"/>
        <v>0.30118055555555551</v>
      </c>
      <c r="Q82" s="98">
        <f t="shared" si="25"/>
        <v>0.34284722222222219</v>
      </c>
      <c r="R82" s="98">
        <f t="shared" si="25"/>
        <v>0.3914583333333333</v>
      </c>
      <c r="S82" s="98">
        <f t="shared" si="25"/>
        <v>0.43312499999999993</v>
      </c>
      <c r="T82" s="98">
        <f t="shared" si="25"/>
        <v>0.47479166666666661</v>
      </c>
      <c r="U82" s="98">
        <f t="shared" si="25"/>
        <v>0.5303472222222223</v>
      </c>
      <c r="V82" s="98">
        <f t="shared" si="25"/>
        <v>0.57201388888888893</v>
      </c>
      <c r="W82" s="98">
        <f t="shared" si="25"/>
        <v>0.61368055555555567</v>
      </c>
      <c r="X82" s="98">
        <f t="shared" si="25"/>
        <v>0.6553472222222223</v>
      </c>
      <c r="Y82" s="98">
        <f t="shared" si="25"/>
        <v>0.70048611111111125</v>
      </c>
      <c r="Z82" s="98">
        <f t="shared" si="25"/>
        <v>0.74215277777777788</v>
      </c>
      <c r="AA82" s="98">
        <f t="shared" si="25"/>
        <v>0.79423611111111125</v>
      </c>
      <c r="AB82" s="98">
        <f t="shared" si="25"/>
        <v>0.83590277777777788</v>
      </c>
      <c r="AC82" s="98">
        <f t="shared" si="27"/>
        <v>0.88451388888888893</v>
      </c>
      <c r="AD82" s="98">
        <f t="shared" si="28"/>
        <v>0.92965277777777788</v>
      </c>
      <c r="AE82" s="98">
        <f t="shared" si="29"/>
        <v>0.97131944444444451</v>
      </c>
    </row>
    <row r="83" spans="1:36">
      <c r="A83" s="1951"/>
      <c r="B83" s="1098" t="s">
        <v>435</v>
      </c>
      <c r="C83" s="1264" t="s">
        <v>4</v>
      </c>
      <c r="D83" s="1264" t="s">
        <v>1681</v>
      </c>
      <c r="E83" s="1253" t="s">
        <v>26</v>
      </c>
      <c r="F83" s="571" t="s">
        <v>983</v>
      </c>
      <c r="G83" s="571" t="s">
        <v>984</v>
      </c>
      <c r="H83" s="1300">
        <v>0.48</v>
      </c>
      <c r="I83" s="28">
        <f t="shared" si="30"/>
        <v>4.83</v>
      </c>
      <c r="J83" s="1251">
        <v>30</v>
      </c>
      <c r="K83" s="37">
        <f t="shared" si="24"/>
        <v>6.6666666666666664E-4</v>
      </c>
      <c r="L83" s="37">
        <f t="shared" si="26"/>
        <v>6.7083333333333344E-3</v>
      </c>
      <c r="M83" s="98">
        <f t="shared" si="25"/>
        <v>0.204625</v>
      </c>
      <c r="N83" s="98">
        <f t="shared" si="25"/>
        <v>0.24629166666666669</v>
      </c>
      <c r="O83" s="98">
        <f t="shared" si="25"/>
        <v>0.28101388888888879</v>
      </c>
      <c r="P83" s="98">
        <f t="shared" si="25"/>
        <v>0.30184722222222216</v>
      </c>
      <c r="Q83" s="98">
        <f t="shared" si="25"/>
        <v>0.34351388888888884</v>
      </c>
      <c r="R83" s="98">
        <f t="shared" si="25"/>
        <v>0.39212499999999995</v>
      </c>
      <c r="S83" s="98">
        <f t="shared" si="25"/>
        <v>0.43379166666666658</v>
      </c>
      <c r="T83" s="98">
        <f t="shared" si="25"/>
        <v>0.47545833333333326</v>
      </c>
      <c r="U83" s="98">
        <f t="shared" si="25"/>
        <v>0.53101388888888901</v>
      </c>
      <c r="V83" s="98">
        <f t="shared" si="25"/>
        <v>0.57268055555555564</v>
      </c>
      <c r="W83" s="98">
        <f t="shared" si="25"/>
        <v>0.61434722222222238</v>
      </c>
      <c r="X83" s="98">
        <f t="shared" si="25"/>
        <v>0.65601388888888901</v>
      </c>
      <c r="Y83" s="98">
        <f t="shared" si="25"/>
        <v>0.70115277777777796</v>
      </c>
      <c r="Z83" s="98">
        <f t="shared" si="25"/>
        <v>0.74281944444444459</v>
      </c>
      <c r="AA83" s="98">
        <f t="shared" si="25"/>
        <v>0.79490277777777796</v>
      </c>
      <c r="AB83" s="98">
        <f t="shared" si="25"/>
        <v>0.83656944444444459</v>
      </c>
      <c r="AC83" s="98">
        <f t="shared" si="27"/>
        <v>0.88518055555555564</v>
      </c>
      <c r="AD83" s="98">
        <f t="shared" si="28"/>
        <v>0.93031944444444459</v>
      </c>
      <c r="AE83" s="98">
        <f t="shared" si="29"/>
        <v>0.97198611111111122</v>
      </c>
    </row>
    <row r="84" spans="1:36">
      <c r="A84" s="1951"/>
      <c r="B84" s="1098" t="s">
        <v>434</v>
      </c>
      <c r="C84" s="1264" t="s">
        <v>4</v>
      </c>
      <c r="D84" s="1264" t="s">
        <v>1683</v>
      </c>
      <c r="E84" s="1253" t="s">
        <v>27</v>
      </c>
      <c r="F84" s="571" t="s">
        <v>985</v>
      </c>
      <c r="G84" s="571" t="s">
        <v>986</v>
      </c>
      <c r="H84" s="1300">
        <v>0.46</v>
      </c>
      <c r="I84" s="28">
        <f t="shared" si="30"/>
        <v>5.29</v>
      </c>
      <c r="J84" s="1251">
        <v>30</v>
      </c>
      <c r="K84" s="37">
        <f t="shared" si="24"/>
        <v>6.3888888888888893E-4</v>
      </c>
      <c r="L84" s="37">
        <f t="shared" si="26"/>
        <v>7.3472222222222237E-3</v>
      </c>
      <c r="M84" s="98">
        <f t="shared" si="25"/>
        <v>0.20526388888888888</v>
      </c>
      <c r="N84" s="98">
        <f t="shared" si="25"/>
        <v>0.24693055555555557</v>
      </c>
      <c r="O84" s="98">
        <f t="shared" si="25"/>
        <v>0.2816527777777777</v>
      </c>
      <c r="P84" s="98">
        <f t="shared" si="25"/>
        <v>0.30248611111111107</v>
      </c>
      <c r="Q84" s="98">
        <f t="shared" si="25"/>
        <v>0.34415277777777775</v>
      </c>
      <c r="R84" s="98">
        <f t="shared" si="25"/>
        <v>0.39276388888888886</v>
      </c>
      <c r="S84" s="98">
        <f t="shared" si="25"/>
        <v>0.43443055555555549</v>
      </c>
      <c r="T84" s="98">
        <f t="shared" si="25"/>
        <v>0.47609722222222217</v>
      </c>
      <c r="U84" s="98">
        <f t="shared" si="25"/>
        <v>0.53165277777777786</v>
      </c>
      <c r="V84" s="98">
        <f t="shared" si="25"/>
        <v>0.57331944444444449</v>
      </c>
      <c r="W84" s="98">
        <f t="shared" si="25"/>
        <v>0.61498611111111123</v>
      </c>
      <c r="X84" s="98">
        <f t="shared" si="25"/>
        <v>0.65665277777777786</v>
      </c>
      <c r="Y84" s="98">
        <f t="shared" si="25"/>
        <v>0.70179166666666681</v>
      </c>
      <c r="Z84" s="98">
        <f t="shared" si="25"/>
        <v>0.74345833333333344</v>
      </c>
      <c r="AA84" s="98">
        <f t="shared" si="25"/>
        <v>0.79554166666666681</v>
      </c>
      <c r="AB84" s="98">
        <f t="shared" si="25"/>
        <v>0.83720833333333344</v>
      </c>
      <c r="AC84" s="98">
        <f t="shared" si="27"/>
        <v>0.88581944444444449</v>
      </c>
      <c r="AD84" s="98">
        <f t="shared" si="28"/>
        <v>0.93095833333333344</v>
      </c>
      <c r="AE84" s="98">
        <f t="shared" si="29"/>
        <v>0.97262500000000007</v>
      </c>
      <c r="AF84" s="135"/>
    </row>
    <row r="85" spans="1:36">
      <c r="A85" s="1951"/>
      <c r="B85" s="1098" t="s">
        <v>433</v>
      </c>
      <c r="C85" s="1264" t="s">
        <v>4</v>
      </c>
      <c r="D85" s="1264" t="s">
        <v>1683</v>
      </c>
      <c r="E85" s="1253" t="s">
        <v>28</v>
      </c>
      <c r="F85" s="571" t="s">
        <v>546</v>
      </c>
      <c r="G85" s="571" t="s">
        <v>547</v>
      </c>
      <c r="H85" s="1300">
        <v>0.42</v>
      </c>
      <c r="I85" s="28">
        <f t="shared" si="30"/>
        <v>5.71</v>
      </c>
      <c r="J85" s="1251">
        <v>30</v>
      </c>
      <c r="K85" s="37">
        <f t="shared" si="24"/>
        <v>5.8333333333333338E-4</v>
      </c>
      <c r="L85" s="37">
        <f>L84+K85</f>
        <v>7.930555555555557E-3</v>
      </c>
      <c r="M85" s="98">
        <f t="shared" si="25"/>
        <v>0.20584722222222221</v>
      </c>
      <c r="N85" s="98">
        <f t="shared" si="25"/>
        <v>0.24751388888888889</v>
      </c>
      <c r="O85" s="98">
        <f t="shared" si="25"/>
        <v>0.28223611111111102</v>
      </c>
      <c r="P85" s="98">
        <f t="shared" si="25"/>
        <v>0.30306944444444439</v>
      </c>
      <c r="Q85" s="98">
        <f t="shared" si="25"/>
        <v>0.34473611111111108</v>
      </c>
      <c r="R85" s="98">
        <f t="shared" si="25"/>
        <v>0.39334722222222218</v>
      </c>
      <c r="S85" s="98">
        <f t="shared" si="25"/>
        <v>0.43501388888888881</v>
      </c>
      <c r="T85" s="98">
        <f t="shared" si="25"/>
        <v>0.4766805555555555</v>
      </c>
      <c r="U85" s="98">
        <f t="shared" si="25"/>
        <v>0.53223611111111124</v>
      </c>
      <c r="V85" s="98">
        <f t="shared" si="25"/>
        <v>0.57390277777777787</v>
      </c>
      <c r="W85" s="98">
        <f t="shared" si="25"/>
        <v>0.61556944444444461</v>
      </c>
      <c r="X85" s="98">
        <f t="shared" si="25"/>
        <v>0.65723611111111124</v>
      </c>
      <c r="Y85" s="98">
        <f t="shared" si="25"/>
        <v>0.70237500000000019</v>
      </c>
      <c r="Z85" s="98">
        <f t="shared" si="25"/>
        <v>0.74404166666666682</v>
      </c>
      <c r="AA85" s="98">
        <f t="shared" si="25"/>
        <v>0.79612500000000019</v>
      </c>
      <c r="AB85" s="98">
        <f t="shared" si="25"/>
        <v>0.83779166666666682</v>
      </c>
      <c r="AC85" s="98">
        <f t="shared" si="27"/>
        <v>0.88640277777777787</v>
      </c>
      <c r="AD85" s="98">
        <f t="shared" si="28"/>
        <v>0.93154166666666682</v>
      </c>
      <c r="AE85" s="98">
        <f t="shared" si="29"/>
        <v>0.97320833333333345</v>
      </c>
      <c r="AF85" s="135"/>
    </row>
    <row r="86" spans="1:36">
      <c r="A86" s="1951"/>
      <c r="B86" s="1098" t="s">
        <v>432</v>
      </c>
      <c r="C86" s="711" t="s">
        <v>4</v>
      </c>
      <c r="D86" s="711" t="s">
        <v>1683</v>
      </c>
      <c r="E86" s="1253" t="s">
        <v>29</v>
      </c>
      <c r="F86" s="571" t="s">
        <v>987</v>
      </c>
      <c r="G86" s="571" t="s">
        <v>988</v>
      </c>
      <c r="H86" s="1300">
        <v>0.56000000000000005</v>
      </c>
      <c r="I86" s="28">
        <f t="shared" si="30"/>
        <v>6.27</v>
      </c>
      <c r="J86" s="1251">
        <v>30</v>
      </c>
      <c r="K86" s="37">
        <f t="shared" si="24"/>
        <v>7.7777777777777784E-4</v>
      </c>
      <c r="L86" s="37">
        <f>L85+K86</f>
        <v>8.7083333333333353E-3</v>
      </c>
      <c r="M86" s="98">
        <f t="shared" si="25"/>
        <v>0.20662499999999998</v>
      </c>
      <c r="N86" s="98">
        <f t="shared" si="25"/>
        <v>0.24829166666666666</v>
      </c>
      <c r="O86" s="98">
        <f t="shared" si="25"/>
        <v>0.28301388888888879</v>
      </c>
      <c r="P86" s="98">
        <f t="shared" si="25"/>
        <v>0.30384722222222216</v>
      </c>
      <c r="Q86" s="98">
        <f t="shared" si="25"/>
        <v>0.34551388888888884</v>
      </c>
      <c r="R86" s="98">
        <f t="shared" si="25"/>
        <v>0.39412499999999995</v>
      </c>
      <c r="S86" s="98">
        <f t="shared" si="25"/>
        <v>0.43579166666666658</v>
      </c>
      <c r="T86" s="98">
        <f t="shared" si="25"/>
        <v>0.47745833333333326</v>
      </c>
      <c r="U86" s="98">
        <f t="shared" si="25"/>
        <v>0.53301388888888901</v>
      </c>
      <c r="V86" s="98">
        <f t="shared" si="25"/>
        <v>0.57468055555555564</v>
      </c>
      <c r="W86" s="98">
        <f t="shared" si="25"/>
        <v>0.61634722222222238</v>
      </c>
      <c r="X86" s="98">
        <f t="shared" si="25"/>
        <v>0.65801388888888901</v>
      </c>
      <c r="Y86" s="98">
        <f t="shared" si="25"/>
        <v>0.70315277777777796</v>
      </c>
      <c r="Z86" s="98">
        <f t="shared" si="25"/>
        <v>0.74481944444444459</v>
      </c>
      <c r="AA86" s="98">
        <f t="shared" si="25"/>
        <v>0.79690277777777796</v>
      </c>
      <c r="AB86" s="98">
        <f t="shared" si="25"/>
        <v>0.83856944444444459</v>
      </c>
      <c r="AC86" s="98">
        <f t="shared" si="27"/>
        <v>0.88718055555555564</v>
      </c>
      <c r="AD86" s="98">
        <f t="shared" si="28"/>
        <v>0.93231944444444459</v>
      </c>
      <c r="AE86" s="98">
        <f t="shared" si="29"/>
        <v>0.97398611111111122</v>
      </c>
      <c r="AF86" s="135"/>
    </row>
    <row r="87" spans="1:36">
      <c r="A87" s="1951"/>
      <c r="B87" s="1098" t="s">
        <v>431</v>
      </c>
      <c r="C87" s="1382" t="s">
        <v>4</v>
      </c>
      <c r="D87" s="1382" t="s">
        <v>1683</v>
      </c>
      <c r="E87" s="1253" t="s">
        <v>30</v>
      </c>
      <c r="F87" s="571" t="s">
        <v>989</v>
      </c>
      <c r="G87" s="571" t="s">
        <v>990</v>
      </c>
      <c r="H87" s="1300">
        <v>1.43</v>
      </c>
      <c r="I87" s="28">
        <f t="shared" si="30"/>
        <v>7.6999999999999993</v>
      </c>
      <c r="J87" s="1251">
        <v>30</v>
      </c>
      <c r="K87" s="37">
        <f t="shared" si="24"/>
        <v>1.9861111111111108E-3</v>
      </c>
      <c r="L87" s="37">
        <f t="shared" si="26"/>
        <v>1.0694444444444446E-2</v>
      </c>
      <c r="M87" s="98">
        <f t="shared" si="25"/>
        <v>0.20861111111111108</v>
      </c>
      <c r="N87" s="98">
        <f t="shared" si="25"/>
        <v>0.25027777777777777</v>
      </c>
      <c r="O87" s="98">
        <f t="shared" si="25"/>
        <v>0.28499999999999992</v>
      </c>
      <c r="P87" s="98">
        <f t="shared" si="25"/>
        <v>0.30583333333333329</v>
      </c>
      <c r="Q87" s="98">
        <f t="shared" si="25"/>
        <v>0.34749999999999998</v>
      </c>
      <c r="R87" s="98">
        <f t="shared" si="25"/>
        <v>0.39611111111111108</v>
      </c>
      <c r="S87" s="98">
        <f t="shared" si="25"/>
        <v>0.43777777777777771</v>
      </c>
      <c r="T87" s="98">
        <f t="shared" si="25"/>
        <v>0.4794444444444444</v>
      </c>
      <c r="U87" s="98">
        <f t="shared" si="25"/>
        <v>0.53500000000000014</v>
      </c>
      <c r="V87" s="98">
        <f t="shared" si="25"/>
        <v>0.57666666666666677</v>
      </c>
      <c r="W87" s="98">
        <f t="shared" si="25"/>
        <v>0.61833333333333351</v>
      </c>
      <c r="X87" s="98">
        <f t="shared" si="25"/>
        <v>0.66000000000000014</v>
      </c>
      <c r="Y87" s="98">
        <f t="shared" si="25"/>
        <v>0.70513888888888909</v>
      </c>
      <c r="Z87" s="98">
        <f t="shared" si="25"/>
        <v>0.74680555555555572</v>
      </c>
      <c r="AA87" s="98">
        <f t="shared" si="25"/>
        <v>0.79888888888888909</v>
      </c>
      <c r="AB87" s="98">
        <f t="shared" si="25"/>
        <v>0.84055555555555572</v>
      </c>
      <c r="AC87" s="98">
        <f t="shared" si="27"/>
        <v>0.88916666666666677</v>
      </c>
      <c r="AD87" s="98">
        <f t="shared" si="28"/>
        <v>0.93430555555555572</v>
      </c>
      <c r="AE87" s="98">
        <f t="shared" si="29"/>
        <v>0.97597222222222235</v>
      </c>
      <c r="AF87" s="135"/>
    </row>
    <row r="88" spans="1:36">
      <c r="A88" s="1951"/>
      <c r="B88" s="1098" t="s">
        <v>430</v>
      </c>
      <c r="C88" s="1382" t="s">
        <v>4</v>
      </c>
      <c r="D88" s="1382" t="s">
        <v>1683</v>
      </c>
      <c r="E88" s="1253" t="s">
        <v>31</v>
      </c>
      <c r="F88" s="571" t="s">
        <v>991</v>
      </c>
      <c r="G88" s="571" t="s">
        <v>992</v>
      </c>
      <c r="H88" s="1300">
        <v>1.3</v>
      </c>
      <c r="I88" s="28">
        <f t="shared" si="30"/>
        <v>9</v>
      </c>
      <c r="J88" s="1251">
        <v>30</v>
      </c>
      <c r="K88" s="37">
        <f t="shared" si="24"/>
        <v>1.8055555555555557E-3</v>
      </c>
      <c r="L88" s="37">
        <f t="shared" si="26"/>
        <v>1.2500000000000001E-2</v>
      </c>
      <c r="M88" s="98">
        <f t="shared" si="25"/>
        <v>0.21041666666666664</v>
      </c>
      <c r="N88" s="98">
        <f t="shared" si="25"/>
        <v>0.25208333333333333</v>
      </c>
      <c r="O88" s="98">
        <f t="shared" si="25"/>
        <v>0.28680555555555548</v>
      </c>
      <c r="P88" s="98">
        <f t="shared" si="25"/>
        <v>0.30763888888888885</v>
      </c>
      <c r="Q88" s="98">
        <f t="shared" si="25"/>
        <v>0.34930555555555554</v>
      </c>
      <c r="R88" s="98">
        <f t="shared" si="25"/>
        <v>0.39791666666666664</v>
      </c>
      <c r="S88" s="98">
        <f t="shared" si="25"/>
        <v>0.43958333333333327</v>
      </c>
      <c r="T88" s="98">
        <f t="shared" si="25"/>
        <v>0.48124999999999996</v>
      </c>
      <c r="U88" s="98">
        <f t="shared" si="25"/>
        <v>0.53680555555555565</v>
      </c>
      <c r="V88" s="98">
        <f t="shared" si="25"/>
        <v>0.57847222222222228</v>
      </c>
      <c r="W88" s="98">
        <f t="shared" si="25"/>
        <v>0.62013888888888902</v>
      </c>
      <c r="X88" s="98">
        <f t="shared" si="25"/>
        <v>0.66180555555555565</v>
      </c>
      <c r="Y88" s="98">
        <f t="shared" si="25"/>
        <v>0.7069444444444446</v>
      </c>
      <c r="Z88" s="98">
        <f t="shared" si="25"/>
        <v>0.74861111111111123</v>
      </c>
      <c r="AA88" s="98">
        <f t="shared" si="25"/>
        <v>0.8006944444444446</v>
      </c>
      <c r="AB88" s="98">
        <f t="shared" si="25"/>
        <v>0.84236111111111123</v>
      </c>
      <c r="AC88" s="98">
        <f t="shared" si="27"/>
        <v>0.89097222222222228</v>
      </c>
      <c r="AD88" s="98">
        <f t="shared" si="28"/>
        <v>0.93611111111111123</v>
      </c>
      <c r="AE88" s="98">
        <f t="shared" si="29"/>
        <v>0.97777777777777786</v>
      </c>
      <c r="AF88" s="135"/>
    </row>
    <row r="89" spans="1:36">
      <c r="A89" s="1951"/>
      <c r="B89" s="1098" t="s">
        <v>429</v>
      </c>
      <c r="C89" s="1382" t="s">
        <v>4</v>
      </c>
      <c r="D89" s="1382" t="s">
        <v>1683</v>
      </c>
      <c r="E89" s="1253" t="s">
        <v>32</v>
      </c>
      <c r="F89" s="571" t="s">
        <v>993</v>
      </c>
      <c r="G89" s="571" t="s">
        <v>994</v>
      </c>
      <c r="H89" s="1300">
        <v>0.37</v>
      </c>
      <c r="I89" s="28">
        <f t="shared" si="30"/>
        <v>9.3699999999999992</v>
      </c>
      <c r="J89" s="1251">
        <v>30</v>
      </c>
      <c r="K89" s="37">
        <f t="shared" si="24"/>
        <v>5.1388888888888892E-4</v>
      </c>
      <c r="L89" s="37">
        <f t="shared" si="26"/>
        <v>1.3013888888888889E-2</v>
      </c>
      <c r="M89" s="98">
        <f t="shared" si="25"/>
        <v>0.21093055555555554</v>
      </c>
      <c r="N89" s="98">
        <f t="shared" si="25"/>
        <v>0.2525972222222222</v>
      </c>
      <c r="O89" s="98">
        <f t="shared" si="25"/>
        <v>0.28731944444444435</v>
      </c>
      <c r="P89" s="98">
        <f t="shared" si="25"/>
        <v>0.30815277777777772</v>
      </c>
      <c r="Q89" s="98">
        <f t="shared" si="25"/>
        <v>0.34981944444444441</v>
      </c>
      <c r="R89" s="98">
        <f t="shared" si="25"/>
        <v>0.39843055555555551</v>
      </c>
      <c r="S89" s="98">
        <f t="shared" si="25"/>
        <v>0.44009722222222214</v>
      </c>
      <c r="T89" s="98">
        <f t="shared" si="25"/>
        <v>0.48176388888888882</v>
      </c>
      <c r="U89" s="98">
        <f t="shared" si="25"/>
        <v>0.53731944444444457</v>
      </c>
      <c r="V89" s="98">
        <f t="shared" si="25"/>
        <v>0.5789861111111112</v>
      </c>
      <c r="W89" s="98">
        <f t="shared" si="25"/>
        <v>0.62065277777777794</v>
      </c>
      <c r="X89" s="98">
        <f t="shared" si="25"/>
        <v>0.66231944444444457</v>
      </c>
      <c r="Y89" s="98">
        <f t="shared" si="25"/>
        <v>0.70745833333333352</v>
      </c>
      <c r="Z89" s="98">
        <f t="shared" si="25"/>
        <v>0.74912500000000015</v>
      </c>
      <c r="AA89" s="98">
        <f t="shared" si="25"/>
        <v>0.80120833333333352</v>
      </c>
      <c r="AB89" s="98">
        <f t="shared" si="25"/>
        <v>0.84287500000000015</v>
      </c>
      <c r="AC89" s="98">
        <f t="shared" si="27"/>
        <v>0.8914861111111112</v>
      </c>
      <c r="AD89" s="98">
        <f t="shared" si="28"/>
        <v>0.93662500000000015</v>
      </c>
      <c r="AE89" s="98">
        <f t="shared" si="29"/>
        <v>0.97829166666666678</v>
      </c>
      <c r="AF89" s="135"/>
    </row>
    <row r="90" spans="1:36">
      <c r="A90" s="1951"/>
      <c r="B90" s="1098" t="s">
        <v>428</v>
      </c>
      <c r="C90" s="1382" t="s">
        <v>4</v>
      </c>
      <c r="D90" s="1382" t="s">
        <v>1683</v>
      </c>
      <c r="E90" s="1253" t="s">
        <v>148</v>
      </c>
      <c r="F90" s="571" t="s">
        <v>995</v>
      </c>
      <c r="G90" s="571" t="s">
        <v>996</v>
      </c>
      <c r="H90" s="1300">
        <v>0.51</v>
      </c>
      <c r="I90" s="28">
        <f t="shared" si="30"/>
        <v>9.879999999999999</v>
      </c>
      <c r="J90" s="1251">
        <v>30</v>
      </c>
      <c r="K90" s="37">
        <f t="shared" si="24"/>
        <v>7.0833333333333338E-4</v>
      </c>
      <c r="L90" s="37">
        <f>L89+K90</f>
        <v>1.3722222222222222E-2</v>
      </c>
      <c r="M90" s="98">
        <f t="shared" ref="M90:AC100" si="31">M89+$K90</f>
        <v>0.21163888888888888</v>
      </c>
      <c r="N90" s="98">
        <f t="shared" si="31"/>
        <v>0.25330555555555551</v>
      </c>
      <c r="O90" s="98">
        <f t="shared" si="31"/>
        <v>0.28802777777777766</v>
      </c>
      <c r="P90" s="98">
        <f t="shared" si="31"/>
        <v>0.30886111111111103</v>
      </c>
      <c r="Q90" s="98">
        <f t="shared" si="31"/>
        <v>0.35052777777777772</v>
      </c>
      <c r="R90" s="98">
        <f t="shared" si="31"/>
        <v>0.39913888888888882</v>
      </c>
      <c r="S90" s="98">
        <f t="shared" si="31"/>
        <v>0.44080555555555545</v>
      </c>
      <c r="T90" s="98">
        <f t="shared" si="31"/>
        <v>0.48247222222222214</v>
      </c>
      <c r="U90" s="98">
        <f t="shared" si="31"/>
        <v>0.53802777777777788</v>
      </c>
      <c r="V90" s="98">
        <f t="shared" si="31"/>
        <v>0.57969444444444451</v>
      </c>
      <c r="W90" s="98">
        <f t="shared" si="31"/>
        <v>0.62136111111111125</v>
      </c>
      <c r="X90" s="98">
        <f t="shared" si="31"/>
        <v>0.66302777777777788</v>
      </c>
      <c r="Y90" s="98">
        <f t="shared" si="31"/>
        <v>0.70816666666666683</v>
      </c>
      <c r="Z90" s="98">
        <f t="shared" si="31"/>
        <v>0.74983333333333346</v>
      </c>
      <c r="AA90" s="98">
        <f t="shared" si="31"/>
        <v>0.80191666666666683</v>
      </c>
      <c r="AB90" s="98">
        <f t="shared" si="31"/>
        <v>0.84358333333333346</v>
      </c>
      <c r="AC90" s="98">
        <f t="shared" si="31"/>
        <v>0.89219444444444451</v>
      </c>
      <c r="AD90" s="98">
        <f t="shared" ref="AD90:AD100" si="32">AD89+$K90</f>
        <v>0.93733333333333346</v>
      </c>
      <c r="AE90" s="98">
        <f t="shared" si="29"/>
        <v>0.97900000000000009</v>
      </c>
      <c r="AF90" s="135"/>
      <c r="AH90" s="335"/>
      <c r="AI90" s="1382"/>
      <c r="AJ90" s="1382"/>
    </row>
    <row r="91" spans="1:36">
      <c r="A91" s="1951"/>
      <c r="B91" s="1098" t="s">
        <v>427</v>
      </c>
      <c r="C91" s="1264" t="s">
        <v>4</v>
      </c>
      <c r="D91" s="1382" t="s">
        <v>1683</v>
      </c>
      <c r="E91" s="1253" t="s">
        <v>149</v>
      </c>
      <c r="F91" s="875" t="s">
        <v>1312</v>
      </c>
      <c r="G91" s="875" t="s">
        <v>1313</v>
      </c>
      <c r="H91" s="1300">
        <v>0.56999999999999995</v>
      </c>
      <c r="I91" s="28">
        <f t="shared" si="30"/>
        <v>10.45</v>
      </c>
      <c r="J91" s="1251">
        <v>30</v>
      </c>
      <c r="K91" s="37">
        <f t="shared" si="24"/>
        <v>7.9166666666666665E-4</v>
      </c>
      <c r="L91" s="37">
        <f t="shared" ref="L91:L108" si="33">L90+K91</f>
        <v>1.4513888888888889E-2</v>
      </c>
      <c r="M91" s="98">
        <f t="shared" si="31"/>
        <v>0.21243055555555554</v>
      </c>
      <c r="N91" s="98">
        <f t="shared" si="31"/>
        <v>0.2540972222222222</v>
      </c>
      <c r="O91" s="98">
        <f t="shared" si="31"/>
        <v>0.28881944444444435</v>
      </c>
      <c r="P91" s="98">
        <f t="shared" si="31"/>
        <v>0.30965277777777772</v>
      </c>
      <c r="Q91" s="98">
        <f t="shared" si="31"/>
        <v>0.35131944444444441</v>
      </c>
      <c r="R91" s="98">
        <f t="shared" si="31"/>
        <v>0.39993055555555551</v>
      </c>
      <c r="S91" s="98">
        <f t="shared" si="31"/>
        <v>0.44159722222222214</v>
      </c>
      <c r="T91" s="98">
        <f t="shared" si="31"/>
        <v>0.48326388888888883</v>
      </c>
      <c r="U91" s="98">
        <f t="shared" si="31"/>
        <v>0.53881944444444452</v>
      </c>
      <c r="V91" s="98">
        <f t="shared" si="31"/>
        <v>0.58048611111111115</v>
      </c>
      <c r="W91" s="98">
        <f t="shared" si="31"/>
        <v>0.62215277777777789</v>
      </c>
      <c r="X91" s="98">
        <f t="shared" si="31"/>
        <v>0.66381944444444452</v>
      </c>
      <c r="Y91" s="98">
        <f t="shared" si="31"/>
        <v>0.70895833333333347</v>
      </c>
      <c r="Z91" s="98">
        <f t="shared" si="31"/>
        <v>0.7506250000000001</v>
      </c>
      <c r="AA91" s="98">
        <f t="shared" si="31"/>
        <v>0.80270833333333347</v>
      </c>
      <c r="AB91" s="98">
        <f t="shared" si="31"/>
        <v>0.8443750000000001</v>
      </c>
      <c r="AC91" s="98">
        <f t="shared" si="31"/>
        <v>0.89298611111111115</v>
      </c>
      <c r="AD91" s="98">
        <f t="shared" si="32"/>
        <v>0.9381250000000001</v>
      </c>
      <c r="AE91" s="98">
        <f t="shared" si="29"/>
        <v>0.97979166666666673</v>
      </c>
      <c r="AF91" s="135"/>
      <c r="AH91" s="1010"/>
      <c r="AI91" s="1264"/>
      <c r="AJ91" s="1264"/>
    </row>
    <row r="92" spans="1:36">
      <c r="A92" s="1951"/>
      <c r="B92" s="335" t="s">
        <v>426</v>
      </c>
      <c r="C92" s="1264" t="s">
        <v>4</v>
      </c>
      <c r="D92" s="1382" t="s">
        <v>1683</v>
      </c>
      <c r="E92" s="1253" t="s">
        <v>150</v>
      </c>
      <c r="F92" s="571" t="s">
        <v>1214</v>
      </c>
      <c r="G92" s="571" t="s">
        <v>1215</v>
      </c>
      <c r="H92" s="495">
        <v>0.45</v>
      </c>
      <c r="I92" s="28">
        <f t="shared" si="30"/>
        <v>10.899999999999999</v>
      </c>
      <c r="J92" s="1251">
        <v>30</v>
      </c>
      <c r="K92" s="37">
        <f t="shared" si="24"/>
        <v>6.2500000000000001E-4</v>
      </c>
      <c r="L92" s="37">
        <f t="shared" si="33"/>
        <v>1.5138888888888889E-2</v>
      </c>
      <c r="M92" s="98">
        <f t="shared" ref="M92:AC92" si="34">M91+$K92</f>
        <v>0.21305555555555553</v>
      </c>
      <c r="N92" s="98">
        <f t="shared" si="34"/>
        <v>0.25472222222222218</v>
      </c>
      <c r="O92" s="98">
        <f t="shared" si="34"/>
        <v>0.28944444444444434</v>
      </c>
      <c r="P92" s="98">
        <f t="shared" si="34"/>
        <v>0.31027777777777771</v>
      </c>
      <c r="Q92" s="98">
        <f t="shared" si="34"/>
        <v>0.35194444444444439</v>
      </c>
      <c r="R92" s="98">
        <f t="shared" si="34"/>
        <v>0.4005555555555555</v>
      </c>
      <c r="S92" s="98">
        <f t="shared" si="34"/>
        <v>0.44222222222222213</v>
      </c>
      <c r="T92" s="98">
        <f t="shared" si="34"/>
        <v>0.48388888888888881</v>
      </c>
      <c r="U92" s="98">
        <f t="shared" si="34"/>
        <v>0.5394444444444445</v>
      </c>
      <c r="V92" s="98">
        <f t="shared" si="34"/>
        <v>0.58111111111111113</v>
      </c>
      <c r="W92" s="98">
        <f t="shared" si="34"/>
        <v>0.62277777777777787</v>
      </c>
      <c r="X92" s="98">
        <f t="shared" si="34"/>
        <v>0.6644444444444445</v>
      </c>
      <c r="Y92" s="98">
        <f t="shared" si="34"/>
        <v>0.70958333333333345</v>
      </c>
      <c r="Z92" s="98">
        <f t="shared" si="34"/>
        <v>0.75125000000000008</v>
      </c>
      <c r="AA92" s="98">
        <f t="shared" si="34"/>
        <v>0.80333333333333345</v>
      </c>
      <c r="AB92" s="98">
        <f t="shared" si="34"/>
        <v>0.84500000000000008</v>
      </c>
      <c r="AC92" s="98">
        <f t="shared" si="34"/>
        <v>0.89361111111111113</v>
      </c>
      <c r="AD92" s="98">
        <f t="shared" si="32"/>
        <v>0.93875000000000008</v>
      </c>
      <c r="AE92" s="98">
        <f t="shared" si="29"/>
        <v>0.98041666666666671</v>
      </c>
      <c r="AH92" s="335"/>
      <c r="AI92" s="1264"/>
      <c r="AJ92" s="1264"/>
    </row>
    <row r="93" spans="1:36">
      <c r="A93" s="1951"/>
      <c r="B93" s="335" t="s">
        <v>425</v>
      </c>
      <c r="C93" s="1264" t="s">
        <v>4</v>
      </c>
      <c r="D93" s="1382" t="s">
        <v>1683</v>
      </c>
      <c r="E93" s="1253" t="s">
        <v>151</v>
      </c>
      <c r="F93" s="571" t="s">
        <v>1216</v>
      </c>
      <c r="G93" s="571" t="s">
        <v>1217</v>
      </c>
      <c r="H93" s="495">
        <v>0.32</v>
      </c>
      <c r="I93" s="28">
        <f t="shared" si="30"/>
        <v>11.219999999999999</v>
      </c>
      <c r="J93" s="1251">
        <v>30</v>
      </c>
      <c r="K93" s="37">
        <f t="shared" si="24"/>
        <v>4.4444444444444441E-4</v>
      </c>
      <c r="L93" s="37">
        <f t="shared" si="33"/>
        <v>1.5583333333333334E-2</v>
      </c>
      <c r="M93" s="98">
        <f t="shared" ref="M93:AC93" si="35">M92+$K93</f>
        <v>0.21349999999999997</v>
      </c>
      <c r="N93" s="98">
        <f t="shared" si="35"/>
        <v>0.25516666666666665</v>
      </c>
      <c r="O93" s="98">
        <f t="shared" si="35"/>
        <v>0.28988888888888881</v>
      </c>
      <c r="P93" s="98">
        <f t="shared" si="35"/>
        <v>0.31072222222222218</v>
      </c>
      <c r="Q93" s="98">
        <f t="shared" si="35"/>
        <v>0.35238888888888886</v>
      </c>
      <c r="R93" s="98">
        <f t="shared" si="35"/>
        <v>0.40099999999999997</v>
      </c>
      <c r="S93" s="98">
        <f t="shared" si="35"/>
        <v>0.4426666666666666</v>
      </c>
      <c r="T93" s="98">
        <f t="shared" si="35"/>
        <v>0.48433333333333328</v>
      </c>
      <c r="U93" s="98">
        <f t="shared" si="35"/>
        <v>0.53988888888888897</v>
      </c>
      <c r="V93" s="98">
        <f t="shared" si="35"/>
        <v>0.5815555555555556</v>
      </c>
      <c r="W93" s="98">
        <f t="shared" si="35"/>
        <v>0.62322222222222234</v>
      </c>
      <c r="X93" s="98">
        <f t="shared" si="35"/>
        <v>0.66488888888888897</v>
      </c>
      <c r="Y93" s="98">
        <f t="shared" si="35"/>
        <v>0.71002777777777792</v>
      </c>
      <c r="Z93" s="98">
        <f t="shared" si="35"/>
        <v>0.75169444444444455</v>
      </c>
      <c r="AA93" s="98">
        <f t="shared" si="35"/>
        <v>0.80377777777777792</v>
      </c>
      <c r="AB93" s="98">
        <f t="shared" si="35"/>
        <v>0.84544444444444455</v>
      </c>
      <c r="AC93" s="98">
        <f t="shared" si="35"/>
        <v>0.8940555555555556</v>
      </c>
      <c r="AD93" s="98">
        <f t="shared" si="32"/>
        <v>0.93919444444444455</v>
      </c>
      <c r="AE93" s="98">
        <f t="shared" si="29"/>
        <v>0.98086111111111118</v>
      </c>
      <c r="AH93" s="1112"/>
      <c r="AI93" s="1382"/>
      <c r="AJ93" s="1382"/>
    </row>
    <row r="94" spans="1:36">
      <c r="A94" s="1951"/>
      <c r="B94" s="335" t="s">
        <v>425</v>
      </c>
      <c r="C94" s="1264" t="s">
        <v>5</v>
      </c>
      <c r="D94" s="1382" t="s">
        <v>1683</v>
      </c>
      <c r="E94" s="1253" t="s">
        <v>152</v>
      </c>
      <c r="F94" s="571" t="s">
        <v>1204</v>
      </c>
      <c r="G94" s="571" t="s">
        <v>1205</v>
      </c>
      <c r="H94" s="495">
        <v>0.65</v>
      </c>
      <c r="I94" s="28">
        <f t="shared" si="30"/>
        <v>11.87</v>
      </c>
      <c r="J94" s="1251">
        <v>30</v>
      </c>
      <c r="K94" s="37">
        <f t="shared" si="24"/>
        <v>9.0277777777777784E-4</v>
      </c>
      <c r="L94" s="37">
        <f t="shared" si="33"/>
        <v>1.6486111111111111E-2</v>
      </c>
      <c r="M94" s="98">
        <f t="shared" ref="M94:AC94" si="36">M93+$K94</f>
        <v>0.21440277777777775</v>
      </c>
      <c r="N94" s="98">
        <f t="shared" si="36"/>
        <v>0.25606944444444441</v>
      </c>
      <c r="O94" s="98">
        <f t="shared" si="36"/>
        <v>0.29079166666666656</v>
      </c>
      <c r="P94" s="98">
        <f t="shared" si="36"/>
        <v>0.31162499999999993</v>
      </c>
      <c r="Q94" s="98">
        <f t="shared" si="36"/>
        <v>0.35329166666666662</v>
      </c>
      <c r="R94" s="98">
        <f t="shared" si="36"/>
        <v>0.40190277777777772</v>
      </c>
      <c r="S94" s="98">
        <f t="shared" si="36"/>
        <v>0.44356944444444435</v>
      </c>
      <c r="T94" s="98">
        <f t="shared" si="36"/>
        <v>0.48523611111111103</v>
      </c>
      <c r="U94" s="98">
        <f t="shared" si="36"/>
        <v>0.54079166666666678</v>
      </c>
      <c r="V94" s="98">
        <f t="shared" si="36"/>
        <v>0.58245833333333341</v>
      </c>
      <c r="W94" s="98">
        <f t="shared" si="36"/>
        <v>0.62412500000000015</v>
      </c>
      <c r="X94" s="98">
        <f t="shared" si="36"/>
        <v>0.66579166666666678</v>
      </c>
      <c r="Y94" s="98">
        <f t="shared" si="36"/>
        <v>0.71093055555555573</v>
      </c>
      <c r="Z94" s="98">
        <f t="shared" si="36"/>
        <v>0.75259722222222236</v>
      </c>
      <c r="AA94" s="98">
        <f t="shared" si="36"/>
        <v>0.80468055555555573</v>
      </c>
      <c r="AB94" s="98">
        <f t="shared" si="36"/>
        <v>0.84634722222222236</v>
      </c>
      <c r="AC94" s="98">
        <f t="shared" si="36"/>
        <v>0.89495833333333341</v>
      </c>
      <c r="AD94" s="98">
        <f t="shared" si="32"/>
        <v>0.94009722222222236</v>
      </c>
      <c r="AE94" s="98">
        <f t="shared" si="29"/>
        <v>0.98176388888888899</v>
      </c>
      <c r="AH94" s="335"/>
      <c r="AI94" s="1382"/>
      <c r="AJ94" s="1382"/>
    </row>
    <row r="95" spans="1:36">
      <c r="A95" s="1951"/>
      <c r="B95" s="335" t="s">
        <v>426</v>
      </c>
      <c r="C95" s="1264" t="s">
        <v>5</v>
      </c>
      <c r="D95" s="1382" t="s">
        <v>1683</v>
      </c>
      <c r="E95" s="1253" t="s">
        <v>153</v>
      </c>
      <c r="F95" s="571" t="s">
        <v>1202</v>
      </c>
      <c r="G95" s="571" t="s">
        <v>1203</v>
      </c>
      <c r="H95" s="495">
        <v>0.31</v>
      </c>
      <c r="I95" s="28">
        <f t="shared" si="30"/>
        <v>12.18</v>
      </c>
      <c r="J95" s="1251">
        <v>30</v>
      </c>
      <c r="K95" s="37">
        <f t="shared" si="24"/>
        <v>4.3055555555555555E-4</v>
      </c>
      <c r="L95" s="37">
        <f t="shared" si="33"/>
        <v>1.6916666666666667E-2</v>
      </c>
      <c r="M95" s="98">
        <f t="shared" ref="M95:AC95" si="37">M94+$K95</f>
        <v>0.21483333333333329</v>
      </c>
      <c r="N95" s="98">
        <f t="shared" si="37"/>
        <v>0.25649999999999995</v>
      </c>
      <c r="O95" s="98">
        <f t="shared" si="37"/>
        <v>0.2912222222222221</v>
      </c>
      <c r="P95" s="98">
        <f t="shared" si="37"/>
        <v>0.31205555555555547</v>
      </c>
      <c r="Q95" s="98">
        <f t="shared" si="37"/>
        <v>0.35372222222222216</v>
      </c>
      <c r="R95" s="98">
        <f t="shared" si="37"/>
        <v>0.40233333333333327</v>
      </c>
      <c r="S95" s="98">
        <f t="shared" si="37"/>
        <v>0.44399999999999989</v>
      </c>
      <c r="T95" s="98">
        <f t="shared" si="37"/>
        <v>0.48566666666666658</v>
      </c>
      <c r="U95" s="98">
        <f t="shared" si="37"/>
        <v>0.54122222222222238</v>
      </c>
      <c r="V95" s="98">
        <f t="shared" si="37"/>
        <v>0.58288888888888901</v>
      </c>
      <c r="W95" s="98">
        <f t="shared" si="37"/>
        <v>0.62455555555555575</v>
      </c>
      <c r="X95" s="98">
        <f t="shared" si="37"/>
        <v>0.66622222222222238</v>
      </c>
      <c r="Y95" s="98">
        <f t="shared" si="37"/>
        <v>0.71136111111111133</v>
      </c>
      <c r="Z95" s="98">
        <f t="shared" si="37"/>
        <v>0.75302777777777796</v>
      </c>
      <c r="AA95" s="98">
        <f t="shared" si="37"/>
        <v>0.80511111111111133</v>
      </c>
      <c r="AB95" s="98">
        <f t="shared" si="37"/>
        <v>0.84677777777777796</v>
      </c>
      <c r="AC95" s="98">
        <f t="shared" si="37"/>
        <v>0.89538888888888901</v>
      </c>
      <c r="AD95" s="98">
        <f t="shared" si="32"/>
        <v>0.94052777777777796</v>
      </c>
      <c r="AE95" s="98">
        <f t="shared" si="29"/>
        <v>0.98219444444444459</v>
      </c>
      <c r="AH95" s="335"/>
      <c r="AI95" s="1382"/>
      <c r="AJ95" s="1382"/>
    </row>
    <row r="96" spans="1:36">
      <c r="A96" s="1951"/>
      <c r="B96" s="335" t="s">
        <v>427</v>
      </c>
      <c r="C96" s="1264" t="s">
        <v>5</v>
      </c>
      <c r="D96" s="1382" t="s">
        <v>1683</v>
      </c>
      <c r="E96" s="1253" t="s">
        <v>154</v>
      </c>
      <c r="F96" s="831" t="s">
        <v>1314</v>
      </c>
      <c r="G96" s="831" t="s">
        <v>1315</v>
      </c>
      <c r="H96" s="495">
        <v>0.46</v>
      </c>
      <c r="I96" s="28">
        <f t="shared" si="30"/>
        <v>12.64</v>
      </c>
      <c r="J96" s="1251">
        <v>30</v>
      </c>
      <c r="K96" s="37">
        <f t="shared" si="24"/>
        <v>6.3888888888888893E-4</v>
      </c>
      <c r="L96" s="37">
        <f t="shared" si="33"/>
        <v>1.7555555555555557E-2</v>
      </c>
      <c r="M96" s="98">
        <f t="shared" ref="M96:AC96" si="38">M95+$K96</f>
        <v>0.21547222222222218</v>
      </c>
      <c r="N96" s="98">
        <f t="shared" si="38"/>
        <v>0.25713888888888886</v>
      </c>
      <c r="O96" s="98">
        <f t="shared" si="38"/>
        <v>0.29186111111111102</v>
      </c>
      <c r="P96" s="98">
        <f t="shared" si="38"/>
        <v>0.31269444444444439</v>
      </c>
      <c r="Q96" s="98">
        <f t="shared" si="38"/>
        <v>0.35436111111111107</v>
      </c>
      <c r="R96" s="98">
        <f t="shared" si="38"/>
        <v>0.40297222222222218</v>
      </c>
      <c r="S96" s="98">
        <f t="shared" si="38"/>
        <v>0.44463888888888881</v>
      </c>
      <c r="T96" s="98">
        <f t="shared" si="38"/>
        <v>0.48630555555555549</v>
      </c>
      <c r="U96" s="98">
        <f t="shared" si="38"/>
        <v>0.54186111111111124</v>
      </c>
      <c r="V96" s="98">
        <f t="shared" si="38"/>
        <v>0.58352777777777787</v>
      </c>
      <c r="W96" s="98">
        <f t="shared" si="38"/>
        <v>0.62519444444444461</v>
      </c>
      <c r="X96" s="98">
        <f t="shared" si="38"/>
        <v>0.66686111111111124</v>
      </c>
      <c r="Y96" s="98">
        <f t="shared" si="38"/>
        <v>0.71200000000000019</v>
      </c>
      <c r="Z96" s="98">
        <f t="shared" si="38"/>
        <v>0.75366666666666682</v>
      </c>
      <c r="AA96" s="98">
        <f t="shared" si="38"/>
        <v>0.80575000000000019</v>
      </c>
      <c r="AB96" s="98">
        <f t="shared" si="38"/>
        <v>0.84741666666666682</v>
      </c>
      <c r="AC96" s="98">
        <f t="shared" si="38"/>
        <v>0.89602777777777787</v>
      </c>
      <c r="AD96" s="98">
        <f t="shared" si="32"/>
        <v>0.94116666666666682</v>
      </c>
      <c r="AE96" s="98">
        <f t="shared" si="29"/>
        <v>0.98283333333333345</v>
      </c>
      <c r="AH96" s="335"/>
      <c r="AI96" s="1382"/>
      <c r="AJ96" s="1382"/>
    </row>
    <row r="97" spans="1:36">
      <c r="A97" s="1951"/>
      <c r="B97" s="1302" t="s">
        <v>457</v>
      </c>
      <c r="C97" s="1497" t="s">
        <v>4</v>
      </c>
      <c r="D97" s="403" t="s">
        <v>1683</v>
      </c>
      <c r="E97" s="1253" t="s">
        <v>155</v>
      </c>
      <c r="F97" s="571" t="s">
        <v>1192</v>
      </c>
      <c r="G97" s="571" t="s">
        <v>1193</v>
      </c>
      <c r="H97" s="1300">
        <v>2.27</v>
      </c>
      <c r="I97" s="28">
        <f t="shared" si="30"/>
        <v>14.91</v>
      </c>
      <c r="J97" s="1251">
        <v>30</v>
      </c>
      <c r="K97" s="37">
        <f t="shared" si="24"/>
        <v>3.1527777777777782E-3</v>
      </c>
      <c r="L97" s="37">
        <f t="shared" si="33"/>
        <v>2.0708333333333336E-2</v>
      </c>
      <c r="M97" s="98">
        <f t="shared" ref="M97:AC97" si="39">M96+$K97</f>
        <v>0.21862499999999996</v>
      </c>
      <c r="N97" s="98">
        <f t="shared" si="39"/>
        <v>0.26029166666666664</v>
      </c>
      <c r="O97" s="98">
        <f t="shared" si="39"/>
        <v>0.2950138888888888</v>
      </c>
      <c r="P97" s="98">
        <f t="shared" si="39"/>
        <v>0.31584722222222217</v>
      </c>
      <c r="Q97" s="98">
        <f t="shared" si="39"/>
        <v>0.35751388888888885</v>
      </c>
      <c r="R97" s="98">
        <f t="shared" si="39"/>
        <v>0.40612499999999996</v>
      </c>
      <c r="S97" s="98">
        <f t="shared" si="39"/>
        <v>0.44779166666666659</v>
      </c>
      <c r="T97" s="98">
        <f t="shared" si="39"/>
        <v>0.48945833333333327</v>
      </c>
      <c r="U97" s="98">
        <f t="shared" si="39"/>
        <v>0.54501388888888902</v>
      </c>
      <c r="V97" s="98">
        <f t="shared" si="39"/>
        <v>0.58668055555555565</v>
      </c>
      <c r="W97" s="98">
        <f t="shared" si="39"/>
        <v>0.62834722222222239</v>
      </c>
      <c r="X97" s="98">
        <f t="shared" si="39"/>
        <v>0.67001388888888902</v>
      </c>
      <c r="Y97" s="98">
        <f t="shared" si="39"/>
        <v>0.71515277777777797</v>
      </c>
      <c r="Z97" s="98">
        <f t="shared" si="39"/>
        <v>0.7568194444444446</v>
      </c>
      <c r="AA97" s="98">
        <f t="shared" si="39"/>
        <v>0.80890277777777797</v>
      </c>
      <c r="AB97" s="98">
        <f t="shared" si="39"/>
        <v>0.8505694444444446</v>
      </c>
      <c r="AC97" s="98">
        <f t="shared" si="39"/>
        <v>0.89918055555555565</v>
      </c>
      <c r="AD97" s="98">
        <f t="shared" si="32"/>
        <v>0.9443194444444446</v>
      </c>
      <c r="AE97" s="98">
        <f t="shared" si="29"/>
        <v>0.98598611111111123</v>
      </c>
      <c r="AH97" s="335"/>
      <c r="AI97" s="1382"/>
      <c r="AJ97" s="1382"/>
    </row>
    <row r="98" spans="1:36">
      <c r="A98" s="1951"/>
      <c r="B98" s="1302" t="s">
        <v>456</v>
      </c>
      <c r="C98" s="1497" t="s">
        <v>4</v>
      </c>
      <c r="D98" s="403" t="s">
        <v>1683</v>
      </c>
      <c r="E98" s="1253" t="s">
        <v>156</v>
      </c>
      <c r="F98" s="571" t="s">
        <v>1194</v>
      </c>
      <c r="G98" s="571" t="s">
        <v>1195</v>
      </c>
      <c r="H98" s="1300">
        <v>0.66</v>
      </c>
      <c r="I98" s="28">
        <f t="shared" si="30"/>
        <v>15.57</v>
      </c>
      <c r="J98" s="1251">
        <v>30</v>
      </c>
      <c r="K98" s="37">
        <f t="shared" si="24"/>
        <v>9.1666666666666676E-4</v>
      </c>
      <c r="L98" s="37">
        <f t="shared" si="33"/>
        <v>2.1625000000000002E-2</v>
      </c>
      <c r="M98" s="98">
        <f t="shared" si="31"/>
        <v>0.21954166666666663</v>
      </c>
      <c r="N98" s="98">
        <f t="shared" si="31"/>
        <v>0.26120833333333332</v>
      </c>
      <c r="O98" s="98">
        <f t="shared" si="31"/>
        <v>0.29593055555555547</v>
      </c>
      <c r="P98" s="98">
        <f t="shared" si="31"/>
        <v>0.31676388888888884</v>
      </c>
      <c r="Q98" s="98">
        <f t="shared" si="31"/>
        <v>0.35843055555555553</v>
      </c>
      <c r="R98" s="98">
        <f t="shared" si="31"/>
        <v>0.40704166666666663</v>
      </c>
      <c r="S98" s="98">
        <f t="shared" si="31"/>
        <v>0.44870833333333326</v>
      </c>
      <c r="T98" s="98">
        <f t="shared" si="31"/>
        <v>0.49037499999999995</v>
      </c>
      <c r="U98" s="98">
        <f t="shared" si="31"/>
        <v>0.5459305555555557</v>
      </c>
      <c r="V98" s="98">
        <f t="shared" si="31"/>
        <v>0.58759722222222233</v>
      </c>
      <c r="W98" s="98">
        <f t="shared" si="31"/>
        <v>0.62926388888888907</v>
      </c>
      <c r="X98" s="98">
        <f t="shared" si="31"/>
        <v>0.6709305555555557</v>
      </c>
      <c r="Y98" s="98">
        <f t="shared" si="31"/>
        <v>0.71606944444444465</v>
      </c>
      <c r="Z98" s="98">
        <f t="shared" si="31"/>
        <v>0.75773611111111128</v>
      </c>
      <c r="AA98" s="98">
        <f t="shared" si="31"/>
        <v>0.80981944444444465</v>
      </c>
      <c r="AB98" s="98">
        <f t="shared" si="31"/>
        <v>0.85148611111111128</v>
      </c>
      <c r="AC98" s="98">
        <f t="shared" si="31"/>
        <v>0.90009722222222233</v>
      </c>
      <c r="AD98" s="98">
        <f t="shared" si="32"/>
        <v>0.94523611111111128</v>
      </c>
      <c r="AE98" s="98">
        <f t="shared" si="29"/>
        <v>0.98690277777777791</v>
      </c>
      <c r="AH98" s="335"/>
      <c r="AI98" s="1382"/>
      <c r="AJ98" s="1382"/>
    </row>
    <row r="99" spans="1:36">
      <c r="A99" s="1951"/>
      <c r="B99" s="1302" t="s">
        <v>209</v>
      </c>
      <c r="C99" s="1497" t="s">
        <v>5</v>
      </c>
      <c r="D99" s="1497" t="s">
        <v>1681</v>
      </c>
      <c r="E99" s="1253" t="s">
        <v>157</v>
      </c>
      <c r="F99" s="571" t="s">
        <v>800</v>
      </c>
      <c r="G99" s="571" t="s">
        <v>801</v>
      </c>
      <c r="H99" s="1300">
        <v>2.48</v>
      </c>
      <c r="I99" s="28">
        <f t="shared" si="30"/>
        <v>18.05</v>
      </c>
      <c r="J99" s="1251">
        <v>30</v>
      </c>
      <c r="K99" s="37">
        <f t="shared" si="24"/>
        <v>3.4444444444444444E-3</v>
      </c>
      <c r="L99" s="37">
        <f t="shared" si="33"/>
        <v>2.5069444444444446E-2</v>
      </c>
      <c r="M99" s="98">
        <f t="shared" si="31"/>
        <v>0.22298611111111108</v>
      </c>
      <c r="N99" s="98">
        <f t="shared" si="31"/>
        <v>0.26465277777777774</v>
      </c>
      <c r="O99" s="98">
        <f t="shared" si="31"/>
        <v>0.29937499999999995</v>
      </c>
      <c r="P99" s="98">
        <f t="shared" si="31"/>
        <v>0.32020833333333332</v>
      </c>
      <c r="Q99" s="98">
        <f t="shared" si="31"/>
        <v>0.36187499999999995</v>
      </c>
      <c r="R99" s="98">
        <f t="shared" si="31"/>
        <v>0.41048611111111111</v>
      </c>
      <c r="S99" s="98">
        <f t="shared" si="31"/>
        <v>0.45215277777777774</v>
      </c>
      <c r="T99" s="98">
        <f t="shared" si="31"/>
        <v>0.49381944444444437</v>
      </c>
      <c r="U99" s="98">
        <f t="shared" si="31"/>
        <v>0.54937500000000017</v>
      </c>
      <c r="V99" s="98">
        <f t="shared" si="31"/>
        <v>0.5910416666666668</v>
      </c>
      <c r="W99" s="98">
        <f t="shared" si="31"/>
        <v>0.63270833333333354</v>
      </c>
      <c r="X99" s="98">
        <f t="shared" si="31"/>
        <v>0.67437500000000017</v>
      </c>
      <c r="Y99" s="98">
        <f t="shared" si="31"/>
        <v>0.71951388888888912</v>
      </c>
      <c r="Z99" s="98">
        <f t="shared" si="31"/>
        <v>0.76118055555555575</v>
      </c>
      <c r="AA99" s="98">
        <f t="shared" si="31"/>
        <v>0.81326388888888912</v>
      </c>
      <c r="AB99" s="98">
        <f t="shared" si="31"/>
        <v>0.85493055555555575</v>
      </c>
      <c r="AC99" s="98">
        <f t="shared" si="31"/>
        <v>0.9035416666666668</v>
      </c>
      <c r="AD99" s="98">
        <f t="shared" si="32"/>
        <v>0.94868055555555575</v>
      </c>
      <c r="AE99" s="98">
        <f t="shared" si="29"/>
        <v>0.99034722222222238</v>
      </c>
      <c r="AH99" s="335"/>
      <c r="AI99" s="1382"/>
      <c r="AJ99" s="1382"/>
    </row>
    <row r="100" spans="1:36">
      <c r="A100" s="1951"/>
      <c r="B100" s="1104" t="s">
        <v>205</v>
      </c>
      <c r="C100" s="1424" t="s">
        <v>5</v>
      </c>
      <c r="D100" s="1424" t="s">
        <v>1681</v>
      </c>
      <c r="E100" s="1253" t="s">
        <v>102</v>
      </c>
      <c r="F100" s="571" t="s">
        <v>736</v>
      </c>
      <c r="G100" s="571" t="s">
        <v>763</v>
      </c>
      <c r="H100" s="1300">
        <v>0.22</v>
      </c>
      <c r="I100" s="28">
        <f t="shared" si="30"/>
        <v>18.27</v>
      </c>
      <c r="J100" s="1251">
        <v>25</v>
      </c>
      <c r="K100" s="37">
        <f t="shared" si="24"/>
        <v>3.6666666666666667E-4</v>
      </c>
      <c r="L100" s="37">
        <f t="shared" si="33"/>
        <v>2.5436111111111114E-2</v>
      </c>
      <c r="M100" s="98">
        <f t="shared" si="31"/>
        <v>0.22335277777777773</v>
      </c>
      <c r="N100" s="98">
        <f t="shared" si="31"/>
        <v>0.26501944444444442</v>
      </c>
      <c r="O100" s="98">
        <f t="shared" si="31"/>
        <v>0.29974166666666663</v>
      </c>
      <c r="P100" s="98">
        <f t="shared" si="31"/>
        <v>0.320575</v>
      </c>
      <c r="Q100" s="98">
        <f t="shared" si="31"/>
        <v>0.36224166666666663</v>
      </c>
      <c r="R100" s="98">
        <f t="shared" si="31"/>
        <v>0.41085277777777779</v>
      </c>
      <c r="S100" s="98">
        <f t="shared" si="31"/>
        <v>0.45251944444444442</v>
      </c>
      <c r="T100" s="98">
        <f t="shared" si="31"/>
        <v>0.49418611111111105</v>
      </c>
      <c r="U100" s="98">
        <f t="shared" si="31"/>
        <v>0.5497416666666668</v>
      </c>
      <c r="V100" s="98">
        <f t="shared" si="31"/>
        <v>0.59140833333333342</v>
      </c>
      <c r="W100" s="98">
        <f t="shared" si="31"/>
        <v>0.63307500000000017</v>
      </c>
      <c r="X100" s="98">
        <f t="shared" si="31"/>
        <v>0.6747416666666668</v>
      </c>
      <c r="Y100" s="98">
        <f t="shared" si="31"/>
        <v>0.71988055555555575</v>
      </c>
      <c r="Z100" s="98">
        <f t="shared" si="31"/>
        <v>0.76154722222222238</v>
      </c>
      <c r="AA100" s="98">
        <f t="shared" si="31"/>
        <v>0.81363055555555575</v>
      </c>
      <c r="AB100" s="98">
        <f t="shared" si="31"/>
        <v>0.85529722222222238</v>
      </c>
      <c r="AC100" s="98">
        <f t="shared" si="31"/>
        <v>0.90390833333333342</v>
      </c>
      <c r="AD100" s="98">
        <f t="shared" si="32"/>
        <v>0.94904722222222238</v>
      </c>
      <c r="AE100" s="98">
        <f t="shared" si="29"/>
        <v>0.990713888888889</v>
      </c>
      <c r="AH100" s="335"/>
      <c r="AI100" s="1382"/>
      <c r="AJ100" s="1382"/>
    </row>
    <row r="101" spans="1:36">
      <c r="A101" s="1951"/>
      <c r="B101" s="1302" t="s">
        <v>458</v>
      </c>
      <c r="C101" s="1424" t="s">
        <v>5</v>
      </c>
      <c r="D101" s="1424" t="s">
        <v>1681</v>
      </c>
      <c r="E101" s="1253" t="s">
        <v>158</v>
      </c>
      <c r="F101" s="571" t="s">
        <v>798</v>
      </c>
      <c r="G101" s="571" t="s">
        <v>799</v>
      </c>
      <c r="H101" s="1300">
        <v>0.45</v>
      </c>
      <c r="I101" s="28">
        <f t="shared" si="30"/>
        <v>18.72</v>
      </c>
      <c r="J101" s="1251">
        <v>25</v>
      </c>
      <c r="K101" s="37">
        <f t="shared" si="24"/>
        <v>7.5000000000000012E-4</v>
      </c>
      <c r="L101" s="37">
        <f t="shared" si="33"/>
        <v>2.6186111111111115E-2</v>
      </c>
      <c r="M101" s="98">
        <f t="shared" ref="M101:AC101" si="40">M100+$K101</f>
        <v>0.22410277777777773</v>
      </c>
      <c r="N101" s="98">
        <f t="shared" si="40"/>
        <v>0.26576944444444439</v>
      </c>
      <c r="O101" s="98">
        <f t="shared" si="40"/>
        <v>0.3004916666666666</v>
      </c>
      <c r="P101" s="98">
        <f t="shared" si="40"/>
        <v>0.32132499999999997</v>
      </c>
      <c r="Q101" s="98">
        <f t="shared" si="40"/>
        <v>0.3629916666666666</v>
      </c>
      <c r="R101" s="98">
        <f t="shared" si="40"/>
        <v>0.41160277777777776</v>
      </c>
      <c r="S101" s="98">
        <f t="shared" si="40"/>
        <v>0.45326944444444439</v>
      </c>
      <c r="T101" s="98">
        <f t="shared" si="40"/>
        <v>0.49493611111111102</v>
      </c>
      <c r="U101" s="98">
        <f t="shared" si="40"/>
        <v>0.55049166666666682</v>
      </c>
      <c r="V101" s="98">
        <f t="shared" si="40"/>
        <v>0.59215833333333345</v>
      </c>
      <c r="W101" s="98">
        <f t="shared" si="40"/>
        <v>0.63382500000000019</v>
      </c>
      <c r="X101" s="98">
        <f t="shared" si="40"/>
        <v>0.67549166666666682</v>
      </c>
      <c r="Y101" s="98">
        <f t="shared" si="40"/>
        <v>0.72063055555555577</v>
      </c>
      <c r="Z101" s="98">
        <f t="shared" si="40"/>
        <v>0.7622972222222224</v>
      </c>
      <c r="AA101" s="98">
        <f t="shared" si="40"/>
        <v>0.81438055555555577</v>
      </c>
      <c r="AB101" s="98">
        <f t="shared" si="40"/>
        <v>0.8560472222222224</v>
      </c>
      <c r="AC101" s="98">
        <f t="shared" si="40"/>
        <v>0.90465833333333345</v>
      </c>
      <c r="AD101" s="98">
        <f t="shared" ref="AD101:AD108" si="41">AD100+$K101</f>
        <v>0.9497972222222224</v>
      </c>
      <c r="AE101" s="98">
        <f t="shared" si="29"/>
        <v>0.99146388888888903</v>
      </c>
      <c r="AH101" s="335"/>
      <c r="AI101" s="1382"/>
      <c r="AJ101" s="1382"/>
    </row>
    <row r="102" spans="1:36">
      <c r="A102" s="1951"/>
      <c r="B102" s="1098" t="s">
        <v>209</v>
      </c>
      <c r="C102" s="1253" t="s">
        <v>4</v>
      </c>
      <c r="D102" s="1382" t="s">
        <v>1681</v>
      </c>
      <c r="E102" s="1253" t="s">
        <v>159</v>
      </c>
      <c r="F102" s="607" t="s">
        <v>772</v>
      </c>
      <c r="G102" s="607" t="s">
        <v>773</v>
      </c>
      <c r="H102" s="1300">
        <v>0.82</v>
      </c>
      <c r="I102" s="28">
        <f t="shared" si="30"/>
        <v>19.54</v>
      </c>
      <c r="J102" s="1251">
        <v>25</v>
      </c>
      <c r="K102" s="37">
        <f>(H102/J102)/24</f>
        <v>1.3666666666666664E-3</v>
      </c>
      <c r="L102" s="37">
        <f t="shared" si="33"/>
        <v>2.755277777777778E-2</v>
      </c>
      <c r="M102" s="98">
        <f t="shared" ref="M102:AC102" si="42">M101+$K102</f>
        <v>0.22546944444444439</v>
      </c>
      <c r="N102" s="98">
        <f t="shared" si="42"/>
        <v>0.26713611111111107</v>
      </c>
      <c r="O102" s="98">
        <f t="shared" si="42"/>
        <v>0.30185833333333328</v>
      </c>
      <c r="P102" s="98">
        <f t="shared" si="42"/>
        <v>0.32269166666666665</v>
      </c>
      <c r="Q102" s="98">
        <f t="shared" si="42"/>
        <v>0.36435833333333328</v>
      </c>
      <c r="R102" s="98">
        <f t="shared" si="42"/>
        <v>0.41296944444444444</v>
      </c>
      <c r="S102" s="98">
        <f t="shared" si="42"/>
        <v>0.45463611111111107</v>
      </c>
      <c r="T102" s="98">
        <f t="shared" si="42"/>
        <v>0.4963027777777777</v>
      </c>
      <c r="U102" s="98">
        <f t="shared" si="42"/>
        <v>0.55185833333333345</v>
      </c>
      <c r="V102" s="98">
        <f t="shared" si="42"/>
        <v>0.59352500000000008</v>
      </c>
      <c r="W102" s="98">
        <f t="shared" si="42"/>
        <v>0.63519166666666682</v>
      </c>
      <c r="X102" s="98">
        <f t="shared" si="42"/>
        <v>0.67685833333333345</v>
      </c>
      <c r="Y102" s="98">
        <f t="shared" si="42"/>
        <v>0.7219972222222224</v>
      </c>
      <c r="Z102" s="98">
        <f t="shared" si="42"/>
        <v>0.76366388888888903</v>
      </c>
      <c r="AA102" s="98">
        <f t="shared" si="42"/>
        <v>0.8157472222222224</v>
      </c>
      <c r="AB102" s="98">
        <f t="shared" si="42"/>
        <v>0.85741388888888903</v>
      </c>
      <c r="AC102" s="98">
        <f t="shared" si="42"/>
        <v>0.90602500000000008</v>
      </c>
      <c r="AD102" s="98">
        <f t="shared" si="41"/>
        <v>0.95116388888888903</v>
      </c>
      <c r="AE102" s="98">
        <f t="shared" si="29"/>
        <v>0.99283055555555566</v>
      </c>
      <c r="AH102" s="335"/>
      <c r="AI102" s="1382"/>
      <c r="AJ102" s="1382"/>
    </row>
    <row r="103" spans="1:36">
      <c r="A103" s="1951"/>
      <c r="B103" s="1098" t="s">
        <v>210</v>
      </c>
      <c r="C103" s="1264" t="s">
        <v>4</v>
      </c>
      <c r="D103" s="1382" t="s">
        <v>1681</v>
      </c>
      <c r="E103" s="1253" t="s">
        <v>160</v>
      </c>
      <c r="F103" s="609" t="s">
        <v>774</v>
      </c>
      <c r="G103" s="609" t="s">
        <v>775</v>
      </c>
      <c r="H103" s="1300">
        <v>0.4</v>
      </c>
      <c r="I103" s="28">
        <f t="shared" si="30"/>
        <v>19.939999999999998</v>
      </c>
      <c r="J103" s="1251">
        <v>25</v>
      </c>
      <c r="K103" s="37">
        <f>(H103/J103)/24</f>
        <v>6.6666666666666664E-4</v>
      </c>
      <c r="L103" s="37">
        <f t="shared" si="33"/>
        <v>2.8219444444444446E-2</v>
      </c>
      <c r="M103" s="98">
        <f t="shared" ref="M103:AC103" si="43">M102+$K103</f>
        <v>0.22613611111111107</v>
      </c>
      <c r="N103" s="98">
        <f t="shared" si="43"/>
        <v>0.26780277777777772</v>
      </c>
      <c r="O103" s="98">
        <f t="shared" si="43"/>
        <v>0.30252499999999993</v>
      </c>
      <c r="P103" s="98">
        <f t="shared" si="43"/>
        <v>0.3233583333333333</v>
      </c>
      <c r="Q103" s="98">
        <f t="shared" si="43"/>
        <v>0.36502499999999993</v>
      </c>
      <c r="R103" s="98">
        <f t="shared" si="43"/>
        <v>0.41363611111111109</v>
      </c>
      <c r="S103" s="98">
        <f t="shared" si="43"/>
        <v>0.45530277777777772</v>
      </c>
      <c r="T103" s="98">
        <f t="shared" si="43"/>
        <v>0.49696944444444435</v>
      </c>
      <c r="U103" s="98">
        <f t="shared" si="43"/>
        <v>0.55252500000000015</v>
      </c>
      <c r="V103" s="98">
        <f t="shared" si="43"/>
        <v>0.59419166666666678</v>
      </c>
      <c r="W103" s="98">
        <f t="shared" si="43"/>
        <v>0.63585833333333353</v>
      </c>
      <c r="X103" s="98">
        <f t="shared" si="43"/>
        <v>0.67752500000000015</v>
      </c>
      <c r="Y103" s="98">
        <f t="shared" si="43"/>
        <v>0.72266388888888911</v>
      </c>
      <c r="Z103" s="98">
        <f t="shared" si="43"/>
        <v>0.76433055555555574</v>
      </c>
      <c r="AA103" s="98">
        <f t="shared" si="43"/>
        <v>0.81641388888888911</v>
      </c>
      <c r="AB103" s="98">
        <f t="shared" si="43"/>
        <v>0.85808055555555574</v>
      </c>
      <c r="AC103" s="98">
        <f t="shared" si="43"/>
        <v>0.90669166666666678</v>
      </c>
      <c r="AD103" s="98">
        <f t="shared" si="41"/>
        <v>0.95183055555555574</v>
      </c>
      <c r="AE103" s="98">
        <f t="shared" si="29"/>
        <v>0.99349722222222236</v>
      </c>
      <c r="AH103" s="335"/>
      <c r="AI103" s="1382"/>
      <c r="AJ103" s="1382"/>
    </row>
    <row r="104" spans="1:36">
      <c r="A104" s="1951"/>
      <c r="B104" s="1098" t="s">
        <v>216</v>
      </c>
      <c r="C104" s="1264" t="s">
        <v>4</v>
      </c>
      <c r="D104" s="1382" t="s">
        <v>1681</v>
      </c>
      <c r="E104" s="1253" t="s">
        <v>161</v>
      </c>
      <c r="F104" s="571" t="s">
        <v>778</v>
      </c>
      <c r="G104" s="571" t="s">
        <v>779</v>
      </c>
      <c r="H104" s="1300">
        <v>0.38</v>
      </c>
      <c r="I104" s="28">
        <f t="shared" si="30"/>
        <v>20.319999999999997</v>
      </c>
      <c r="J104" s="1251">
        <v>25</v>
      </c>
      <c r="K104" s="37">
        <f>(H104/J104)/24</f>
        <v>6.333333333333333E-4</v>
      </c>
      <c r="L104" s="37">
        <f t="shared" si="33"/>
        <v>2.8852777777777779E-2</v>
      </c>
      <c r="M104" s="98">
        <f t="shared" ref="M104:AC104" si="44">M103+$K104</f>
        <v>0.22676944444444441</v>
      </c>
      <c r="N104" s="98">
        <f t="shared" si="44"/>
        <v>0.26843611111111104</v>
      </c>
      <c r="O104" s="98">
        <f t="shared" si="44"/>
        <v>0.30315833333333325</v>
      </c>
      <c r="P104" s="98">
        <f t="shared" si="44"/>
        <v>0.32399166666666662</v>
      </c>
      <c r="Q104" s="98">
        <f t="shared" si="44"/>
        <v>0.36565833333333325</v>
      </c>
      <c r="R104" s="98">
        <f t="shared" si="44"/>
        <v>0.41426944444444441</v>
      </c>
      <c r="S104" s="98">
        <f t="shared" si="44"/>
        <v>0.45593611111111104</v>
      </c>
      <c r="T104" s="98">
        <f t="shared" si="44"/>
        <v>0.49760277777777767</v>
      </c>
      <c r="U104" s="98">
        <f t="shared" si="44"/>
        <v>0.55315833333333353</v>
      </c>
      <c r="V104" s="98">
        <f t="shared" si="44"/>
        <v>0.59482500000000016</v>
      </c>
      <c r="W104" s="98">
        <f t="shared" si="44"/>
        <v>0.6364916666666669</v>
      </c>
      <c r="X104" s="98">
        <f t="shared" si="44"/>
        <v>0.67815833333333353</v>
      </c>
      <c r="Y104" s="98">
        <f t="shared" si="44"/>
        <v>0.72329722222222248</v>
      </c>
      <c r="Z104" s="98">
        <f t="shared" si="44"/>
        <v>0.76496388888888911</v>
      </c>
      <c r="AA104" s="98">
        <f t="shared" si="44"/>
        <v>0.81704722222222248</v>
      </c>
      <c r="AB104" s="98">
        <f t="shared" si="44"/>
        <v>0.85871388888888911</v>
      </c>
      <c r="AC104" s="98">
        <f t="shared" si="44"/>
        <v>0.90732500000000016</v>
      </c>
      <c r="AD104" s="98">
        <f t="shared" si="41"/>
        <v>0.95246388888888911</v>
      </c>
      <c r="AE104" s="98">
        <f t="shared" si="29"/>
        <v>0.99413055555555574</v>
      </c>
      <c r="AH104" s="335"/>
      <c r="AI104" s="1382"/>
      <c r="AJ104" s="1382"/>
    </row>
    <row r="105" spans="1:36">
      <c r="A105" s="1951"/>
      <c r="B105" s="335" t="s">
        <v>191</v>
      </c>
      <c r="C105" s="1264" t="s">
        <v>5</v>
      </c>
      <c r="D105" s="1382" t="s">
        <v>1681</v>
      </c>
      <c r="E105" s="1253" t="s">
        <v>183</v>
      </c>
      <c r="F105" s="571" t="s">
        <v>741</v>
      </c>
      <c r="G105" s="571" t="s">
        <v>742</v>
      </c>
      <c r="H105" s="1300">
        <v>0.3</v>
      </c>
      <c r="I105" s="28">
        <f t="shared" si="30"/>
        <v>20.619999999999997</v>
      </c>
      <c r="J105" s="1251">
        <v>25</v>
      </c>
      <c r="K105" s="37">
        <f>(H105/J105)/24</f>
        <v>5.0000000000000001E-4</v>
      </c>
      <c r="L105" s="37">
        <f t="shared" si="33"/>
        <v>2.935277777777778E-2</v>
      </c>
      <c r="M105" s="98">
        <f t="shared" ref="M105:AC105" si="45">M104+$K105</f>
        <v>0.22726944444444441</v>
      </c>
      <c r="N105" s="98">
        <f t="shared" si="45"/>
        <v>0.26893611111111104</v>
      </c>
      <c r="O105" s="98">
        <f t="shared" si="45"/>
        <v>0.30365833333333325</v>
      </c>
      <c r="P105" s="98">
        <f t="shared" si="45"/>
        <v>0.32449166666666662</v>
      </c>
      <c r="Q105" s="98">
        <f t="shared" si="45"/>
        <v>0.36615833333333325</v>
      </c>
      <c r="R105" s="98">
        <f t="shared" si="45"/>
        <v>0.41476944444444441</v>
      </c>
      <c r="S105" s="98">
        <f t="shared" si="45"/>
        <v>0.45643611111111104</v>
      </c>
      <c r="T105" s="98">
        <f t="shared" si="45"/>
        <v>0.49810277777777767</v>
      </c>
      <c r="U105" s="98">
        <f t="shared" si="45"/>
        <v>0.55365833333333347</v>
      </c>
      <c r="V105" s="98">
        <f t="shared" si="45"/>
        <v>0.5953250000000001</v>
      </c>
      <c r="W105" s="98">
        <f t="shared" si="45"/>
        <v>0.63699166666666684</v>
      </c>
      <c r="X105" s="98">
        <f t="shared" si="45"/>
        <v>0.67865833333333347</v>
      </c>
      <c r="Y105" s="98">
        <f t="shared" si="45"/>
        <v>0.72379722222222243</v>
      </c>
      <c r="Z105" s="98">
        <f t="shared" si="45"/>
        <v>0.76546388888888905</v>
      </c>
      <c r="AA105" s="98">
        <f t="shared" si="45"/>
        <v>0.81754722222222243</v>
      </c>
      <c r="AB105" s="98">
        <f t="shared" si="45"/>
        <v>0.85921388888888905</v>
      </c>
      <c r="AC105" s="98">
        <f t="shared" si="45"/>
        <v>0.9078250000000001</v>
      </c>
      <c r="AD105" s="98">
        <f t="shared" si="41"/>
        <v>0.95296388888888905</v>
      </c>
      <c r="AE105" s="98">
        <f t="shared" si="29"/>
        <v>0.99463055555555568</v>
      </c>
      <c r="AH105" s="335"/>
      <c r="AI105" s="1382"/>
      <c r="AJ105" s="1382"/>
    </row>
    <row r="106" spans="1:36">
      <c r="A106" s="1951"/>
      <c r="B106" s="1098" t="s">
        <v>215</v>
      </c>
      <c r="C106" s="1264" t="s">
        <v>4</v>
      </c>
      <c r="D106" s="1382" t="s">
        <v>1684</v>
      </c>
      <c r="E106" s="1253" t="s">
        <v>184</v>
      </c>
      <c r="F106" s="571" t="s">
        <v>743</v>
      </c>
      <c r="G106" s="571" t="s">
        <v>744</v>
      </c>
      <c r="H106" s="1300">
        <v>0.3</v>
      </c>
      <c r="I106" s="28">
        <f t="shared" si="30"/>
        <v>20.919999999999998</v>
      </c>
      <c r="J106" s="1251">
        <v>25</v>
      </c>
      <c r="K106" s="37">
        <f>(H106/J106)/24</f>
        <v>5.0000000000000001E-4</v>
      </c>
      <c r="L106" s="37">
        <f t="shared" si="33"/>
        <v>2.985277777777778E-2</v>
      </c>
      <c r="M106" s="98">
        <f t="shared" ref="M106:AC106" si="46">M105+$K106</f>
        <v>0.22776944444444441</v>
      </c>
      <c r="N106" s="98">
        <f t="shared" si="46"/>
        <v>0.26943611111111104</v>
      </c>
      <c r="O106" s="98">
        <f t="shared" si="46"/>
        <v>0.30415833333333325</v>
      </c>
      <c r="P106" s="98">
        <f t="shared" si="46"/>
        <v>0.32499166666666662</v>
      </c>
      <c r="Q106" s="98">
        <f t="shared" si="46"/>
        <v>0.36665833333333325</v>
      </c>
      <c r="R106" s="98">
        <f t="shared" si="46"/>
        <v>0.41526944444444441</v>
      </c>
      <c r="S106" s="98">
        <f t="shared" si="46"/>
        <v>0.45693611111111104</v>
      </c>
      <c r="T106" s="98">
        <f t="shared" si="46"/>
        <v>0.49860277777777767</v>
      </c>
      <c r="U106" s="98">
        <f t="shared" si="46"/>
        <v>0.55415833333333342</v>
      </c>
      <c r="V106" s="98">
        <f t="shared" si="46"/>
        <v>0.59582500000000005</v>
      </c>
      <c r="W106" s="98">
        <f t="shared" si="46"/>
        <v>0.63749166666666679</v>
      </c>
      <c r="X106" s="98">
        <f t="shared" si="46"/>
        <v>0.67915833333333342</v>
      </c>
      <c r="Y106" s="98">
        <f t="shared" si="46"/>
        <v>0.72429722222222237</v>
      </c>
      <c r="Z106" s="98">
        <f t="shared" si="46"/>
        <v>0.765963888888889</v>
      </c>
      <c r="AA106" s="98">
        <f t="shared" si="46"/>
        <v>0.81804722222222237</v>
      </c>
      <c r="AB106" s="98">
        <f t="shared" si="46"/>
        <v>0.859713888888889</v>
      </c>
      <c r="AC106" s="98">
        <f t="shared" si="46"/>
        <v>0.90832500000000005</v>
      </c>
      <c r="AD106" s="98">
        <f t="shared" si="41"/>
        <v>0.953463888888889</v>
      </c>
      <c r="AE106" s="98">
        <f t="shared" si="29"/>
        <v>0.99513055555555563</v>
      </c>
      <c r="AH106" s="1065"/>
      <c r="AI106" s="1382"/>
      <c r="AJ106" s="1382"/>
    </row>
    <row r="107" spans="1:36">
      <c r="A107" s="1951"/>
      <c r="B107" s="1098" t="s">
        <v>423</v>
      </c>
      <c r="C107" s="1264" t="s">
        <v>4</v>
      </c>
      <c r="D107" s="1382" t="s">
        <v>1681</v>
      </c>
      <c r="E107" s="1253" t="s">
        <v>185</v>
      </c>
      <c r="F107" s="571" t="s">
        <v>662</v>
      </c>
      <c r="G107" s="571" t="s">
        <v>663</v>
      </c>
      <c r="H107" s="1303">
        <v>0.87</v>
      </c>
      <c r="I107" s="28">
        <f t="shared" si="30"/>
        <v>21.79</v>
      </c>
      <c r="J107" s="1251">
        <v>15</v>
      </c>
      <c r="K107" s="37">
        <f t="shared" ref="K107:K108" si="47">(H107/J107)/24</f>
        <v>2.4166666666666668E-3</v>
      </c>
      <c r="L107" s="37">
        <f t="shared" si="33"/>
        <v>3.2269444444444448E-2</v>
      </c>
      <c r="M107" s="98">
        <f t="shared" ref="M107:AC107" si="48">M106+$K107</f>
        <v>0.23018611111111109</v>
      </c>
      <c r="N107" s="98">
        <f t="shared" si="48"/>
        <v>0.27185277777777772</v>
      </c>
      <c r="O107" s="98">
        <f t="shared" si="48"/>
        <v>0.30657499999999993</v>
      </c>
      <c r="P107" s="98">
        <f t="shared" si="48"/>
        <v>0.3274083333333333</v>
      </c>
      <c r="Q107" s="98">
        <f t="shared" si="48"/>
        <v>0.36907499999999993</v>
      </c>
      <c r="R107" s="98">
        <f t="shared" si="48"/>
        <v>0.41768611111111109</v>
      </c>
      <c r="S107" s="98">
        <f t="shared" si="48"/>
        <v>0.45935277777777772</v>
      </c>
      <c r="T107" s="98">
        <f t="shared" si="48"/>
        <v>0.50101944444444435</v>
      </c>
      <c r="U107" s="98">
        <f t="shared" si="48"/>
        <v>0.55657500000000004</v>
      </c>
      <c r="V107" s="98">
        <f t="shared" si="48"/>
        <v>0.59824166666666667</v>
      </c>
      <c r="W107" s="98">
        <f t="shared" si="48"/>
        <v>0.63990833333333341</v>
      </c>
      <c r="X107" s="98">
        <f t="shared" si="48"/>
        <v>0.68157500000000004</v>
      </c>
      <c r="Y107" s="98">
        <f t="shared" si="48"/>
        <v>0.72671388888888899</v>
      </c>
      <c r="Z107" s="98">
        <f t="shared" si="48"/>
        <v>0.76838055555555562</v>
      </c>
      <c r="AA107" s="98">
        <f t="shared" si="48"/>
        <v>0.82046388888888899</v>
      </c>
      <c r="AB107" s="98">
        <f t="shared" si="48"/>
        <v>0.86213055555555562</v>
      </c>
      <c r="AC107" s="98">
        <f t="shared" si="48"/>
        <v>0.91074166666666667</v>
      </c>
      <c r="AD107" s="98">
        <f t="shared" si="41"/>
        <v>0.95588055555555562</v>
      </c>
      <c r="AE107" s="98">
        <f t="shared" si="29"/>
        <v>0.99754722222222225</v>
      </c>
    </row>
    <row r="108" spans="1:36">
      <c r="A108" s="1951"/>
      <c r="B108" s="1106" t="s">
        <v>162</v>
      </c>
      <c r="C108" s="1424" t="s">
        <v>4</v>
      </c>
      <c r="D108" s="1424" t="s">
        <v>1681</v>
      </c>
      <c r="E108" s="1253" t="s">
        <v>186</v>
      </c>
      <c r="F108" s="571" t="s">
        <v>601</v>
      </c>
      <c r="G108" s="571" t="s">
        <v>602</v>
      </c>
      <c r="H108" s="1304">
        <v>0.68</v>
      </c>
      <c r="I108" s="28">
        <f t="shared" si="30"/>
        <v>22.47</v>
      </c>
      <c r="J108" s="1251">
        <v>15</v>
      </c>
      <c r="K108" s="37">
        <f t="shared" si="47"/>
        <v>1.888888888888889E-3</v>
      </c>
      <c r="L108" s="37">
        <f t="shared" si="33"/>
        <v>3.4158333333333339E-2</v>
      </c>
      <c r="M108" s="98">
        <f t="shared" ref="M108:AC108" si="49">M107+$K108</f>
        <v>0.23207499999999998</v>
      </c>
      <c r="N108" s="98">
        <f t="shared" si="49"/>
        <v>0.27374166666666661</v>
      </c>
      <c r="O108" s="98">
        <f t="shared" si="49"/>
        <v>0.30846388888888882</v>
      </c>
      <c r="P108" s="98">
        <f t="shared" si="49"/>
        <v>0.32929722222222219</v>
      </c>
      <c r="Q108" s="98">
        <f t="shared" si="49"/>
        <v>0.37096388888888882</v>
      </c>
      <c r="R108" s="98">
        <f t="shared" si="49"/>
        <v>0.41957499999999998</v>
      </c>
      <c r="S108" s="98">
        <f t="shared" si="49"/>
        <v>0.46124166666666661</v>
      </c>
      <c r="T108" s="98">
        <f t="shared" si="49"/>
        <v>0.50290833333333329</v>
      </c>
      <c r="U108" s="98">
        <f t="shared" si="49"/>
        <v>0.55846388888888898</v>
      </c>
      <c r="V108" s="98">
        <f t="shared" si="49"/>
        <v>0.60013055555555561</v>
      </c>
      <c r="W108" s="98">
        <f t="shared" si="49"/>
        <v>0.64179722222222235</v>
      </c>
      <c r="X108" s="98">
        <f t="shared" si="49"/>
        <v>0.68346388888888898</v>
      </c>
      <c r="Y108" s="98">
        <f t="shared" si="49"/>
        <v>0.72860277777777793</v>
      </c>
      <c r="Z108" s="98">
        <f t="shared" si="49"/>
        <v>0.77026944444444456</v>
      </c>
      <c r="AA108" s="98">
        <f t="shared" si="49"/>
        <v>0.82235277777777793</v>
      </c>
      <c r="AB108" s="98">
        <f t="shared" si="49"/>
        <v>0.86401944444444456</v>
      </c>
      <c r="AC108" s="98">
        <f t="shared" si="49"/>
        <v>0.91263055555555561</v>
      </c>
      <c r="AD108" s="98">
        <f t="shared" si="41"/>
        <v>0.95776944444444456</v>
      </c>
      <c r="AE108" s="98">
        <f t="shared" si="29"/>
        <v>0.99943611111111119</v>
      </c>
    </row>
    <row r="109" spans="1:36">
      <c r="A109" s="824"/>
      <c r="B109" s="1297"/>
      <c r="C109" s="1249"/>
      <c r="D109" s="1376"/>
      <c r="E109" s="84"/>
      <c r="F109" s="741"/>
      <c r="G109" s="741"/>
      <c r="H109" s="1298"/>
      <c r="I109" s="85"/>
      <c r="J109" s="1257"/>
      <c r="K109" s="87"/>
      <c r="L109" s="87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</row>
    <row r="110" spans="1:36">
      <c r="A110" s="1305"/>
      <c r="B110" s="1297"/>
      <c r="C110" s="1244"/>
      <c r="D110" s="1374"/>
      <c r="E110" s="84"/>
      <c r="F110" s="741"/>
      <c r="G110" s="741"/>
      <c r="H110" s="1306"/>
      <c r="I110" s="85"/>
      <c r="J110" s="1244"/>
      <c r="K110" s="87"/>
      <c r="L110" s="87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</row>
    <row r="111" spans="1:36">
      <c r="A111" s="1305"/>
      <c r="B111" s="1297"/>
      <c r="C111" s="1244"/>
      <c r="D111" s="84"/>
      <c r="E111" s="741"/>
      <c r="F111" s="741"/>
      <c r="G111" s="1306"/>
      <c r="H111" s="85"/>
      <c r="I111" s="1244"/>
      <c r="J111" s="87"/>
      <c r="K111" s="87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</row>
    <row r="112" spans="1:36">
      <c r="A112" s="1305"/>
      <c r="B112" s="1297"/>
      <c r="C112" s="1244"/>
      <c r="D112" s="84"/>
      <c r="E112" s="741"/>
      <c r="F112" s="741"/>
      <c r="G112" s="1306"/>
      <c r="H112" s="85"/>
      <c r="I112" s="1244"/>
      <c r="J112" s="87"/>
      <c r="K112" s="87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</row>
    <row r="113" spans="1:30">
      <c r="A113" s="1305"/>
      <c r="B113" s="63"/>
      <c r="C113" s="1244"/>
      <c r="D113" s="84"/>
      <c r="E113" s="741"/>
      <c r="F113" s="741"/>
      <c r="G113" s="1306"/>
      <c r="H113" s="85"/>
      <c r="I113" s="1244"/>
      <c r="J113" s="87"/>
      <c r="K113" s="87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</row>
    <row r="114" spans="1:30">
      <c r="A114" s="1305"/>
      <c r="B114" s="1297"/>
      <c r="C114" s="1244"/>
      <c r="D114" s="84"/>
      <c r="E114" s="741"/>
      <c r="F114" s="741"/>
      <c r="G114" s="1306"/>
      <c r="H114" s="85"/>
      <c r="I114" s="1244"/>
      <c r="J114" s="87"/>
      <c r="K114" s="87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</row>
    <row r="115" spans="1:30">
      <c r="A115" s="1305"/>
      <c r="B115" s="1297"/>
      <c r="C115" s="1244"/>
      <c r="D115" s="84"/>
      <c r="E115" s="741"/>
      <c r="F115" s="741"/>
      <c r="G115" s="1306"/>
      <c r="H115" s="85"/>
      <c r="I115" s="1244"/>
      <c r="J115" s="87"/>
      <c r="K115" s="87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</row>
    <row r="116" spans="1:30">
      <c r="A116" s="1305"/>
      <c r="B116" s="1297"/>
      <c r="C116" s="1244"/>
      <c r="D116" s="84"/>
      <c r="E116" s="741"/>
      <c r="F116" s="741"/>
      <c r="G116" s="1306"/>
      <c r="H116" s="85"/>
      <c r="I116" s="1244"/>
      <c r="J116" s="87"/>
      <c r="K116" s="87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  <c r="AD116" s="90"/>
    </row>
    <row r="117" spans="1:30">
      <c r="A117" s="338"/>
      <c r="B117" s="1297"/>
      <c r="C117" s="1244"/>
      <c r="D117" s="84"/>
      <c r="E117" s="741"/>
      <c r="F117" s="741"/>
      <c r="G117" s="1306"/>
      <c r="H117" s="85"/>
      <c r="I117" s="1244"/>
      <c r="J117" s="87"/>
      <c r="K117" s="87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</row>
    <row r="118" spans="1:30">
      <c r="A118" s="338"/>
      <c r="B118" s="1297"/>
      <c r="C118" s="1244"/>
      <c r="D118" s="84"/>
      <c r="E118" s="741"/>
      <c r="F118" s="741"/>
      <c r="G118" s="1306"/>
      <c r="H118" s="85"/>
      <c r="I118" s="1244"/>
      <c r="J118" s="87"/>
      <c r="K118" s="87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  <c r="AD118" s="90"/>
    </row>
    <row r="119" spans="1:30">
      <c r="A119" s="338"/>
      <c r="B119" s="63"/>
      <c r="C119" s="1244"/>
      <c r="D119" s="84"/>
      <c r="E119" s="741"/>
      <c r="F119" s="741"/>
      <c r="G119" s="1306"/>
      <c r="H119" s="85"/>
      <c r="I119" s="1244"/>
      <c r="J119" s="87"/>
      <c r="K119" s="87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</row>
    <row r="120" spans="1:30">
      <c r="A120" s="338"/>
      <c r="B120" s="1297"/>
      <c r="C120" s="1244"/>
      <c r="D120" s="84"/>
      <c r="E120" s="741"/>
      <c r="F120" s="741"/>
      <c r="G120" s="1306"/>
      <c r="H120" s="85"/>
      <c r="I120" s="1244"/>
      <c r="J120" s="87"/>
      <c r="K120" s="87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</row>
    <row r="121" spans="1:30">
      <c r="A121" s="338"/>
      <c r="B121" s="1299"/>
      <c r="C121" s="1244"/>
      <c r="D121" s="84"/>
      <c r="E121" s="741"/>
      <c r="F121" s="741"/>
      <c r="G121" s="1307"/>
      <c r="H121" s="85"/>
      <c r="I121" s="1244"/>
      <c r="J121" s="87"/>
      <c r="K121" s="87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</row>
    <row r="122" spans="1:30">
      <c r="A122" s="84"/>
      <c r="B122" s="419"/>
      <c r="C122" s="419"/>
      <c r="D122" s="419"/>
      <c r="E122" s="419"/>
      <c r="F122" s="419"/>
      <c r="G122" s="419"/>
      <c r="H122" s="419"/>
      <c r="I122" s="419"/>
      <c r="J122" s="419"/>
      <c r="K122" s="419"/>
      <c r="L122" s="419"/>
      <c r="M122" s="419"/>
      <c r="N122" s="419"/>
      <c r="O122" s="419"/>
      <c r="U122" s="1"/>
      <c r="V122" s="1"/>
      <c r="AB122" s="15"/>
      <c r="AC122" s="90"/>
      <c r="AD122" s="15"/>
    </row>
    <row r="123" spans="1:30">
      <c r="A123" s="13"/>
      <c r="B123" s="11"/>
      <c r="C123" s="2134" t="s">
        <v>1318</v>
      </c>
      <c r="D123" s="1918"/>
      <c r="E123" s="1918"/>
      <c r="F123" s="11">
        <v>28.46</v>
      </c>
      <c r="G123" s="2134" t="s">
        <v>1316</v>
      </c>
      <c r="H123" s="1918"/>
      <c r="I123" s="2134" t="s">
        <v>1553</v>
      </c>
      <c r="J123" s="1918"/>
      <c r="K123" s="1918"/>
      <c r="T123" s="1"/>
      <c r="U123" s="1"/>
      <c r="V123" s="1"/>
    </row>
    <row r="124" spans="1:30">
      <c r="A124" s="13"/>
      <c r="B124" s="11"/>
      <c r="C124" s="11"/>
      <c r="D124" s="11"/>
      <c r="T124" s="1"/>
      <c r="U124" s="1"/>
      <c r="V124" s="1"/>
    </row>
    <row r="125" spans="1:30">
      <c r="A125" s="13"/>
      <c r="B125" s="11"/>
      <c r="C125" s="11"/>
      <c r="D125" s="11"/>
      <c r="T125" s="1"/>
      <c r="U125" s="1"/>
      <c r="V125" s="1"/>
    </row>
    <row r="126" spans="1:30">
      <c r="A126" s="13"/>
      <c r="B126" s="11"/>
      <c r="C126" s="11"/>
      <c r="D126" s="11"/>
      <c r="T126" s="1"/>
      <c r="U126" s="1"/>
      <c r="V126" s="1"/>
    </row>
    <row r="127" spans="1:30">
      <c r="A127" s="13"/>
      <c r="B127" s="11"/>
      <c r="C127" s="11"/>
      <c r="D127" s="11"/>
      <c r="T127" s="1"/>
      <c r="U127" s="1"/>
      <c r="V127" s="1"/>
    </row>
    <row r="128" spans="1:30">
      <c r="A128" s="13"/>
      <c r="B128" s="11"/>
      <c r="C128" s="11"/>
      <c r="D128" s="11"/>
      <c r="T128" s="1"/>
      <c r="U128" s="1"/>
      <c r="V128" s="1"/>
    </row>
    <row r="129" spans="1:22">
      <c r="A129" s="13"/>
      <c r="B129" s="11"/>
      <c r="C129" s="11"/>
      <c r="D129" s="11"/>
      <c r="T129" s="1"/>
      <c r="U129" s="1"/>
      <c r="V129" s="1"/>
    </row>
    <row r="130" spans="1:22">
      <c r="A130" s="13"/>
      <c r="B130" s="11"/>
      <c r="C130" s="11"/>
      <c r="D130" s="11"/>
      <c r="T130" s="1"/>
      <c r="U130" s="1"/>
      <c r="V130" s="1"/>
    </row>
    <row r="131" spans="1:22">
      <c r="A131" s="13"/>
      <c r="B131" s="11"/>
      <c r="C131" s="11"/>
      <c r="D131" s="11"/>
      <c r="T131" s="1"/>
      <c r="U131" s="1"/>
      <c r="V131" s="1"/>
    </row>
    <row r="132" spans="1:22">
      <c r="A132" s="13"/>
      <c r="B132" s="11"/>
      <c r="C132" s="11"/>
      <c r="D132" s="11"/>
      <c r="T132" s="1"/>
      <c r="U132" s="1"/>
      <c r="V132" s="1"/>
    </row>
    <row r="133" spans="1:22">
      <c r="A133" s="13"/>
      <c r="B133" s="11"/>
      <c r="C133" s="11"/>
      <c r="D133" s="11"/>
      <c r="T133" s="1"/>
      <c r="U133" s="1"/>
      <c r="V133" s="1"/>
    </row>
    <row r="134" spans="1:22">
      <c r="A134" s="13"/>
      <c r="B134" s="11"/>
      <c r="C134" s="11"/>
      <c r="D134" s="11"/>
      <c r="T134" s="1"/>
      <c r="U134" s="1"/>
      <c r="V134" s="1"/>
    </row>
    <row r="135" spans="1:22">
      <c r="A135" s="13"/>
      <c r="B135" s="11"/>
      <c r="C135" s="11"/>
      <c r="D135" s="11"/>
      <c r="T135" s="1"/>
      <c r="U135" s="1"/>
      <c r="V135" s="1"/>
    </row>
    <row r="136" spans="1:22">
      <c r="A136" s="13"/>
      <c r="B136" s="11"/>
      <c r="C136" s="11"/>
      <c r="D136" s="11"/>
      <c r="T136" s="1"/>
      <c r="U136" s="1"/>
      <c r="V136" s="1"/>
    </row>
    <row r="137" spans="1:22">
      <c r="A137" s="15"/>
      <c r="B137" s="11"/>
      <c r="C137" s="11"/>
      <c r="D137" s="11"/>
      <c r="T137" s="1"/>
      <c r="U137" s="1"/>
      <c r="V137" s="1"/>
    </row>
    <row r="138" spans="1:22">
      <c r="A138" s="15"/>
      <c r="B138" s="11"/>
      <c r="C138" s="11"/>
      <c r="D138" s="11"/>
      <c r="T138" s="1"/>
      <c r="U138" s="1"/>
      <c r="V138" s="1"/>
    </row>
    <row r="139" spans="1:22">
      <c r="A139" s="15"/>
      <c r="B139" s="11"/>
      <c r="C139" s="11"/>
      <c r="D139" s="11"/>
      <c r="T139" s="1"/>
      <c r="U139" s="1"/>
      <c r="V139" s="1"/>
    </row>
    <row r="140" spans="1:22">
      <c r="A140" s="15"/>
      <c r="B140" s="11"/>
      <c r="C140" s="11"/>
      <c r="D140" s="11"/>
      <c r="T140" s="1"/>
      <c r="U140" s="1"/>
      <c r="V140" s="1"/>
    </row>
    <row r="141" spans="1:22">
      <c r="A141" s="15"/>
      <c r="B141" s="11"/>
      <c r="C141" s="11"/>
      <c r="D141" s="11"/>
      <c r="T141" s="1"/>
      <c r="U141" s="1"/>
      <c r="V141" s="1"/>
    </row>
    <row r="142" spans="1:22">
      <c r="A142" s="15"/>
      <c r="B142" s="17"/>
    </row>
    <row r="143" spans="1:22">
      <c r="A143" s="15"/>
      <c r="B143" s="17"/>
    </row>
    <row r="144" spans="1:22">
      <c r="A144" s="15"/>
      <c r="B144" s="17"/>
    </row>
    <row r="145" spans="1:2">
      <c r="A145" s="15"/>
      <c r="B145" s="17"/>
    </row>
    <row r="146" spans="1:2">
      <c r="A146" s="15"/>
      <c r="B146" s="17"/>
    </row>
    <row r="147" spans="1:2">
      <c r="A147" s="15"/>
      <c r="B147" s="17"/>
    </row>
    <row r="148" spans="1:2">
      <c r="A148" s="15"/>
      <c r="B148" s="17"/>
    </row>
    <row r="149" spans="1:2">
      <c r="A149" s="15"/>
      <c r="B149" s="17"/>
    </row>
    <row r="150" spans="1:2">
      <c r="A150" s="15"/>
      <c r="B150" s="17"/>
    </row>
    <row r="151" spans="1:2">
      <c r="A151" s="15"/>
      <c r="B151" s="17"/>
    </row>
    <row r="152" spans="1:2">
      <c r="A152" s="15"/>
      <c r="B152" s="17"/>
    </row>
    <row r="153" spans="1:2">
      <c r="A153" s="15"/>
      <c r="B153" s="17"/>
    </row>
    <row r="154" spans="1:2">
      <c r="A154" s="15"/>
      <c r="B154" s="17"/>
    </row>
    <row r="155" spans="1:2">
      <c r="A155" s="15"/>
      <c r="B155" s="17"/>
    </row>
    <row r="156" spans="1:2">
      <c r="A156" s="15"/>
      <c r="B156" s="17"/>
    </row>
    <row r="157" spans="1:2">
      <c r="A157" s="15"/>
      <c r="B157" s="17"/>
    </row>
    <row r="158" spans="1:2">
      <c r="A158" s="15"/>
      <c r="B158" s="17"/>
    </row>
    <row r="159" spans="1:2">
      <c r="A159" s="15"/>
      <c r="B159" s="17"/>
    </row>
    <row r="160" spans="1:2">
      <c r="A160" s="15"/>
      <c r="B160" s="17"/>
    </row>
    <row r="161" spans="1:2">
      <c r="A161" s="15"/>
      <c r="B161" s="17"/>
    </row>
    <row r="162" spans="1:2">
      <c r="A162" s="15"/>
      <c r="B162" s="17"/>
    </row>
    <row r="163" spans="1:2">
      <c r="A163" s="15"/>
      <c r="B163" s="17"/>
    </row>
    <row r="164" spans="1:2">
      <c r="A164" s="15"/>
      <c r="B164" s="17"/>
    </row>
    <row r="165" spans="1:2">
      <c r="A165" s="15"/>
    </row>
  </sheetData>
  <mergeCells count="28">
    <mergeCell ref="A81:A108"/>
    <mergeCell ref="A6:A33"/>
    <mergeCell ref="I123:K123"/>
    <mergeCell ref="I41:M41"/>
    <mergeCell ref="A73:A74"/>
    <mergeCell ref="C123:E123"/>
    <mergeCell ref="G123:H123"/>
    <mergeCell ref="A75:A80"/>
    <mergeCell ref="A34:A39"/>
    <mergeCell ref="A47:A48"/>
    <mergeCell ref="D72:AE72"/>
    <mergeCell ref="D73:D74"/>
    <mergeCell ref="E73:L73"/>
    <mergeCell ref="B73:B74"/>
    <mergeCell ref="C73:C74"/>
    <mergeCell ref="C47:C48"/>
    <mergeCell ref="F5:G5"/>
    <mergeCell ref="D47:I47"/>
    <mergeCell ref="B70:B71"/>
    <mergeCell ref="F74:G74"/>
    <mergeCell ref="D3:AE3"/>
    <mergeCell ref="E4:L4"/>
    <mergeCell ref="D4:D5"/>
    <mergeCell ref="B1:B2"/>
    <mergeCell ref="A3:C3"/>
    <mergeCell ref="A4:A5"/>
    <mergeCell ref="B4:B5"/>
    <mergeCell ref="C4:C5"/>
  </mergeCells>
  <pageMargins left="0.43307086614173229" right="0.23622047244094491" top="0.74803149606299213" bottom="0.74803149606299213" header="0.31496062992125984" footer="0.31496062992125984"/>
  <pageSetup paperSize="8" scale="65" orientation="landscape" r:id="rId1"/>
  <rowBreaks count="1" manualBreakCount="1">
    <brk id="66" max="16383" man="1"/>
  </row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CD133"/>
  <sheetViews>
    <sheetView topLeftCell="A35" zoomScale="90" zoomScaleNormal="90" workbookViewId="0">
      <selection activeCell="B46" sqref="B46"/>
    </sheetView>
  </sheetViews>
  <sheetFormatPr defaultRowHeight="16.5"/>
  <cols>
    <col min="1" max="1" width="6.140625" style="1" customWidth="1"/>
    <col min="2" max="2" width="40" style="12" bestFit="1" customWidth="1"/>
    <col min="3" max="4" width="5.140625" style="13" customWidth="1"/>
    <col min="5" max="5" width="8.85546875" style="11" customWidth="1"/>
    <col min="6" max="6" width="7.85546875" style="11" customWidth="1"/>
    <col min="7" max="7" width="14.28515625" style="11" customWidth="1"/>
    <col min="8" max="8" width="13.7109375" style="11" customWidth="1"/>
    <col min="9" max="9" width="10.140625" style="11" customWidth="1"/>
    <col min="10" max="10" width="8.85546875" style="11" bestFit="1" customWidth="1"/>
    <col min="11" max="11" width="9.42578125" style="11" customWidth="1"/>
    <col min="12" max="12" width="7.85546875" style="11" customWidth="1"/>
    <col min="13" max="13" width="7.28515625" style="11" customWidth="1"/>
    <col min="14" max="14" width="7.7109375" style="11" customWidth="1"/>
    <col min="15" max="15" width="9.85546875" style="11" customWidth="1"/>
    <col min="16" max="22" width="7.42578125" style="11" customWidth="1"/>
    <col min="23" max="24" width="7.42578125" style="1" customWidth="1"/>
    <col min="25" max="26" width="9.7109375" style="1" customWidth="1"/>
    <col min="27" max="47" width="7.42578125" style="1" customWidth="1"/>
    <col min="48" max="48" width="6.85546875" style="1" customWidth="1"/>
    <col min="49" max="49" width="9.140625" style="1"/>
    <col min="50" max="50" width="99" style="1" customWidth="1"/>
    <col min="51" max="16384" width="9.140625" style="1"/>
  </cols>
  <sheetData>
    <row r="1" spans="1:82" ht="36.75" customHeight="1">
      <c r="A1" s="15"/>
      <c r="B1" s="1952">
        <v>1</v>
      </c>
      <c r="C1" s="727"/>
      <c r="D1" s="38" t="s">
        <v>269</v>
      </c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  <c r="P1" s="361"/>
      <c r="Q1" s="723"/>
      <c r="R1" s="723"/>
      <c r="S1" s="723"/>
      <c r="T1" s="723"/>
      <c r="U1" s="723"/>
      <c r="V1" s="723"/>
      <c r="W1" s="723"/>
      <c r="X1" s="723"/>
      <c r="Y1" s="723"/>
      <c r="Z1" s="723"/>
      <c r="AA1" s="723"/>
      <c r="AB1" s="723"/>
      <c r="AC1" s="1211"/>
      <c r="AD1" s="1211"/>
      <c r="AE1" s="1211"/>
      <c r="AF1" s="1211"/>
      <c r="AG1" s="1211"/>
      <c r="AH1" s="1211"/>
      <c r="AI1" s="1211"/>
      <c r="AJ1" s="1211"/>
      <c r="AK1" s="1211"/>
      <c r="AL1" s="1211"/>
      <c r="AM1" s="1211"/>
      <c r="AN1" s="1211"/>
      <c r="AO1" s="1211"/>
      <c r="AP1" s="1211"/>
      <c r="AQ1" s="1211"/>
      <c r="AR1" s="1211"/>
      <c r="AS1" s="1211"/>
      <c r="AT1" s="1211"/>
      <c r="AU1" s="1211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</row>
    <row r="2" spans="1:82" ht="36.75" customHeight="1">
      <c r="A2" s="15"/>
      <c r="B2" s="1952"/>
      <c r="C2" s="727"/>
      <c r="D2" s="38" t="s">
        <v>1147</v>
      </c>
      <c r="E2" s="361"/>
      <c r="F2" s="361"/>
      <c r="G2" s="361"/>
      <c r="H2" s="361"/>
      <c r="I2" s="361"/>
      <c r="J2" s="361"/>
      <c r="K2" s="361"/>
      <c r="L2" s="361"/>
      <c r="M2" s="361"/>
      <c r="N2" s="361"/>
      <c r="O2" s="361"/>
      <c r="P2" s="361"/>
      <c r="Q2" s="723"/>
      <c r="R2" s="723"/>
      <c r="S2" s="723"/>
      <c r="T2" s="723"/>
      <c r="U2" s="723"/>
      <c r="V2" s="723"/>
      <c r="W2" s="723"/>
      <c r="X2" s="723"/>
      <c r="Y2" s="723"/>
      <c r="Z2" s="723"/>
      <c r="AA2" s="723"/>
      <c r="AB2" s="723"/>
      <c r="AC2" s="1211"/>
      <c r="AD2" s="1211"/>
      <c r="AE2" s="1211"/>
      <c r="AF2" s="1211"/>
      <c r="AG2" s="1211"/>
      <c r="AH2" s="1211"/>
      <c r="AI2" s="1211"/>
      <c r="AJ2" s="1211"/>
      <c r="AK2" s="1211"/>
      <c r="AL2" s="1211"/>
      <c r="AM2" s="1211"/>
      <c r="AN2" s="1211"/>
      <c r="AO2" s="1211"/>
      <c r="AP2" s="1211"/>
      <c r="AQ2" s="1211"/>
      <c r="AR2" s="1211"/>
      <c r="AS2" s="1211"/>
      <c r="AT2" s="1211"/>
      <c r="AU2" s="1211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</row>
    <row r="3" spans="1:82" ht="25.5">
      <c r="A3" s="1953" t="s">
        <v>17</v>
      </c>
      <c r="B3" s="1953"/>
      <c r="C3" s="1953"/>
      <c r="D3" s="1959" t="s">
        <v>263</v>
      </c>
      <c r="E3" s="1960"/>
      <c r="F3" s="1960"/>
      <c r="G3" s="1960"/>
      <c r="H3" s="1960"/>
      <c r="I3" s="1960"/>
      <c r="J3" s="1960"/>
      <c r="K3" s="1960"/>
      <c r="L3" s="1960"/>
      <c r="M3" s="1960"/>
      <c r="N3" s="1960"/>
      <c r="O3" s="1960"/>
      <c r="P3" s="1960"/>
      <c r="Q3" s="1960"/>
      <c r="R3" s="1960"/>
      <c r="S3" s="1960"/>
      <c r="T3" s="1960"/>
      <c r="U3" s="1960"/>
      <c r="V3" s="1960"/>
      <c r="W3" s="1960"/>
      <c r="X3" s="1960"/>
      <c r="Y3" s="1960"/>
      <c r="Z3" s="1961"/>
      <c r="AA3" s="338"/>
      <c r="AB3" s="338"/>
      <c r="AC3" s="338"/>
      <c r="AD3" s="1211"/>
      <c r="AE3" s="1211"/>
      <c r="AF3" s="1211"/>
      <c r="AG3" s="1211"/>
      <c r="AH3" s="1211"/>
      <c r="AI3" s="1211"/>
      <c r="AJ3" s="1211"/>
      <c r="AK3" s="1211"/>
      <c r="AL3" s="1211"/>
      <c r="AM3" s="1211"/>
      <c r="AN3" s="1211"/>
      <c r="AO3" s="1211"/>
      <c r="AP3" s="1211"/>
      <c r="AQ3" s="1211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</row>
    <row r="4" spans="1:82" ht="18" customHeight="1">
      <c r="A4" s="1954"/>
      <c r="B4" s="1953" t="s">
        <v>1</v>
      </c>
      <c r="C4" s="1955" t="s">
        <v>2</v>
      </c>
      <c r="D4" s="1954" t="s">
        <v>16</v>
      </c>
      <c r="E4" s="1956"/>
      <c r="F4" s="1956"/>
      <c r="G4" s="1956"/>
      <c r="H4" s="1956"/>
      <c r="I4" s="1956"/>
      <c r="J4" s="1956"/>
      <c r="K4" s="1956"/>
      <c r="L4" s="217">
        <v>1</v>
      </c>
      <c r="M4" s="217">
        <v>1</v>
      </c>
      <c r="N4" s="217">
        <v>1</v>
      </c>
      <c r="O4" s="217">
        <v>1</v>
      </c>
      <c r="P4" s="217">
        <v>1</v>
      </c>
      <c r="Q4" s="217">
        <v>1</v>
      </c>
      <c r="R4" s="217">
        <v>1</v>
      </c>
      <c r="S4" s="217">
        <v>1</v>
      </c>
      <c r="T4" s="217">
        <v>1</v>
      </c>
      <c r="U4" s="217">
        <v>1</v>
      </c>
      <c r="V4" s="217">
        <v>1</v>
      </c>
      <c r="W4" s="217">
        <v>1</v>
      </c>
      <c r="X4" s="217">
        <v>1</v>
      </c>
      <c r="Y4" s="217">
        <v>1</v>
      </c>
      <c r="Z4" s="217">
        <v>1</v>
      </c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</row>
    <row r="5" spans="1:82" ht="18" customHeight="1">
      <c r="A5" s="1954"/>
      <c r="B5" s="1953"/>
      <c r="C5" s="1955"/>
      <c r="D5" s="1143" t="s">
        <v>0</v>
      </c>
      <c r="E5" s="1147" t="s">
        <v>48</v>
      </c>
      <c r="F5" s="1147"/>
      <c r="G5" s="1957" t="s">
        <v>552</v>
      </c>
      <c r="H5" s="1958"/>
      <c r="I5" s="1147" t="s">
        <v>8</v>
      </c>
      <c r="J5" s="1147" t="s">
        <v>9</v>
      </c>
      <c r="K5" s="1147" t="s">
        <v>10</v>
      </c>
      <c r="L5" s="1145">
        <v>1</v>
      </c>
      <c r="M5" s="1145">
        <v>2</v>
      </c>
      <c r="N5" s="1145">
        <v>3</v>
      </c>
      <c r="O5" s="1145">
        <v>4</v>
      </c>
      <c r="P5" s="1145">
        <v>5</v>
      </c>
      <c r="Q5" s="1145">
        <v>6</v>
      </c>
      <c r="R5" s="1145">
        <v>7</v>
      </c>
      <c r="S5" s="1145">
        <v>8</v>
      </c>
      <c r="T5" s="1145">
        <v>9</v>
      </c>
      <c r="U5" s="1145">
        <v>10</v>
      </c>
      <c r="V5" s="1145">
        <v>11</v>
      </c>
      <c r="W5" s="1145">
        <v>12</v>
      </c>
      <c r="X5" s="1145">
        <v>13</v>
      </c>
      <c r="Y5" s="1145">
        <v>14</v>
      </c>
      <c r="Z5" s="1145">
        <v>15</v>
      </c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</row>
    <row r="6" spans="1:82" ht="16.5" customHeight="1">
      <c r="A6" s="1962" t="s">
        <v>1146</v>
      </c>
      <c r="B6" s="1096" t="s">
        <v>240</v>
      </c>
      <c r="C6" s="515" t="s">
        <v>4</v>
      </c>
      <c r="D6" s="515" t="s">
        <v>18</v>
      </c>
      <c r="E6" s="516">
        <v>0</v>
      </c>
      <c r="F6" s="516"/>
      <c r="G6" s="1271" t="s">
        <v>761</v>
      </c>
      <c r="H6" s="607" t="s">
        <v>762</v>
      </c>
      <c r="I6" s="1149">
        <v>0</v>
      </c>
      <c r="J6" s="1149"/>
      <c r="K6" s="37">
        <v>0</v>
      </c>
      <c r="L6" s="111">
        <v>0.23958333333333334</v>
      </c>
      <c r="M6" s="111">
        <v>0.28472222222222221</v>
      </c>
      <c r="N6" s="111">
        <v>0.3298611111111111</v>
      </c>
      <c r="O6" s="111">
        <v>0.375</v>
      </c>
      <c r="P6" s="111">
        <v>0.43402777777777773</v>
      </c>
      <c r="Q6" s="111">
        <v>0.46875</v>
      </c>
      <c r="R6" s="111">
        <v>0.51388888888888895</v>
      </c>
      <c r="S6" s="111">
        <v>0.5625</v>
      </c>
      <c r="T6" s="111">
        <v>0.63194444444444442</v>
      </c>
      <c r="U6" s="111">
        <v>0.67708333333333337</v>
      </c>
      <c r="V6" s="111">
        <v>0.72916666666666663</v>
      </c>
      <c r="W6" s="111">
        <v>0.77430555555555547</v>
      </c>
      <c r="X6" s="111">
        <v>0.82638888888888884</v>
      </c>
      <c r="Y6" s="111">
        <v>0.875</v>
      </c>
      <c r="Z6" s="111">
        <v>0.92013888888888884</v>
      </c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</row>
    <row r="7" spans="1:82">
      <c r="A7" s="1963"/>
      <c r="B7" s="875" t="s">
        <v>241</v>
      </c>
      <c r="C7" s="515" t="s">
        <v>4</v>
      </c>
      <c r="D7" s="515" t="s">
        <v>19</v>
      </c>
      <c r="E7" s="1238">
        <v>0.51</v>
      </c>
      <c r="F7" s="774">
        <f>E7</f>
        <v>0.51</v>
      </c>
      <c r="G7" s="1272" t="s">
        <v>1384</v>
      </c>
      <c r="H7" s="608" t="s">
        <v>1385</v>
      </c>
      <c r="I7" s="1149">
        <v>25</v>
      </c>
      <c r="J7" s="37">
        <f t="shared" ref="J7:J24" si="0">(E7/I7)/24</f>
        <v>8.5000000000000006E-4</v>
      </c>
      <c r="K7" s="37">
        <f>K6+J7</f>
        <v>8.5000000000000006E-4</v>
      </c>
      <c r="L7" s="98">
        <f t="shared" ref="L7:Z23" si="1">L6+$J7</f>
        <v>0.24043333333333333</v>
      </c>
      <c r="M7" s="98">
        <f t="shared" si="1"/>
        <v>0.28557222222222223</v>
      </c>
      <c r="N7" s="98">
        <f t="shared" si="1"/>
        <v>0.33071111111111112</v>
      </c>
      <c r="O7" s="98">
        <f t="shared" si="1"/>
        <v>0.37585000000000002</v>
      </c>
      <c r="P7" s="98">
        <f t="shared" si="1"/>
        <v>0.43487777777777775</v>
      </c>
      <c r="Q7" s="98">
        <f t="shared" si="1"/>
        <v>0.46960000000000002</v>
      </c>
      <c r="R7" s="98">
        <f t="shared" si="1"/>
        <v>0.51473888888888897</v>
      </c>
      <c r="S7" s="98">
        <f t="shared" si="1"/>
        <v>0.56335000000000002</v>
      </c>
      <c r="T7" s="98">
        <f t="shared" si="1"/>
        <v>0.63279444444444444</v>
      </c>
      <c r="U7" s="98">
        <f t="shared" si="1"/>
        <v>0.67793333333333339</v>
      </c>
      <c r="V7" s="98">
        <f t="shared" si="1"/>
        <v>0.73001666666666665</v>
      </c>
      <c r="W7" s="98">
        <f t="shared" si="1"/>
        <v>0.77515555555555549</v>
      </c>
      <c r="X7" s="98">
        <f t="shared" si="1"/>
        <v>0.82723888888888886</v>
      </c>
      <c r="Y7" s="98">
        <f t="shared" si="1"/>
        <v>0.87585000000000002</v>
      </c>
      <c r="Z7" s="98">
        <f t="shared" si="1"/>
        <v>0.92098888888888886</v>
      </c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</row>
    <row r="8" spans="1:82">
      <c r="A8" s="1963"/>
      <c r="B8" s="875" t="s">
        <v>242</v>
      </c>
      <c r="C8" s="515" t="s">
        <v>4</v>
      </c>
      <c r="D8" s="515" t="s">
        <v>20</v>
      </c>
      <c r="E8" s="1238">
        <v>0.66</v>
      </c>
      <c r="F8" s="774">
        <f>F7+E8</f>
        <v>1.17</v>
      </c>
      <c r="G8" s="1272" t="s">
        <v>1382</v>
      </c>
      <c r="H8" s="608" t="s">
        <v>1383</v>
      </c>
      <c r="I8" s="1149">
        <v>25</v>
      </c>
      <c r="J8" s="37">
        <f t="shared" si="0"/>
        <v>1.1000000000000001E-3</v>
      </c>
      <c r="K8" s="37">
        <f t="shared" ref="K8:K24" si="2">K7+J8</f>
        <v>1.9500000000000001E-3</v>
      </c>
      <c r="L8" s="98">
        <f t="shared" ref="L8:Z8" si="3">L7+$J8</f>
        <v>0.24153333333333332</v>
      </c>
      <c r="M8" s="98">
        <f t="shared" si="3"/>
        <v>0.28667222222222222</v>
      </c>
      <c r="N8" s="98">
        <f t="shared" si="3"/>
        <v>0.33181111111111111</v>
      </c>
      <c r="O8" s="98">
        <f t="shared" si="3"/>
        <v>0.37695000000000001</v>
      </c>
      <c r="P8" s="98">
        <f t="shared" si="3"/>
        <v>0.43597777777777774</v>
      </c>
      <c r="Q8" s="98">
        <f t="shared" si="3"/>
        <v>0.47070000000000001</v>
      </c>
      <c r="R8" s="98">
        <f t="shared" si="3"/>
        <v>0.51583888888888896</v>
      </c>
      <c r="S8" s="98">
        <f t="shared" si="3"/>
        <v>0.56445000000000001</v>
      </c>
      <c r="T8" s="98">
        <f t="shared" si="3"/>
        <v>0.63389444444444443</v>
      </c>
      <c r="U8" s="98">
        <f t="shared" si="3"/>
        <v>0.67903333333333338</v>
      </c>
      <c r="V8" s="98">
        <f t="shared" si="3"/>
        <v>0.73111666666666664</v>
      </c>
      <c r="W8" s="98">
        <f t="shared" si="3"/>
        <v>0.77625555555555548</v>
      </c>
      <c r="X8" s="98">
        <f t="shared" si="3"/>
        <v>0.82833888888888885</v>
      </c>
      <c r="Y8" s="98">
        <f t="shared" si="3"/>
        <v>0.87695000000000001</v>
      </c>
      <c r="Z8" s="98">
        <f t="shared" si="3"/>
        <v>0.92208888888888885</v>
      </c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</row>
    <row r="9" spans="1:82">
      <c r="A9" s="1963"/>
      <c r="B9" s="1096" t="s">
        <v>1149</v>
      </c>
      <c r="C9" s="515" t="s">
        <v>4</v>
      </c>
      <c r="D9" s="515" t="s">
        <v>21</v>
      </c>
      <c r="E9" s="1238">
        <v>0.6</v>
      </c>
      <c r="F9" s="774">
        <f t="shared" ref="F9:F24" si="4">F8+E9</f>
        <v>1.77</v>
      </c>
      <c r="G9" s="1272" t="s">
        <v>1386</v>
      </c>
      <c r="H9" s="608" t="s">
        <v>1387</v>
      </c>
      <c r="I9" s="1149">
        <v>25</v>
      </c>
      <c r="J9" s="37">
        <f t="shared" si="0"/>
        <v>1E-3</v>
      </c>
      <c r="K9" s="37">
        <f t="shared" si="2"/>
        <v>2.9500000000000004E-3</v>
      </c>
      <c r="L9" s="98">
        <f t="shared" ref="L9:Z9" si="5">L8+$J9</f>
        <v>0.24253333333333332</v>
      </c>
      <c r="M9" s="98">
        <f t="shared" si="5"/>
        <v>0.28767222222222222</v>
      </c>
      <c r="N9" s="98">
        <f t="shared" si="5"/>
        <v>0.33281111111111111</v>
      </c>
      <c r="O9" s="98">
        <f t="shared" si="5"/>
        <v>0.37795000000000001</v>
      </c>
      <c r="P9" s="98">
        <f t="shared" si="5"/>
        <v>0.43697777777777774</v>
      </c>
      <c r="Q9" s="98">
        <f t="shared" si="5"/>
        <v>0.47170000000000001</v>
      </c>
      <c r="R9" s="98">
        <f t="shared" si="5"/>
        <v>0.51683888888888896</v>
      </c>
      <c r="S9" s="98">
        <f t="shared" si="5"/>
        <v>0.56545000000000001</v>
      </c>
      <c r="T9" s="98">
        <f t="shared" si="5"/>
        <v>0.63489444444444443</v>
      </c>
      <c r="U9" s="98">
        <f t="shared" si="5"/>
        <v>0.68003333333333338</v>
      </c>
      <c r="V9" s="98">
        <f t="shared" si="5"/>
        <v>0.73211666666666664</v>
      </c>
      <c r="W9" s="98">
        <f t="shared" si="5"/>
        <v>0.77725555555555548</v>
      </c>
      <c r="X9" s="98">
        <f t="shared" si="5"/>
        <v>0.82933888888888885</v>
      </c>
      <c r="Y9" s="98">
        <f t="shared" si="5"/>
        <v>0.87795000000000001</v>
      </c>
      <c r="Z9" s="98">
        <f t="shared" si="5"/>
        <v>0.92308888888888885</v>
      </c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</row>
    <row r="10" spans="1:82">
      <c r="A10" s="1963"/>
      <c r="B10" s="1096" t="s">
        <v>244</v>
      </c>
      <c r="C10" s="515" t="s">
        <v>4</v>
      </c>
      <c r="D10" s="515" t="s">
        <v>22</v>
      </c>
      <c r="E10" s="1238">
        <v>0.33</v>
      </c>
      <c r="F10" s="774">
        <f t="shared" si="4"/>
        <v>2.1</v>
      </c>
      <c r="G10" s="1272" t="s">
        <v>782</v>
      </c>
      <c r="H10" s="608" t="s">
        <v>783</v>
      </c>
      <c r="I10" s="1149">
        <v>25</v>
      </c>
      <c r="J10" s="37">
        <f t="shared" si="0"/>
        <v>5.5000000000000003E-4</v>
      </c>
      <c r="K10" s="37">
        <f t="shared" si="2"/>
        <v>3.5000000000000005E-3</v>
      </c>
      <c r="L10" s="98">
        <f t="shared" si="1"/>
        <v>0.24308333333333332</v>
      </c>
      <c r="M10" s="98">
        <f t="shared" si="1"/>
        <v>0.28822222222222221</v>
      </c>
      <c r="N10" s="98">
        <f t="shared" si="1"/>
        <v>0.33336111111111111</v>
      </c>
      <c r="O10" s="98">
        <f t="shared" si="1"/>
        <v>0.3785</v>
      </c>
      <c r="P10" s="98">
        <f t="shared" si="1"/>
        <v>0.43752777777777774</v>
      </c>
      <c r="Q10" s="98">
        <f t="shared" si="1"/>
        <v>0.47225</v>
      </c>
      <c r="R10" s="98">
        <f t="shared" si="1"/>
        <v>0.51738888888888901</v>
      </c>
      <c r="S10" s="98">
        <f t="shared" si="1"/>
        <v>0.56600000000000006</v>
      </c>
      <c r="T10" s="98">
        <f t="shared" si="1"/>
        <v>0.63544444444444448</v>
      </c>
      <c r="U10" s="98">
        <f t="shared" si="1"/>
        <v>0.68058333333333343</v>
      </c>
      <c r="V10" s="98">
        <f t="shared" si="1"/>
        <v>0.73266666666666669</v>
      </c>
      <c r="W10" s="98">
        <f t="shared" si="1"/>
        <v>0.77780555555555553</v>
      </c>
      <c r="X10" s="98">
        <f t="shared" si="1"/>
        <v>0.8298888888888889</v>
      </c>
      <c r="Y10" s="98">
        <f t="shared" si="1"/>
        <v>0.87850000000000006</v>
      </c>
      <c r="Z10" s="98">
        <f t="shared" si="1"/>
        <v>0.9236388888888889</v>
      </c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</row>
    <row r="11" spans="1:82">
      <c r="A11" s="1963"/>
      <c r="B11" s="1096" t="s">
        <v>1344</v>
      </c>
      <c r="C11" s="515" t="s">
        <v>5</v>
      </c>
      <c r="D11" s="515" t="s">
        <v>23</v>
      </c>
      <c r="E11" s="1238">
        <v>0.78</v>
      </c>
      <c r="F11" s="774">
        <f t="shared" si="4"/>
        <v>2.88</v>
      </c>
      <c r="G11" s="932" t="s">
        <v>1356</v>
      </c>
      <c r="H11" s="607" t="s">
        <v>1357</v>
      </c>
      <c r="I11" s="1149">
        <v>30</v>
      </c>
      <c r="J11" s="37">
        <f t="shared" si="0"/>
        <v>1.0833333333333335E-3</v>
      </c>
      <c r="K11" s="37">
        <f t="shared" si="2"/>
        <v>4.5833333333333342E-3</v>
      </c>
      <c r="L11" s="98">
        <f t="shared" si="1"/>
        <v>0.24416666666666664</v>
      </c>
      <c r="M11" s="98">
        <f t="shared" si="1"/>
        <v>0.28930555555555554</v>
      </c>
      <c r="N11" s="98">
        <f t="shared" si="1"/>
        <v>0.33444444444444443</v>
      </c>
      <c r="O11" s="98">
        <f t="shared" si="1"/>
        <v>0.37958333333333333</v>
      </c>
      <c r="P11" s="98">
        <f t="shared" si="1"/>
        <v>0.43861111111111106</v>
      </c>
      <c r="Q11" s="98">
        <f t="shared" si="1"/>
        <v>0.47333333333333333</v>
      </c>
      <c r="R11" s="98">
        <f t="shared" si="1"/>
        <v>0.51847222222222233</v>
      </c>
      <c r="S11" s="98">
        <f t="shared" si="1"/>
        <v>0.56708333333333338</v>
      </c>
      <c r="T11" s="98">
        <f t="shared" si="1"/>
        <v>0.6365277777777778</v>
      </c>
      <c r="U11" s="98">
        <f t="shared" si="1"/>
        <v>0.68166666666666675</v>
      </c>
      <c r="V11" s="98">
        <f t="shared" si="1"/>
        <v>0.73375000000000001</v>
      </c>
      <c r="W11" s="98">
        <f t="shared" si="1"/>
        <v>0.77888888888888885</v>
      </c>
      <c r="X11" s="98">
        <f t="shared" si="1"/>
        <v>0.83097222222222222</v>
      </c>
      <c r="Y11" s="98">
        <f t="shared" si="1"/>
        <v>0.87958333333333338</v>
      </c>
      <c r="Z11" s="98">
        <f t="shared" si="1"/>
        <v>0.92472222222222222</v>
      </c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</row>
    <row r="12" spans="1:82">
      <c r="A12" s="1963"/>
      <c r="B12" s="1096" t="s">
        <v>1345</v>
      </c>
      <c r="C12" s="515" t="s">
        <v>5</v>
      </c>
      <c r="D12" s="515" t="s">
        <v>24</v>
      </c>
      <c r="E12" s="1269">
        <v>0.56000000000000005</v>
      </c>
      <c r="F12" s="774">
        <f t="shared" si="4"/>
        <v>3.44</v>
      </c>
      <c r="G12" s="1271" t="s">
        <v>1358</v>
      </c>
      <c r="H12" s="932" t="s">
        <v>1359</v>
      </c>
      <c r="I12" s="1149">
        <v>30</v>
      </c>
      <c r="J12" s="37">
        <f t="shared" si="0"/>
        <v>7.7777777777777784E-4</v>
      </c>
      <c r="K12" s="37">
        <f t="shared" si="2"/>
        <v>5.3611111111111116E-3</v>
      </c>
      <c r="L12" s="98">
        <f t="shared" si="1"/>
        <v>0.24494444444444441</v>
      </c>
      <c r="M12" s="98">
        <f t="shared" si="1"/>
        <v>0.2900833333333333</v>
      </c>
      <c r="N12" s="98">
        <f t="shared" si="1"/>
        <v>0.3352222222222222</v>
      </c>
      <c r="O12" s="98">
        <f t="shared" si="1"/>
        <v>0.38036111111111109</v>
      </c>
      <c r="P12" s="98">
        <f t="shared" si="1"/>
        <v>0.43938888888888883</v>
      </c>
      <c r="Q12" s="98">
        <f t="shared" si="1"/>
        <v>0.47411111111111109</v>
      </c>
      <c r="R12" s="98">
        <f t="shared" si="1"/>
        <v>0.5192500000000001</v>
      </c>
      <c r="S12" s="98">
        <f t="shared" si="1"/>
        <v>0.56786111111111115</v>
      </c>
      <c r="T12" s="98">
        <f t="shared" si="1"/>
        <v>0.63730555555555557</v>
      </c>
      <c r="U12" s="98">
        <f t="shared" si="1"/>
        <v>0.68244444444444452</v>
      </c>
      <c r="V12" s="98">
        <f t="shared" si="1"/>
        <v>0.73452777777777778</v>
      </c>
      <c r="W12" s="98">
        <f t="shared" si="1"/>
        <v>0.77966666666666662</v>
      </c>
      <c r="X12" s="98">
        <f t="shared" si="1"/>
        <v>0.83174999999999999</v>
      </c>
      <c r="Y12" s="98">
        <f t="shared" si="1"/>
        <v>0.88036111111111115</v>
      </c>
      <c r="Z12" s="98">
        <f t="shared" si="1"/>
        <v>0.92549999999999999</v>
      </c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</row>
    <row r="13" spans="1:82">
      <c r="A13" s="1963"/>
      <c r="B13" s="1096" t="s">
        <v>1346</v>
      </c>
      <c r="C13" s="515" t="s">
        <v>5</v>
      </c>
      <c r="D13" s="515" t="s">
        <v>25</v>
      </c>
      <c r="E13" s="1238">
        <v>0.5</v>
      </c>
      <c r="F13" s="774">
        <f t="shared" si="4"/>
        <v>3.94</v>
      </c>
      <c r="G13" s="932" t="s">
        <v>1360</v>
      </c>
      <c r="H13" s="932" t="s">
        <v>1361</v>
      </c>
      <c r="I13" s="1149">
        <v>30</v>
      </c>
      <c r="J13" s="37">
        <f t="shared" si="0"/>
        <v>6.9444444444444447E-4</v>
      </c>
      <c r="K13" s="37">
        <f t="shared" si="2"/>
        <v>6.0555555555555562E-3</v>
      </c>
      <c r="L13" s="98">
        <f t="shared" si="1"/>
        <v>0.24563888888888885</v>
      </c>
      <c r="M13" s="98">
        <f t="shared" si="1"/>
        <v>0.29077777777777775</v>
      </c>
      <c r="N13" s="98">
        <f t="shared" si="1"/>
        <v>0.33591666666666664</v>
      </c>
      <c r="O13" s="98">
        <f t="shared" si="1"/>
        <v>0.38105555555555554</v>
      </c>
      <c r="P13" s="98">
        <f t="shared" si="1"/>
        <v>0.44008333333333327</v>
      </c>
      <c r="Q13" s="98">
        <f t="shared" si="1"/>
        <v>0.47480555555555554</v>
      </c>
      <c r="R13" s="98">
        <f t="shared" si="1"/>
        <v>0.51994444444444454</v>
      </c>
      <c r="S13" s="98">
        <f t="shared" si="1"/>
        <v>0.56855555555555559</v>
      </c>
      <c r="T13" s="98">
        <f t="shared" si="1"/>
        <v>0.63800000000000001</v>
      </c>
      <c r="U13" s="98">
        <f t="shared" si="1"/>
        <v>0.68313888888888896</v>
      </c>
      <c r="V13" s="98">
        <f t="shared" si="1"/>
        <v>0.73522222222222222</v>
      </c>
      <c r="W13" s="98">
        <f t="shared" si="1"/>
        <v>0.78036111111111106</v>
      </c>
      <c r="X13" s="98">
        <f t="shared" si="1"/>
        <v>0.83244444444444443</v>
      </c>
      <c r="Y13" s="98">
        <f t="shared" si="1"/>
        <v>0.88105555555555559</v>
      </c>
      <c r="Z13" s="98">
        <f t="shared" si="1"/>
        <v>0.92619444444444443</v>
      </c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</row>
    <row r="14" spans="1:82">
      <c r="A14" s="1963"/>
      <c r="B14" s="1096" t="s">
        <v>1347</v>
      </c>
      <c r="C14" s="515" t="s">
        <v>5</v>
      </c>
      <c r="D14" s="515" t="s">
        <v>26</v>
      </c>
      <c r="E14" s="1238">
        <v>1.2</v>
      </c>
      <c r="F14" s="774">
        <f t="shared" si="4"/>
        <v>5.14</v>
      </c>
      <c r="G14" s="1271" t="s">
        <v>1362</v>
      </c>
      <c r="H14" s="607" t="s">
        <v>1363</v>
      </c>
      <c r="I14" s="1149">
        <v>30</v>
      </c>
      <c r="J14" s="37">
        <f t="shared" si="0"/>
        <v>1.6666666666666668E-3</v>
      </c>
      <c r="K14" s="37">
        <f t="shared" si="2"/>
        <v>7.7222222222222232E-3</v>
      </c>
      <c r="L14" s="98">
        <f t="shared" si="1"/>
        <v>0.24730555555555553</v>
      </c>
      <c r="M14" s="98">
        <f t="shared" si="1"/>
        <v>0.2924444444444444</v>
      </c>
      <c r="N14" s="98">
        <f t="shared" si="1"/>
        <v>0.33758333333333329</v>
      </c>
      <c r="O14" s="98">
        <f t="shared" si="1"/>
        <v>0.38272222222222219</v>
      </c>
      <c r="P14" s="98">
        <f t="shared" si="1"/>
        <v>0.44174999999999992</v>
      </c>
      <c r="Q14" s="98">
        <f t="shared" si="1"/>
        <v>0.47647222222222219</v>
      </c>
      <c r="R14" s="98">
        <f t="shared" si="1"/>
        <v>0.52161111111111125</v>
      </c>
      <c r="S14" s="98">
        <f t="shared" si="1"/>
        <v>0.5702222222222223</v>
      </c>
      <c r="T14" s="98">
        <f t="shared" si="1"/>
        <v>0.63966666666666672</v>
      </c>
      <c r="U14" s="98">
        <f t="shared" si="1"/>
        <v>0.68480555555555567</v>
      </c>
      <c r="V14" s="98">
        <f t="shared" si="1"/>
        <v>0.73688888888888893</v>
      </c>
      <c r="W14" s="98">
        <f t="shared" si="1"/>
        <v>0.78202777777777777</v>
      </c>
      <c r="X14" s="98">
        <f t="shared" si="1"/>
        <v>0.83411111111111114</v>
      </c>
      <c r="Y14" s="98">
        <f t="shared" si="1"/>
        <v>0.8827222222222223</v>
      </c>
      <c r="Z14" s="98">
        <f t="shared" si="1"/>
        <v>0.92786111111111114</v>
      </c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</row>
    <row r="15" spans="1:82">
      <c r="A15" s="1963"/>
      <c r="B15" s="1096" t="s">
        <v>1348</v>
      </c>
      <c r="C15" s="515" t="s">
        <v>5</v>
      </c>
      <c r="D15" s="515" t="s">
        <v>27</v>
      </c>
      <c r="E15" s="1270">
        <v>1.05</v>
      </c>
      <c r="F15" s="774">
        <f t="shared" si="4"/>
        <v>6.1899999999999995</v>
      </c>
      <c r="G15" s="932" t="s">
        <v>1364</v>
      </c>
      <c r="H15" s="932" t="s">
        <v>1365</v>
      </c>
      <c r="I15" s="32">
        <v>20</v>
      </c>
      <c r="J15" s="37">
        <f t="shared" si="0"/>
        <v>2.1875000000000002E-3</v>
      </c>
      <c r="K15" s="37">
        <f t="shared" si="2"/>
        <v>9.9097222222222225E-3</v>
      </c>
      <c r="L15" s="34">
        <f t="shared" si="1"/>
        <v>0.24949305555555554</v>
      </c>
      <c r="M15" s="34">
        <f t="shared" si="1"/>
        <v>0.2946319444444444</v>
      </c>
      <c r="N15" s="34">
        <f t="shared" si="1"/>
        <v>0.3397708333333333</v>
      </c>
      <c r="O15" s="34">
        <f t="shared" si="1"/>
        <v>0.38490972222222219</v>
      </c>
      <c r="P15" s="34">
        <f t="shared" si="1"/>
        <v>0.44393749999999993</v>
      </c>
      <c r="Q15" s="34">
        <f t="shared" si="1"/>
        <v>0.47865972222222219</v>
      </c>
      <c r="R15" s="34">
        <f t="shared" si="1"/>
        <v>0.52379861111111126</v>
      </c>
      <c r="S15" s="34">
        <f t="shared" si="1"/>
        <v>0.57240972222222231</v>
      </c>
      <c r="T15" s="34">
        <f t="shared" si="1"/>
        <v>0.64185416666666673</v>
      </c>
      <c r="U15" s="34">
        <f t="shared" si="1"/>
        <v>0.68699305555555568</v>
      </c>
      <c r="V15" s="34">
        <f t="shared" si="1"/>
        <v>0.73907638888888894</v>
      </c>
      <c r="W15" s="34">
        <f t="shared" si="1"/>
        <v>0.78421527777777778</v>
      </c>
      <c r="X15" s="34">
        <f t="shared" si="1"/>
        <v>0.83629861111111115</v>
      </c>
      <c r="Y15" s="34">
        <f t="shared" si="1"/>
        <v>0.88490972222222231</v>
      </c>
      <c r="Z15" s="34">
        <f t="shared" si="1"/>
        <v>0.93004861111111115</v>
      </c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</row>
    <row r="16" spans="1:82">
      <c r="A16" s="1963"/>
      <c r="B16" s="1096" t="s">
        <v>1368</v>
      </c>
      <c r="C16" s="515" t="s">
        <v>5</v>
      </c>
      <c r="D16" s="515" t="s">
        <v>28</v>
      </c>
      <c r="E16" s="1270">
        <v>0.61</v>
      </c>
      <c r="F16" s="774">
        <f t="shared" si="4"/>
        <v>6.8</v>
      </c>
      <c r="G16" s="1271" t="s">
        <v>1366</v>
      </c>
      <c r="H16" s="932" t="s">
        <v>1367</v>
      </c>
      <c r="I16" s="1149">
        <v>25</v>
      </c>
      <c r="J16" s="37">
        <f t="shared" si="0"/>
        <v>1.0166666666666666E-3</v>
      </c>
      <c r="K16" s="37">
        <f t="shared" si="2"/>
        <v>1.0926388888888888E-2</v>
      </c>
      <c r="L16" s="98">
        <f t="shared" si="1"/>
        <v>0.25050972222222223</v>
      </c>
      <c r="M16" s="98">
        <f t="shared" si="1"/>
        <v>0.29564861111111107</v>
      </c>
      <c r="N16" s="98">
        <f t="shared" si="1"/>
        <v>0.34078749999999997</v>
      </c>
      <c r="O16" s="98">
        <f t="shared" si="1"/>
        <v>0.38592638888888886</v>
      </c>
      <c r="P16" s="98">
        <f t="shared" si="1"/>
        <v>0.4449541666666666</v>
      </c>
      <c r="Q16" s="98">
        <f t="shared" si="1"/>
        <v>0.47967638888888886</v>
      </c>
      <c r="R16" s="98">
        <f t="shared" si="1"/>
        <v>0.52481527777777792</v>
      </c>
      <c r="S16" s="98">
        <f t="shared" si="1"/>
        <v>0.57342638888888897</v>
      </c>
      <c r="T16" s="98">
        <f t="shared" si="1"/>
        <v>0.64287083333333339</v>
      </c>
      <c r="U16" s="98">
        <f t="shared" si="1"/>
        <v>0.68800972222222234</v>
      </c>
      <c r="V16" s="98">
        <f t="shared" si="1"/>
        <v>0.7400930555555556</v>
      </c>
      <c r="W16" s="98">
        <f t="shared" si="1"/>
        <v>0.78523194444444444</v>
      </c>
      <c r="X16" s="98">
        <f t="shared" si="1"/>
        <v>0.83731527777777781</v>
      </c>
      <c r="Y16" s="98">
        <f t="shared" si="1"/>
        <v>0.88592638888888897</v>
      </c>
      <c r="Z16" s="98">
        <f t="shared" si="1"/>
        <v>0.93106527777777781</v>
      </c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</row>
    <row r="17" spans="1:82">
      <c r="A17" s="1963"/>
      <c r="B17" s="335" t="s">
        <v>1645</v>
      </c>
      <c r="C17" s="1148" t="s">
        <v>5</v>
      </c>
      <c r="D17" s="1148" t="s">
        <v>29</v>
      </c>
      <c r="E17" s="472">
        <v>0.74</v>
      </c>
      <c r="F17" s="28">
        <f t="shared" si="4"/>
        <v>7.54</v>
      </c>
      <c r="G17" s="932" t="s">
        <v>1395</v>
      </c>
      <c r="H17" s="607" t="s">
        <v>1396</v>
      </c>
      <c r="I17" s="1149">
        <v>25</v>
      </c>
      <c r="J17" s="37">
        <f t="shared" si="0"/>
        <v>1.2333333333333335E-3</v>
      </c>
      <c r="K17" s="37">
        <f t="shared" si="2"/>
        <v>1.2159722222222221E-2</v>
      </c>
      <c r="L17" s="98">
        <f t="shared" si="1"/>
        <v>0.25174305555555554</v>
      </c>
      <c r="M17" s="98">
        <f t="shared" si="1"/>
        <v>0.29688194444444438</v>
      </c>
      <c r="N17" s="98">
        <f t="shared" si="1"/>
        <v>0.34202083333333327</v>
      </c>
      <c r="O17" s="98">
        <f t="shared" si="1"/>
        <v>0.38715972222222217</v>
      </c>
      <c r="P17" s="98">
        <f t="shared" si="1"/>
        <v>0.4461874999999999</v>
      </c>
      <c r="Q17" s="98">
        <f t="shared" si="1"/>
        <v>0.48090972222222217</v>
      </c>
      <c r="R17" s="98">
        <f t="shared" si="1"/>
        <v>0.52604861111111123</v>
      </c>
      <c r="S17" s="98">
        <f t="shared" si="1"/>
        <v>0.57465972222222228</v>
      </c>
      <c r="T17" s="98">
        <f t="shared" si="1"/>
        <v>0.6441041666666667</v>
      </c>
      <c r="U17" s="98">
        <f t="shared" si="1"/>
        <v>0.68924305555555565</v>
      </c>
      <c r="V17" s="98">
        <f t="shared" si="1"/>
        <v>0.74132638888888891</v>
      </c>
      <c r="W17" s="98">
        <f t="shared" si="1"/>
        <v>0.78646527777777775</v>
      </c>
      <c r="X17" s="98">
        <f t="shared" si="1"/>
        <v>0.83854861111111112</v>
      </c>
      <c r="Y17" s="98">
        <f t="shared" si="1"/>
        <v>0.88715972222222228</v>
      </c>
      <c r="Z17" s="98">
        <f t="shared" si="1"/>
        <v>0.93229861111111112</v>
      </c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</row>
    <row r="18" spans="1:82">
      <c r="A18" s="1963"/>
      <c r="B18" s="335" t="s">
        <v>1644</v>
      </c>
      <c r="C18" s="1148" t="s">
        <v>5</v>
      </c>
      <c r="D18" s="1148" t="s">
        <v>30</v>
      </c>
      <c r="E18" s="472">
        <v>0.4</v>
      </c>
      <c r="F18" s="28">
        <f t="shared" si="4"/>
        <v>7.94</v>
      </c>
      <c r="G18" s="607" t="s">
        <v>1369</v>
      </c>
      <c r="H18" s="932" t="s">
        <v>1370</v>
      </c>
      <c r="I18" s="32">
        <v>25</v>
      </c>
      <c r="J18" s="37">
        <f t="shared" si="0"/>
        <v>6.6666666666666664E-4</v>
      </c>
      <c r="K18" s="37">
        <f t="shared" si="2"/>
        <v>1.2826388888888887E-2</v>
      </c>
      <c r="L18" s="34">
        <f t="shared" si="1"/>
        <v>0.25240972222222219</v>
      </c>
      <c r="M18" s="34">
        <f t="shared" si="1"/>
        <v>0.29754861111111103</v>
      </c>
      <c r="N18" s="34">
        <f t="shared" si="1"/>
        <v>0.34268749999999992</v>
      </c>
      <c r="O18" s="34">
        <f t="shared" si="1"/>
        <v>0.38782638888888882</v>
      </c>
      <c r="P18" s="34">
        <f t="shared" si="1"/>
        <v>0.44685416666666655</v>
      </c>
      <c r="Q18" s="34">
        <f t="shared" si="1"/>
        <v>0.48157638888888882</v>
      </c>
      <c r="R18" s="34">
        <f t="shared" si="1"/>
        <v>0.52671527777777793</v>
      </c>
      <c r="S18" s="34">
        <f t="shared" si="1"/>
        <v>0.57532638888888898</v>
      </c>
      <c r="T18" s="34">
        <f t="shared" si="1"/>
        <v>0.6447708333333334</v>
      </c>
      <c r="U18" s="34">
        <f t="shared" si="1"/>
        <v>0.68990972222222235</v>
      </c>
      <c r="V18" s="34">
        <f t="shared" si="1"/>
        <v>0.74199305555555561</v>
      </c>
      <c r="W18" s="34">
        <f t="shared" si="1"/>
        <v>0.78713194444444445</v>
      </c>
      <c r="X18" s="34">
        <f t="shared" si="1"/>
        <v>0.83921527777777782</v>
      </c>
      <c r="Y18" s="34">
        <f t="shared" si="1"/>
        <v>0.88782638888888898</v>
      </c>
      <c r="Z18" s="34">
        <f t="shared" si="1"/>
        <v>0.93296527777777782</v>
      </c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</row>
    <row r="19" spans="1:82">
      <c r="A19" s="1963"/>
      <c r="B19" s="335" t="s">
        <v>528</v>
      </c>
      <c r="C19" s="711" t="s">
        <v>5</v>
      </c>
      <c r="D19" s="1148" t="s">
        <v>31</v>
      </c>
      <c r="E19" s="472">
        <v>1.1499999999999999</v>
      </c>
      <c r="F19" s="28">
        <f t="shared" si="4"/>
        <v>9.09</v>
      </c>
      <c r="G19" s="571" t="s">
        <v>1188</v>
      </c>
      <c r="H19" s="571" t="s">
        <v>1189</v>
      </c>
      <c r="I19" s="1149">
        <v>25</v>
      </c>
      <c r="J19" s="37">
        <f t="shared" si="0"/>
        <v>1.9166666666666666E-3</v>
      </c>
      <c r="K19" s="37">
        <f t="shared" si="2"/>
        <v>1.4743055555555554E-2</v>
      </c>
      <c r="L19" s="98">
        <f t="shared" si="1"/>
        <v>0.25432638888888887</v>
      </c>
      <c r="M19" s="98">
        <f t="shared" si="1"/>
        <v>0.29946527777777771</v>
      </c>
      <c r="N19" s="98">
        <f t="shared" si="1"/>
        <v>0.3446041666666666</v>
      </c>
      <c r="O19" s="98">
        <f t="shared" si="1"/>
        <v>0.3897430555555555</v>
      </c>
      <c r="P19" s="98">
        <f t="shared" si="1"/>
        <v>0.44877083333333323</v>
      </c>
      <c r="Q19" s="98">
        <f t="shared" si="1"/>
        <v>0.4834930555555555</v>
      </c>
      <c r="R19" s="98">
        <f t="shared" si="1"/>
        <v>0.52863194444444461</v>
      </c>
      <c r="S19" s="98">
        <f t="shared" si="1"/>
        <v>0.57724305555555566</v>
      </c>
      <c r="T19" s="98">
        <f t="shared" si="1"/>
        <v>0.64668750000000008</v>
      </c>
      <c r="U19" s="98">
        <f t="shared" si="1"/>
        <v>0.69182638888888903</v>
      </c>
      <c r="V19" s="98">
        <f t="shared" si="1"/>
        <v>0.74390972222222229</v>
      </c>
      <c r="W19" s="98">
        <f t="shared" si="1"/>
        <v>0.78904861111111113</v>
      </c>
      <c r="X19" s="98">
        <f t="shared" si="1"/>
        <v>0.8411319444444445</v>
      </c>
      <c r="Y19" s="98">
        <f t="shared" si="1"/>
        <v>0.88974305555555566</v>
      </c>
      <c r="Z19" s="98">
        <f t="shared" si="1"/>
        <v>0.9348819444444445</v>
      </c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</row>
    <row r="20" spans="1:82">
      <c r="A20" s="1963"/>
      <c r="B20" s="335" t="s">
        <v>1350</v>
      </c>
      <c r="C20" s="1148" t="s">
        <v>5</v>
      </c>
      <c r="D20" s="1148" t="s">
        <v>32</v>
      </c>
      <c r="E20" s="472">
        <v>0.36</v>
      </c>
      <c r="F20" s="28">
        <f t="shared" si="4"/>
        <v>9.4499999999999993</v>
      </c>
      <c r="G20" s="607" t="s">
        <v>1371</v>
      </c>
      <c r="H20" s="607" t="s">
        <v>1372</v>
      </c>
      <c r="I20" s="1149">
        <v>30</v>
      </c>
      <c r="J20" s="37">
        <f t="shared" si="0"/>
        <v>5.0000000000000001E-4</v>
      </c>
      <c r="K20" s="37">
        <f t="shared" si="2"/>
        <v>1.5243055555555555E-2</v>
      </c>
      <c r="L20" s="98">
        <f t="shared" si="1"/>
        <v>0.25482638888888887</v>
      </c>
      <c r="M20" s="98">
        <f t="shared" si="1"/>
        <v>0.29996527777777771</v>
      </c>
      <c r="N20" s="98">
        <f t="shared" si="1"/>
        <v>0.3451041666666666</v>
      </c>
      <c r="O20" s="98">
        <f t="shared" si="1"/>
        <v>0.3902430555555555</v>
      </c>
      <c r="P20" s="98">
        <f t="shared" si="1"/>
        <v>0.44927083333333323</v>
      </c>
      <c r="Q20" s="98">
        <f t="shared" si="1"/>
        <v>0.4839930555555555</v>
      </c>
      <c r="R20" s="98">
        <f t="shared" si="1"/>
        <v>0.52913194444444456</v>
      </c>
      <c r="S20" s="98">
        <f t="shared" si="1"/>
        <v>0.57774305555555561</v>
      </c>
      <c r="T20" s="98">
        <f t="shared" si="1"/>
        <v>0.64718750000000003</v>
      </c>
      <c r="U20" s="98">
        <f t="shared" si="1"/>
        <v>0.69232638888888898</v>
      </c>
      <c r="V20" s="98">
        <f t="shared" si="1"/>
        <v>0.74440972222222224</v>
      </c>
      <c r="W20" s="98">
        <f t="shared" si="1"/>
        <v>0.78954861111111108</v>
      </c>
      <c r="X20" s="98">
        <f t="shared" si="1"/>
        <v>0.84163194444444445</v>
      </c>
      <c r="Y20" s="98">
        <f t="shared" si="1"/>
        <v>0.89024305555555561</v>
      </c>
      <c r="Z20" s="98">
        <f t="shared" si="1"/>
        <v>0.93538194444444445</v>
      </c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</row>
    <row r="21" spans="1:82">
      <c r="A21" s="1963"/>
      <c r="B21" s="335" t="s">
        <v>1351</v>
      </c>
      <c r="C21" s="1148" t="s">
        <v>5</v>
      </c>
      <c r="D21" s="1148" t="s">
        <v>148</v>
      </c>
      <c r="E21" s="472">
        <v>0.7</v>
      </c>
      <c r="F21" s="28">
        <f t="shared" si="4"/>
        <v>10.149999999999999</v>
      </c>
      <c r="G21" s="932" t="s">
        <v>1373</v>
      </c>
      <c r="H21" s="932" t="s">
        <v>1374</v>
      </c>
      <c r="I21" s="1149">
        <v>30</v>
      </c>
      <c r="J21" s="37">
        <f t="shared" si="0"/>
        <v>9.7222222222222209E-4</v>
      </c>
      <c r="K21" s="37">
        <f t="shared" si="2"/>
        <v>1.6215277777777776E-2</v>
      </c>
      <c r="L21" s="98">
        <f t="shared" si="1"/>
        <v>0.25579861111111107</v>
      </c>
      <c r="M21" s="98">
        <f t="shared" si="1"/>
        <v>0.30093749999999991</v>
      </c>
      <c r="N21" s="98">
        <f t="shared" si="1"/>
        <v>0.34607638888888881</v>
      </c>
      <c r="O21" s="98">
        <f t="shared" si="1"/>
        <v>0.3912152777777777</v>
      </c>
      <c r="P21" s="98">
        <f t="shared" si="1"/>
        <v>0.45024305555555544</v>
      </c>
      <c r="Q21" s="98">
        <f t="shared" si="1"/>
        <v>0.4849652777777777</v>
      </c>
      <c r="R21" s="98">
        <f t="shared" si="1"/>
        <v>0.53010416666666682</v>
      </c>
      <c r="S21" s="98">
        <f t="shared" si="1"/>
        <v>0.57871527777777787</v>
      </c>
      <c r="T21" s="98">
        <f t="shared" si="1"/>
        <v>0.64815972222222229</v>
      </c>
      <c r="U21" s="98">
        <f t="shared" si="1"/>
        <v>0.69329861111111124</v>
      </c>
      <c r="V21" s="98">
        <f t="shared" si="1"/>
        <v>0.7453819444444445</v>
      </c>
      <c r="W21" s="98">
        <f t="shared" si="1"/>
        <v>0.79052083333333334</v>
      </c>
      <c r="X21" s="98">
        <f t="shared" si="1"/>
        <v>0.84260416666666671</v>
      </c>
      <c r="Y21" s="98">
        <f t="shared" si="1"/>
        <v>0.89121527777777787</v>
      </c>
      <c r="Z21" s="98">
        <f t="shared" si="1"/>
        <v>0.93635416666666671</v>
      </c>
      <c r="AA21" s="92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</row>
    <row r="22" spans="1:82">
      <c r="A22" s="1963"/>
      <c r="B22" s="335" t="s">
        <v>1352</v>
      </c>
      <c r="C22" s="1148" t="s">
        <v>5</v>
      </c>
      <c r="D22" s="1148" t="s">
        <v>149</v>
      </c>
      <c r="E22" s="472">
        <v>0.28000000000000003</v>
      </c>
      <c r="F22" s="28">
        <f t="shared" si="4"/>
        <v>10.429999999999998</v>
      </c>
      <c r="G22" s="607" t="s">
        <v>1397</v>
      </c>
      <c r="H22" s="932" t="s">
        <v>1375</v>
      </c>
      <c r="I22" s="1149">
        <v>30</v>
      </c>
      <c r="J22" s="37">
        <f t="shared" si="0"/>
        <v>3.8888888888888892E-4</v>
      </c>
      <c r="K22" s="37">
        <f t="shared" si="2"/>
        <v>1.6604166666666666E-2</v>
      </c>
      <c r="L22" s="98">
        <f t="shared" si="1"/>
        <v>0.25618749999999996</v>
      </c>
      <c r="M22" s="98">
        <f t="shared" si="1"/>
        <v>0.3013263888888888</v>
      </c>
      <c r="N22" s="98">
        <f t="shared" si="1"/>
        <v>0.34646527777777769</v>
      </c>
      <c r="O22" s="98">
        <f t="shared" si="1"/>
        <v>0.39160416666666659</v>
      </c>
      <c r="P22" s="98">
        <f t="shared" si="1"/>
        <v>0.45063194444444432</v>
      </c>
      <c r="Q22" s="98">
        <f t="shared" si="1"/>
        <v>0.48535416666666659</v>
      </c>
      <c r="R22" s="98">
        <f t="shared" si="1"/>
        <v>0.5304930555555557</v>
      </c>
      <c r="S22" s="98">
        <f t="shared" si="1"/>
        <v>0.57910416666666675</v>
      </c>
      <c r="T22" s="98">
        <f t="shared" si="1"/>
        <v>0.64854861111111117</v>
      </c>
      <c r="U22" s="98">
        <f t="shared" si="1"/>
        <v>0.69368750000000012</v>
      </c>
      <c r="V22" s="98">
        <f t="shared" si="1"/>
        <v>0.74577083333333338</v>
      </c>
      <c r="W22" s="98">
        <f t="shared" si="1"/>
        <v>0.79090972222222222</v>
      </c>
      <c r="X22" s="98">
        <f t="shared" si="1"/>
        <v>0.84299305555555559</v>
      </c>
      <c r="Y22" s="98">
        <f t="shared" si="1"/>
        <v>0.89160416666666675</v>
      </c>
      <c r="Z22" s="98">
        <f t="shared" si="1"/>
        <v>0.93674305555555559</v>
      </c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</row>
    <row r="23" spans="1:82">
      <c r="A23" s="1963"/>
      <c r="B23" s="1096" t="s">
        <v>1551</v>
      </c>
      <c r="C23" s="1148" t="s">
        <v>4</v>
      </c>
      <c r="D23" s="1148" t="s">
        <v>150</v>
      </c>
      <c r="E23" s="472">
        <v>0.6</v>
      </c>
      <c r="F23" s="28">
        <f t="shared" si="4"/>
        <v>11.029999999999998</v>
      </c>
      <c r="G23" s="932" t="s">
        <v>1376</v>
      </c>
      <c r="H23" s="607" t="s">
        <v>1377</v>
      </c>
      <c r="I23" s="1149">
        <v>25</v>
      </c>
      <c r="J23" s="37">
        <f t="shared" si="0"/>
        <v>1E-3</v>
      </c>
      <c r="K23" s="37">
        <f t="shared" si="2"/>
        <v>1.7604166666666667E-2</v>
      </c>
      <c r="L23" s="98">
        <f t="shared" si="1"/>
        <v>0.25718749999999996</v>
      </c>
      <c r="M23" s="98">
        <f t="shared" si="1"/>
        <v>0.3023263888888888</v>
      </c>
      <c r="N23" s="98">
        <f t="shared" si="1"/>
        <v>0.34746527777777769</v>
      </c>
      <c r="O23" s="98">
        <f t="shared" si="1"/>
        <v>0.39260416666666659</v>
      </c>
      <c r="P23" s="98">
        <f t="shared" si="1"/>
        <v>0.45163194444444432</v>
      </c>
      <c r="Q23" s="98">
        <f t="shared" si="1"/>
        <v>0.48635416666666659</v>
      </c>
      <c r="R23" s="98">
        <f t="shared" si="1"/>
        <v>0.5314930555555557</v>
      </c>
      <c r="S23" s="98">
        <f t="shared" si="1"/>
        <v>0.58010416666666675</v>
      </c>
      <c r="T23" s="98">
        <f t="shared" si="1"/>
        <v>0.64954861111111117</v>
      </c>
      <c r="U23" s="98">
        <f t="shared" si="1"/>
        <v>0.69468750000000012</v>
      </c>
      <c r="V23" s="98">
        <f t="shared" si="1"/>
        <v>0.74677083333333338</v>
      </c>
      <c r="W23" s="98">
        <f t="shared" si="1"/>
        <v>0.79190972222222222</v>
      </c>
      <c r="X23" s="98">
        <f t="shared" si="1"/>
        <v>0.84399305555555559</v>
      </c>
      <c r="Y23" s="98">
        <f t="shared" si="1"/>
        <v>0.89260416666666675</v>
      </c>
      <c r="Z23" s="98">
        <f t="shared" si="1"/>
        <v>0.93774305555555559</v>
      </c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</row>
    <row r="24" spans="1:82">
      <c r="A24" s="1964"/>
      <c r="B24" s="335" t="s">
        <v>1550</v>
      </c>
      <c r="C24" s="1148" t="s">
        <v>4</v>
      </c>
      <c r="D24" s="1148" t="s">
        <v>151</v>
      </c>
      <c r="E24" s="472">
        <v>2.59</v>
      </c>
      <c r="F24" s="28">
        <f t="shared" si="4"/>
        <v>13.619999999999997</v>
      </c>
      <c r="G24" s="607" t="s">
        <v>1378</v>
      </c>
      <c r="H24" s="932" t="s">
        <v>1379</v>
      </c>
      <c r="I24" s="1149">
        <v>30</v>
      </c>
      <c r="J24" s="37">
        <f t="shared" si="0"/>
        <v>3.5972222222222221E-3</v>
      </c>
      <c r="K24" s="37">
        <f t="shared" si="2"/>
        <v>2.1201388888888888E-2</v>
      </c>
      <c r="L24" s="98">
        <f t="shared" ref="L24:N24" si="6">L23+$J24</f>
        <v>0.26078472222222215</v>
      </c>
      <c r="M24" s="98">
        <f t="shared" si="6"/>
        <v>0.30592361111111099</v>
      </c>
      <c r="N24" s="98">
        <f t="shared" si="6"/>
        <v>0.35106249999999989</v>
      </c>
      <c r="O24" s="98">
        <f t="shared" ref="O24:Z24" si="7">O23+$J24</f>
        <v>0.39620138888888878</v>
      </c>
      <c r="P24" s="98">
        <f t="shared" si="7"/>
        <v>0.45522916666666652</v>
      </c>
      <c r="Q24" s="98">
        <f t="shared" si="7"/>
        <v>0.48995138888888878</v>
      </c>
      <c r="R24" s="98">
        <f t="shared" si="7"/>
        <v>0.53509027777777796</v>
      </c>
      <c r="S24" s="98">
        <f t="shared" si="7"/>
        <v>0.58370138888888901</v>
      </c>
      <c r="T24" s="98">
        <f t="shared" si="7"/>
        <v>0.65314583333333343</v>
      </c>
      <c r="U24" s="98">
        <f t="shared" si="7"/>
        <v>0.69828472222222238</v>
      </c>
      <c r="V24" s="98">
        <f t="shared" si="7"/>
        <v>0.75036805555555564</v>
      </c>
      <c r="W24" s="98">
        <f t="shared" si="7"/>
        <v>0.79550694444444447</v>
      </c>
      <c r="X24" s="98">
        <f t="shared" si="7"/>
        <v>0.84759027777777785</v>
      </c>
      <c r="Y24" s="98">
        <f t="shared" si="7"/>
        <v>0.89620138888888901</v>
      </c>
      <c r="Z24" s="98">
        <f t="shared" si="7"/>
        <v>0.94134027777777785</v>
      </c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</row>
    <row r="25" spans="1:82">
      <c r="A25" s="338"/>
      <c r="B25" s="485"/>
      <c r="C25" s="84"/>
      <c r="D25" s="84"/>
      <c r="E25" s="85"/>
      <c r="F25" s="85"/>
      <c r="G25" s="640"/>
      <c r="H25" s="640"/>
      <c r="I25" s="86"/>
      <c r="J25" s="87"/>
      <c r="K25" s="87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</row>
    <row r="26" spans="1:82">
      <c r="A26" s="338"/>
      <c r="B26" s="638"/>
      <c r="C26" s="638"/>
      <c r="D26" s="84"/>
      <c r="E26" s="85"/>
      <c r="F26" s="85"/>
      <c r="G26" s="640"/>
      <c r="H26" s="640"/>
      <c r="I26" s="86"/>
      <c r="J26" s="87"/>
      <c r="K26" s="87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  <c r="AC26" s="90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</row>
    <row r="27" spans="1:82">
      <c r="A27" s="338"/>
      <c r="B27" s="639"/>
      <c r="C27" s="639"/>
      <c r="D27" s="84"/>
      <c r="E27" s="85"/>
      <c r="F27" s="85"/>
      <c r="G27" s="640"/>
      <c r="H27" s="640"/>
      <c r="I27" s="86"/>
      <c r="J27" s="87"/>
      <c r="K27" s="87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</row>
    <row r="28" spans="1:82" ht="0.75" customHeight="1">
      <c r="A28" s="338"/>
      <c r="B28" s="639"/>
      <c r="C28" s="639"/>
      <c r="D28" s="84"/>
      <c r="E28" s="85"/>
      <c r="F28" s="85"/>
      <c r="G28" s="640"/>
      <c r="H28" s="640"/>
      <c r="I28" s="86"/>
      <c r="J28" s="87"/>
      <c r="K28" s="87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</row>
    <row r="29" spans="1:82" hidden="1">
      <c r="A29" s="338"/>
      <c r="B29" s="485"/>
      <c r="C29" s="84"/>
      <c r="D29" s="84"/>
      <c r="E29" s="85"/>
      <c r="F29" s="85"/>
      <c r="G29" s="640"/>
      <c r="H29" s="640"/>
      <c r="I29" s="86"/>
      <c r="J29" s="87"/>
      <c r="K29" s="87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</row>
    <row r="30" spans="1:82" ht="16.5" hidden="1" customHeight="1">
      <c r="A30" s="338"/>
      <c r="B30" s="485"/>
      <c r="C30" s="84"/>
      <c r="D30" s="84"/>
      <c r="E30" s="85"/>
      <c r="F30" s="85"/>
      <c r="G30" s="640"/>
      <c r="H30" s="640"/>
      <c r="I30" s="86"/>
      <c r="J30" s="87"/>
      <c r="K30" s="87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90"/>
      <c r="AD30" s="15"/>
      <c r="AE30" s="15"/>
      <c r="AF30" s="15"/>
      <c r="AG30" s="1211"/>
      <c r="AH30" s="1211"/>
      <c r="AI30" s="1211"/>
      <c r="AJ30" s="1211"/>
      <c r="AK30" s="1211"/>
      <c r="AL30" s="1211"/>
      <c r="AM30" s="1211"/>
      <c r="AN30" s="1211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</row>
    <row r="31" spans="1:82" hidden="1">
      <c r="A31" s="338"/>
      <c r="B31" s="485"/>
      <c r="C31" s="84"/>
      <c r="D31" s="84"/>
      <c r="E31" s="85"/>
      <c r="F31" s="85"/>
      <c r="G31" s="640"/>
      <c r="H31" s="640"/>
      <c r="I31" s="86"/>
      <c r="J31" s="87"/>
      <c r="K31" s="87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  <c r="AC31" s="90"/>
      <c r="AD31" s="15"/>
      <c r="AE31" s="1211"/>
      <c r="AF31" s="1211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</row>
    <row r="32" spans="1:82" hidden="1">
      <c r="A32" s="338"/>
      <c r="B32" s="485"/>
      <c r="C32" s="84"/>
      <c r="D32" s="84"/>
      <c r="E32" s="85"/>
      <c r="F32" s="85"/>
      <c r="G32" s="640"/>
      <c r="H32" s="640"/>
      <c r="I32" s="86"/>
      <c r="J32" s="87"/>
      <c r="K32" s="87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  <c r="AC32" s="90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</row>
    <row r="33" spans="1:82" ht="25.5">
      <c r="A33" s="1145" t="s">
        <v>17</v>
      </c>
      <c r="B33" s="1145"/>
      <c r="C33" s="1145"/>
      <c r="D33" s="1950" t="s">
        <v>146</v>
      </c>
      <c r="E33" s="1951"/>
      <c r="F33" s="1951"/>
      <c r="G33" s="1951"/>
      <c r="H33" s="1951"/>
      <c r="I33" s="1951"/>
      <c r="J33" s="1951"/>
      <c r="K33" s="1951"/>
      <c r="L33" s="1951"/>
      <c r="M33" s="1951"/>
      <c r="N33" s="1951"/>
      <c r="O33" s="1951"/>
      <c r="P33" s="1951"/>
      <c r="Q33" s="1951"/>
      <c r="R33" s="1951"/>
      <c r="S33" s="1951"/>
      <c r="T33" s="1951"/>
      <c r="U33" s="1951"/>
      <c r="V33" s="1951"/>
      <c r="W33" s="1951"/>
      <c r="X33" s="1951"/>
      <c r="Y33" s="1951"/>
      <c r="Z33" s="1951"/>
      <c r="AA33" s="90"/>
      <c r="AB33" s="90"/>
      <c r="AC33" s="90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</row>
    <row r="34" spans="1:82">
      <c r="A34" s="1954"/>
      <c r="B34" s="1953" t="s">
        <v>1</v>
      </c>
      <c r="C34" s="1955" t="s">
        <v>2</v>
      </c>
      <c r="D34" s="1954" t="s">
        <v>16</v>
      </c>
      <c r="E34" s="1956"/>
      <c r="F34" s="1956"/>
      <c r="G34" s="1956"/>
      <c r="H34" s="1956"/>
      <c r="I34" s="1956"/>
      <c r="J34" s="1956"/>
      <c r="K34" s="1956"/>
      <c r="L34" s="217">
        <v>1</v>
      </c>
      <c r="M34" s="217">
        <v>1</v>
      </c>
      <c r="N34" s="217">
        <v>1</v>
      </c>
      <c r="O34" s="217">
        <v>1</v>
      </c>
      <c r="P34" s="217">
        <v>1</v>
      </c>
      <c r="Q34" s="217">
        <v>1</v>
      </c>
      <c r="R34" s="217">
        <v>1</v>
      </c>
      <c r="S34" s="217">
        <v>1</v>
      </c>
      <c r="T34" s="217">
        <v>1</v>
      </c>
      <c r="U34" s="217">
        <v>1</v>
      </c>
      <c r="V34" s="217">
        <v>1</v>
      </c>
      <c r="W34" s="217">
        <v>1</v>
      </c>
      <c r="X34" s="217">
        <v>1</v>
      </c>
      <c r="Y34" s="217">
        <v>1</v>
      </c>
      <c r="Z34" s="217">
        <v>1</v>
      </c>
      <c r="AA34" s="1151"/>
      <c r="AB34" s="1151"/>
      <c r="AC34" s="1212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</row>
    <row r="35" spans="1:82">
      <c r="A35" s="1954"/>
      <c r="B35" s="1953"/>
      <c r="C35" s="1955"/>
      <c r="D35" s="1143" t="s">
        <v>0</v>
      </c>
      <c r="E35" s="1147" t="s">
        <v>48</v>
      </c>
      <c r="F35" s="1147"/>
      <c r="G35" s="1957" t="s">
        <v>552</v>
      </c>
      <c r="H35" s="1958"/>
      <c r="I35" s="1147" t="s">
        <v>8</v>
      </c>
      <c r="J35" s="1147" t="s">
        <v>9</v>
      </c>
      <c r="K35" s="1147" t="s">
        <v>10</v>
      </c>
      <c r="L35" s="1145">
        <v>1</v>
      </c>
      <c r="M35" s="1145">
        <v>2</v>
      </c>
      <c r="N35" s="1145">
        <v>3</v>
      </c>
      <c r="O35" s="1145">
        <v>4</v>
      </c>
      <c r="P35" s="1145">
        <v>5</v>
      </c>
      <c r="Q35" s="1145">
        <v>6</v>
      </c>
      <c r="R35" s="1145">
        <v>7</v>
      </c>
      <c r="S35" s="1145">
        <v>8</v>
      </c>
      <c r="T35" s="1145">
        <v>9</v>
      </c>
      <c r="U35" s="1145">
        <v>10</v>
      </c>
      <c r="V35" s="1145">
        <v>11</v>
      </c>
      <c r="W35" s="1145">
        <v>12</v>
      </c>
      <c r="X35" s="1145">
        <v>13</v>
      </c>
      <c r="Y35" s="1145">
        <v>14</v>
      </c>
      <c r="Z35" s="1145">
        <v>15</v>
      </c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</row>
    <row r="36" spans="1:82">
      <c r="A36" s="1973" t="s">
        <v>1146</v>
      </c>
      <c r="B36" s="1096" t="s">
        <v>1552</v>
      </c>
      <c r="C36" s="515" t="s">
        <v>5</v>
      </c>
      <c r="D36" s="515" t="s">
        <v>18</v>
      </c>
      <c r="E36" s="1270">
        <v>0</v>
      </c>
      <c r="F36" s="516"/>
      <c r="G36" s="932" t="s">
        <v>1398</v>
      </c>
      <c r="H36" s="932" t="s">
        <v>1399</v>
      </c>
      <c r="I36" s="1149"/>
      <c r="J36" s="1149"/>
      <c r="K36" s="37">
        <v>0</v>
      </c>
      <c r="L36" s="111">
        <v>0.2638888888888889</v>
      </c>
      <c r="M36" s="111">
        <v>0.30902777777777779</v>
      </c>
      <c r="N36" s="111">
        <v>0.35416666666666669</v>
      </c>
      <c r="O36" s="111">
        <v>0.39930555555555558</v>
      </c>
      <c r="P36" s="111">
        <v>0.45833333333333331</v>
      </c>
      <c r="Q36" s="111">
        <v>0.49305555555555558</v>
      </c>
      <c r="R36" s="111">
        <v>0.54166666666666663</v>
      </c>
      <c r="S36" s="111">
        <v>0.59027777777777779</v>
      </c>
      <c r="T36" s="111">
        <v>0.65625</v>
      </c>
      <c r="U36" s="111">
        <v>0.70138888888888884</v>
      </c>
      <c r="V36" s="111">
        <v>0.75347222222222221</v>
      </c>
      <c r="W36" s="111">
        <v>0.79861111111111116</v>
      </c>
      <c r="X36" s="111">
        <v>0.85069444444444453</v>
      </c>
      <c r="Y36" s="111">
        <v>0.89930555555555547</v>
      </c>
      <c r="Z36" s="111">
        <v>0.94444444444444453</v>
      </c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</row>
    <row r="37" spans="1:82">
      <c r="A37" s="1951"/>
      <c r="B37" s="1096" t="s">
        <v>1351</v>
      </c>
      <c r="C37" s="515" t="s">
        <v>5</v>
      </c>
      <c r="D37" s="515" t="s">
        <v>20</v>
      </c>
      <c r="E37" s="1238">
        <v>2.34</v>
      </c>
      <c r="F37" s="774">
        <f>E36+E37</f>
        <v>2.34</v>
      </c>
      <c r="G37" s="932" t="s">
        <v>1402</v>
      </c>
      <c r="H37" s="932" t="s">
        <v>1403</v>
      </c>
      <c r="I37" s="1149">
        <v>30</v>
      </c>
      <c r="J37" s="37">
        <f t="shared" ref="J37:J53" si="8">(E37/I37)/24</f>
        <v>3.2499999999999999E-3</v>
      </c>
      <c r="K37" s="37">
        <f>K36+J37</f>
        <v>3.2499999999999999E-3</v>
      </c>
      <c r="L37" s="98">
        <f t="shared" ref="L37:Z52" si="9">L36+$J37</f>
        <v>0.26713888888888887</v>
      </c>
      <c r="M37" s="98">
        <f t="shared" si="9"/>
        <v>0.31227777777777777</v>
      </c>
      <c r="N37" s="98">
        <f t="shared" si="9"/>
        <v>0.35741666666666666</v>
      </c>
      <c r="O37" s="98">
        <f t="shared" si="9"/>
        <v>0.40255555555555556</v>
      </c>
      <c r="P37" s="98">
        <f t="shared" si="9"/>
        <v>0.46158333333333329</v>
      </c>
      <c r="Q37" s="98">
        <f t="shared" si="9"/>
        <v>0.49630555555555556</v>
      </c>
      <c r="R37" s="98">
        <f t="shared" si="9"/>
        <v>0.5449166666666666</v>
      </c>
      <c r="S37" s="98">
        <f t="shared" si="9"/>
        <v>0.59352777777777777</v>
      </c>
      <c r="T37" s="98">
        <f t="shared" si="9"/>
        <v>0.65949999999999998</v>
      </c>
      <c r="U37" s="98">
        <f t="shared" si="9"/>
        <v>0.70463888888888881</v>
      </c>
      <c r="V37" s="98">
        <f t="shared" si="9"/>
        <v>0.75672222222222219</v>
      </c>
      <c r="W37" s="98">
        <f t="shared" si="9"/>
        <v>0.80186111111111114</v>
      </c>
      <c r="X37" s="98">
        <f t="shared" si="9"/>
        <v>0.85394444444444451</v>
      </c>
      <c r="Y37" s="98">
        <f t="shared" si="9"/>
        <v>0.90255555555555544</v>
      </c>
      <c r="Z37" s="98">
        <f t="shared" si="9"/>
        <v>0.94769444444444451</v>
      </c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</row>
    <row r="38" spans="1:82">
      <c r="A38" s="1951"/>
      <c r="B38" s="1096" t="s">
        <v>1352</v>
      </c>
      <c r="C38" s="1267" t="s">
        <v>4</v>
      </c>
      <c r="D38" s="515" t="s">
        <v>19</v>
      </c>
      <c r="E38" s="1238">
        <v>0.36</v>
      </c>
      <c r="F38" s="774">
        <f>F37+E38</f>
        <v>2.6999999999999997</v>
      </c>
      <c r="G38" s="1271" t="s">
        <v>1400</v>
      </c>
      <c r="H38" s="607" t="s">
        <v>1401</v>
      </c>
      <c r="I38" s="1149">
        <v>30</v>
      </c>
      <c r="J38" s="37">
        <f t="shared" si="8"/>
        <v>5.0000000000000001E-4</v>
      </c>
      <c r="K38" s="37">
        <f t="shared" ref="K38:K49" si="10">K37+J38</f>
        <v>3.7499999999999999E-3</v>
      </c>
      <c r="L38" s="98">
        <f t="shared" si="9"/>
        <v>0.26763888888888887</v>
      </c>
      <c r="M38" s="98">
        <f t="shared" si="9"/>
        <v>0.31277777777777777</v>
      </c>
      <c r="N38" s="98">
        <f t="shared" si="9"/>
        <v>0.35791666666666666</v>
      </c>
      <c r="O38" s="98">
        <f t="shared" si="9"/>
        <v>0.40305555555555556</v>
      </c>
      <c r="P38" s="98">
        <f t="shared" si="9"/>
        <v>0.46208333333333329</v>
      </c>
      <c r="Q38" s="98">
        <f t="shared" si="9"/>
        <v>0.49680555555555556</v>
      </c>
      <c r="R38" s="98">
        <f t="shared" si="9"/>
        <v>0.54541666666666655</v>
      </c>
      <c r="S38" s="98">
        <f t="shared" si="9"/>
        <v>0.59402777777777771</v>
      </c>
      <c r="T38" s="98">
        <f t="shared" si="9"/>
        <v>0.65999999999999992</v>
      </c>
      <c r="U38" s="98">
        <f t="shared" si="9"/>
        <v>0.70513888888888876</v>
      </c>
      <c r="V38" s="98">
        <f t="shared" si="9"/>
        <v>0.75722222222222213</v>
      </c>
      <c r="W38" s="98">
        <f t="shared" si="9"/>
        <v>0.80236111111111108</v>
      </c>
      <c r="X38" s="98">
        <f t="shared" si="9"/>
        <v>0.85444444444444445</v>
      </c>
      <c r="Y38" s="98">
        <f t="shared" si="9"/>
        <v>0.90305555555555539</v>
      </c>
      <c r="Z38" s="98">
        <f t="shared" si="9"/>
        <v>0.94819444444444445</v>
      </c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</row>
    <row r="39" spans="1:82">
      <c r="A39" s="1951"/>
      <c r="B39" s="1096" t="s">
        <v>1350</v>
      </c>
      <c r="C39" s="1267" t="s">
        <v>4</v>
      </c>
      <c r="D39" s="515" t="s">
        <v>21</v>
      </c>
      <c r="E39" s="1238">
        <v>0.74</v>
      </c>
      <c r="F39" s="774">
        <f t="shared" ref="F39:F53" si="11">F38+E39</f>
        <v>3.4399999999999995</v>
      </c>
      <c r="G39" s="1271" t="s">
        <v>1404</v>
      </c>
      <c r="H39" s="607" t="s">
        <v>1405</v>
      </c>
      <c r="I39" s="1149">
        <v>25</v>
      </c>
      <c r="J39" s="37">
        <f t="shared" si="8"/>
        <v>1.2333333333333335E-3</v>
      </c>
      <c r="K39" s="37">
        <f t="shared" si="10"/>
        <v>4.9833333333333335E-3</v>
      </c>
      <c r="L39" s="98">
        <f t="shared" si="9"/>
        <v>0.26887222222222218</v>
      </c>
      <c r="M39" s="98">
        <f t="shared" si="9"/>
        <v>0.31401111111111107</v>
      </c>
      <c r="N39" s="98">
        <f t="shared" si="9"/>
        <v>0.35914999999999997</v>
      </c>
      <c r="O39" s="98">
        <f t="shared" si="9"/>
        <v>0.40428888888888886</v>
      </c>
      <c r="P39" s="98">
        <f t="shared" si="9"/>
        <v>0.4633166666666666</v>
      </c>
      <c r="Q39" s="98">
        <f t="shared" si="9"/>
        <v>0.49803888888888886</v>
      </c>
      <c r="R39" s="98">
        <f t="shared" si="9"/>
        <v>0.54664999999999986</v>
      </c>
      <c r="S39" s="98">
        <f t="shared" si="9"/>
        <v>0.59526111111111102</v>
      </c>
      <c r="T39" s="98">
        <f t="shared" si="9"/>
        <v>0.66123333333333323</v>
      </c>
      <c r="U39" s="98">
        <f t="shared" si="9"/>
        <v>0.70637222222222207</v>
      </c>
      <c r="V39" s="98">
        <f t="shared" si="9"/>
        <v>0.75845555555555544</v>
      </c>
      <c r="W39" s="98">
        <f t="shared" si="9"/>
        <v>0.80359444444444439</v>
      </c>
      <c r="X39" s="98">
        <f t="shared" si="9"/>
        <v>0.85567777777777776</v>
      </c>
      <c r="Y39" s="98">
        <f t="shared" si="9"/>
        <v>0.9042888888888887</v>
      </c>
      <c r="Z39" s="98">
        <f t="shared" si="9"/>
        <v>0.94942777777777776</v>
      </c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</row>
    <row r="40" spans="1:82">
      <c r="A40" s="1951"/>
      <c r="B40" s="1096" t="s">
        <v>528</v>
      </c>
      <c r="C40" s="1267" t="s">
        <v>4</v>
      </c>
      <c r="D40" s="515" t="s">
        <v>22</v>
      </c>
      <c r="E40" s="1238">
        <v>0.56999999999999995</v>
      </c>
      <c r="F40" s="774">
        <f t="shared" si="11"/>
        <v>4.01</v>
      </c>
      <c r="G40" s="932" t="s">
        <v>1406</v>
      </c>
      <c r="H40" s="932" t="s">
        <v>1407</v>
      </c>
      <c r="I40" s="1149">
        <v>25</v>
      </c>
      <c r="J40" s="37">
        <f t="shared" si="8"/>
        <v>9.4999999999999989E-4</v>
      </c>
      <c r="K40" s="37">
        <f t="shared" si="10"/>
        <v>5.9333333333333339E-3</v>
      </c>
      <c r="L40" s="98">
        <f t="shared" si="9"/>
        <v>0.26982222222222219</v>
      </c>
      <c r="M40" s="98">
        <f t="shared" si="9"/>
        <v>0.31496111111111108</v>
      </c>
      <c r="N40" s="98">
        <f t="shared" si="9"/>
        <v>0.36009999999999998</v>
      </c>
      <c r="O40" s="98">
        <f t="shared" si="9"/>
        <v>0.40523888888888887</v>
      </c>
      <c r="P40" s="98">
        <f t="shared" si="9"/>
        <v>0.46426666666666661</v>
      </c>
      <c r="Q40" s="98">
        <f t="shared" si="9"/>
        <v>0.49898888888888887</v>
      </c>
      <c r="R40" s="98">
        <f t="shared" si="9"/>
        <v>0.54759999999999986</v>
      </c>
      <c r="S40" s="98">
        <f t="shared" si="9"/>
        <v>0.59621111111111103</v>
      </c>
      <c r="T40" s="98">
        <f t="shared" si="9"/>
        <v>0.66218333333333323</v>
      </c>
      <c r="U40" s="98">
        <f t="shared" si="9"/>
        <v>0.70732222222222207</v>
      </c>
      <c r="V40" s="98">
        <f t="shared" si="9"/>
        <v>0.75940555555555544</v>
      </c>
      <c r="W40" s="98">
        <f t="shared" si="9"/>
        <v>0.8045444444444444</v>
      </c>
      <c r="X40" s="98">
        <f t="shared" si="9"/>
        <v>0.85662777777777777</v>
      </c>
      <c r="Y40" s="98">
        <f t="shared" si="9"/>
        <v>0.9052388888888887</v>
      </c>
      <c r="Z40" s="98">
        <f t="shared" si="9"/>
        <v>0.95037777777777777</v>
      </c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</row>
    <row r="41" spans="1:82" ht="21" customHeight="1">
      <c r="A41" s="1951"/>
      <c r="B41" s="1096" t="s">
        <v>1646</v>
      </c>
      <c r="C41" s="1267" t="s">
        <v>4</v>
      </c>
      <c r="D41" s="515" t="s">
        <v>23</v>
      </c>
      <c r="E41" s="1269">
        <v>1.08</v>
      </c>
      <c r="F41" s="774">
        <f t="shared" si="11"/>
        <v>5.09</v>
      </c>
      <c r="G41" s="1271" t="s">
        <v>1408</v>
      </c>
      <c r="H41" s="607" t="s">
        <v>1409</v>
      </c>
      <c r="I41" s="1149">
        <v>30</v>
      </c>
      <c r="J41" s="37">
        <f t="shared" si="8"/>
        <v>1.5000000000000002E-3</v>
      </c>
      <c r="K41" s="37">
        <f t="shared" si="10"/>
        <v>7.4333333333333343E-3</v>
      </c>
      <c r="L41" s="98">
        <f t="shared" si="9"/>
        <v>0.27132222222222219</v>
      </c>
      <c r="M41" s="98">
        <f t="shared" si="9"/>
        <v>0.31646111111111108</v>
      </c>
      <c r="N41" s="98">
        <f t="shared" si="9"/>
        <v>0.36159999999999998</v>
      </c>
      <c r="O41" s="98">
        <f t="shared" si="9"/>
        <v>0.40673888888888887</v>
      </c>
      <c r="P41" s="98">
        <f t="shared" si="9"/>
        <v>0.46576666666666661</v>
      </c>
      <c r="Q41" s="98">
        <f t="shared" si="9"/>
        <v>0.50048888888888887</v>
      </c>
      <c r="R41" s="98">
        <f t="shared" si="9"/>
        <v>0.54909999999999981</v>
      </c>
      <c r="S41" s="98">
        <f t="shared" si="9"/>
        <v>0.59771111111111097</v>
      </c>
      <c r="T41" s="98">
        <f t="shared" si="9"/>
        <v>0.66368333333333318</v>
      </c>
      <c r="U41" s="98">
        <f t="shared" si="9"/>
        <v>0.70882222222222202</v>
      </c>
      <c r="V41" s="98">
        <f t="shared" si="9"/>
        <v>0.76090555555555539</v>
      </c>
      <c r="W41" s="98">
        <f t="shared" si="9"/>
        <v>0.80604444444444434</v>
      </c>
      <c r="X41" s="98">
        <f t="shared" si="9"/>
        <v>0.85812777777777771</v>
      </c>
      <c r="Y41" s="98">
        <f t="shared" si="9"/>
        <v>0.90673888888888865</v>
      </c>
      <c r="Z41" s="98">
        <f t="shared" si="9"/>
        <v>0.95187777777777771</v>
      </c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</row>
    <row r="42" spans="1:82">
      <c r="A42" s="1951"/>
      <c r="B42" s="1096" t="s">
        <v>1645</v>
      </c>
      <c r="C42" s="1267" t="s">
        <v>4</v>
      </c>
      <c r="D42" s="515" t="s">
        <v>24</v>
      </c>
      <c r="E42" s="1238">
        <v>0.33</v>
      </c>
      <c r="F42" s="774">
        <f t="shared" si="11"/>
        <v>5.42</v>
      </c>
      <c r="G42" s="932" t="s">
        <v>1410</v>
      </c>
      <c r="H42" s="932" t="s">
        <v>1411</v>
      </c>
      <c r="I42" s="1149">
        <v>30</v>
      </c>
      <c r="J42" s="37">
        <f t="shared" si="8"/>
        <v>4.5833333333333338E-4</v>
      </c>
      <c r="K42" s="37">
        <f t="shared" si="10"/>
        <v>7.8916666666666684E-3</v>
      </c>
      <c r="L42" s="98">
        <f t="shared" si="9"/>
        <v>0.27178055555555553</v>
      </c>
      <c r="M42" s="98">
        <f t="shared" si="9"/>
        <v>0.31691944444444442</v>
      </c>
      <c r="N42" s="98">
        <f t="shared" si="9"/>
        <v>0.36205833333333332</v>
      </c>
      <c r="O42" s="98">
        <f t="shared" si="9"/>
        <v>0.40719722222222221</v>
      </c>
      <c r="P42" s="98">
        <f t="shared" si="9"/>
        <v>0.46622499999999995</v>
      </c>
      <c r="Q42" s="98">
        <f t="shared" si="9"/>
        <v>0.50094722222222221</v>
      </c>
      <c r="R42" s="98">
        <f t="shared" si="9"/>
        <v>0.54955833333333315</v>
      </c>
      <c r="S42" s="98">
        <f t="shared" si="9"/>
        <v>0.59816944444444431</v>
      </c>
      <c r="T42" s="98">
        <f t="shared" si="9"/>
        <v>0.66414166666666652</v>
      </c>
      <c r="U42" s="98">
        <f t="shared" si="9"/>
        <v>0.70928055555555536</v>
      </c>
      <c r="V42" s="98">
        <f t="shared" si="9"/>
        <v>0.76136388888888873</v>
      </c>
      <c r="W42" s="98">
        <f t="shared" si="9"/>
        <v>0.80650277777777768</v>
      </c>
      <c r="X42" s="98">
        <f t="shared" si="9"/>
        <v>0.85858611111111105</v>
      </c>
      <c r="Y42" s="98">
        <f t="shared" si="9"/>
        <v>0.90719722222222199</v>
      </c>
      <c r="Z42" s="98">
        <f t="shared" si="9"/>
        <v>0.95233611111111105</v>
      </c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</row>
    <row r="43" spans="1:82">
      <c r="A43" s="1951"/>
      <c r="B43" s="1096" t="s">
        <v>1368</v>
      </c>
      <c r="C43" s="1267" t="s">
        <v>4</v>
      </c>
      <c r="D43" s="515" t="s">
        <v>25</v>
      </c>
      <c r="E43" s="1238">
        <v>0.83</v>
      </c>
      <c r="F43" s="774">
        <f t="shared" si="11"/>
        <v>6.25</v>
      </c>
      <c r="G43" s="1271" t="s">
        <v>1412</v>
      </c>
      <c r="H43" s="607" t="s">
        <v>1413</v>
      </c>
      <c r="I43" s="1149">
        <v>30</v>
      </c>
      <c r="J43" s="37">
        <f t="shared" si="8"/>
        <v>1.1527777777777777E-3</v>
      </c>
      <c r="K43" s="37">
        <f t="shared" si="10"/>
        <v>9.0444444444444452E-3</v>
      </c>
      <c r="L43" s="98">
        <f t="shared" si="9"/>
        <v>0.27293333333333331</v>
      </c>
      <c r="M43" s="98">
        <f t="shared" si="9"/>
        <v>0.3180722222222222</v>
      </c>
      <c r="N43" s="98">
        <f t="shared" si="9"/>
        <v>0.3632111111111111</v>
      </c>
      <c r="O43" s="98">
        <f t="shared" si="9"/>
        <v>0.40834999999999999</v>
      </c>
      <c r="P43" s="98">
        <f t="shared" si="9"/>
        <v>0.46737777777777773</v>
      </c>
      <c r="Q43" s="98">
        <f t="shared" si="9"/>
        <v>0.50209999999999999</v>
      </c>
      <c r="R43" s="98">
        <f t="shared" si="9"/>
        <v>0.55071111111111093</v>
      </c>
      <c r="S43" s="98">
        <f t="shared" si="9"/>
        <v>0.59932222222222209</v>
      </c>
      <c r="T43" s="98">
        <f t="shared" si="9"/>
        <v>0.6652944444444443</v>
      </c>
      <c r="U43" s="98">
        <f t="shared" si="9"/>
        <v>0.71043333333333314</v>
      </c>
      <c r="V43" s="98">
        <f t="shared" si="9"/>
        <v>0.76251666666666651</v>
      </c>
      <c r="W43" s="98">
        <f t="shared" si="9"/>
        <v>0.80765555555555546</v>
      </c>
      <c r="X43" s="98">
        <f t="shared" si="9"/>
        <v>0.85973888888888883</v>
      </c>
      <c r="Y43" s="98">
        <f t="shared" si="9"/>
        <v>0.90834999999999977</v>
      </c>
      <c r="Z43" s="98">
        <f t="shared" si="9"/>
        <v>0.95348888888888883</v>
      </c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</row>
    <row r="44" spans="1:82" ht="16.5" customHeight="1">
      <c r="A44" s="1951"/>
      <c r="B44" s="1096" t="s">
        <v>1348</v>
      </c>
      <c r="C44" s="1267" t="s">
        <v>4</v>
      </c>
      <c r="D44" s="515" t="s">
        <v>26</v>
      </c>
      <c r="E44" s="1270">
        <v>0.74</v>
      </c>
      <c r="F44" s="774">
        <f t="shared" si="11"/>
        <v>6.99</v>
      </c>
      <c r="G44" s="932" t="s">
        <v>1414</v>
      </c>
      <c r="H44" s="932" t="s">
        <v>1415</v>
      </c>
      <c r="I44" s="32">
        <v>30</v>
      </c>
      <c r="J44" s="33">
        <f t="shared" si="8"/>
        <v>1.0277777777777778E-3</v>
      </c>
      <c r="K44" s="33">
        <f t="shared" si="10"/>
        <v>1.0072222222222224E-2</v>
      </c>
      <c r="L44" s="34">
        <f t="shared" si="9"/>
        <v>0.2739611111111111</v>
      </c>
      <c r="M44" s="34">
        <f t="shared" si="9"/>
        <v>0.31909999999999999</v>
      </c>
      <c r="N44" s="34">
        <f t="shared" si="9"/>
        <v>0.36423888888888889</v>
      </c>
      <c r="O44" s="34">
        <f t="shared" si="9"/>
        <v>0.40937777777777778</v>
      </c>
      <c r="P44" s="34">
        <f t="shared" si="9"/>
        <v>0.46840555555555552</v>
      </c>
      <c r="Q44" s="34">
        <f t="shared" si="9"/>
        <v>0.50312777777777773</v>
      </c>
      <c r="R44" s="34">
        <f t="shared" si="9"/>
        <v>0.55173888888888867</v>
      </c>
      <c r="S44" s="34">
        <f t="shared" si="9"/>
        <v>0.60034999999999983</v>
      </c>
      <c r="T44" s="34">
        <f t="shared" si="9"/>
        <v>0.66632222222222204</v>
      </c>
      <c r="U44" s="34">
        <f t="shared" si="9"/>
        <v>0.71146111111111088</v>
      </c>
      <c r="V44" s="34">
        <f t="shared" si="9"/>
        <v>0.76354444444444425</v>
      </c>
      <c r="W44" s="34">
        <f t="shared" si="9"/>
        <v>0.8086833333333332</v>
      </c>
      <c r="X44" s="34">
        <f t="shared" si="9"/>
        <v>0.86076666666666657</v>
      </c>
      <c r="Y44" s="34">
        <f t="shared" si="9"/>
        <v>0.90937777777777751</v>
      </c>
      <c r="Z44" s="34">
        <f t="shared" si="9"/>
        <v>0.95451666666666657</v>
      </c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</row>
    <row r="45" spans="1:82">
      <c r="A45" s="1951"/>
      <c r="B45" s="1096" t="s">
        <v>1347</v>
      </c>
      <c r="C45" s="1267" t="s">
        <v>4</v>
      </c>
      <c r="D45" s="515" t="s">
        <v>27</v>
      </c>
      <c r="E45" s="1270">
        <v>0.63</v>
      </c>
      <c r="F45" s="774">
        <f t="shared" si="11"/>
        <v>7.62</v>
      </c>
      <c r="G45" s="1271" t="s">
        <v>1416</v>
      </c>
      <c r="H45" s="607" t="s">
        <v>1417</v>
      </c>
      <c r="I45" s="1149">
        <v>30</v>
      </c>
      <c r="J45" s="37">
        <f t="shared" si="8"/>
        <v>8.7500000000000002E-4</v>
      </c>
      <c r="K45" s="37">
        <f t="shared" si="10"/>
        <v>1.0947222222222225E-2</v>
      </c>
      <c r="L45" s="98">
        <f t="shared" si="9"/>
        <v>0.27483611111111111</v>
      </c>
      <c r="M45" s="98">
        <f t="shared" si="9"/>
        <v>0.31997500000000001</v>
      </c>
      <c r="N45" s="98">
        <f t="shared" si="9"/>
        <v>0.3651138888888889</v>
      </c>
      <c r="O45" s="98">
        <f t="shared" si="9"/>
        <v>0.4102527777777778</v>
      </c>
      <c r="P45" s="98">
        <f t="shared" si="9"/>
        <v>0.46928055555555553</v>
      </c>
      <c r="Q45" s="98">
        <f t="shared" si="9"/>
        <v>0.50400277777777769</v>
      </c>
      <c r="R45" s="98">
        <f t="shared" si="9"/>
        <v>0.55261388888888863</v>
      </c>
      <c r="S45" s="98">
        <f t="shared" si="9"/>
        <v>0.60122499999999979</v>
      </c>
      <c r="T45" s="98">
        <f t="shared" si="9"/>
        <v>0.667197222222222</v>
      </c>
      <c r="U45" s="98">
        <f t="shared" si="9"/>
        <v>0.71233611111111084</v>
      </c>
      <c r="V45" s="98">
        <f t="shared" si="9"/>
        <v>0.76441944444444421</v>
      </c>
      <c r="W45" s="98">
        <f t="shared" si="9"/>
        <v>0.80955833333333316</v>
      </c>
      <c r="X45" s="98">
        <f t="shared" si="9"/>
        <v>0.86164166666666653</v>
      </c>
      <c r="Y45" s="98">
        <f t="shared" si="9"/>
        <v>0.91025277777777747</v>
      </c>
      <c r="Z45" s="98">
        <f t="shared" si="9"/>
        <v>0.95539166666666653</v>
      </c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</row>
    <row r="46" spans="1:82">
      <c r="A46" s="1951"/>
      <c r="B46" s="1096" t="s">
        <v>1346</v>
      </c>
      <c r="C46" s="1267" t="s">
        <v>4</v>
      </c>
      <c r="D46" s="515" t="s">
        <v>28</v>
      </c>
      <c r="E46" s="1270">
        <v>1.58</v>
      </c>
      <c r="F46" s="774">
        <f t="shared" si="11"/>
        <v>9.1999999999999993</v>
      </c>
      <c r="G46" s="932" t="s">
        <v>1418</v>
      </c>
      <c r="H46" s="932" t="s">
        <v>1419</v>
      </c>
      <c r="I46" s="1149">
        <v>30</v>
      </c>
      <c r="J46" s="37">
        <f t="shared" si="8"/>
        <v>2.1944444444444446E-3</v>
      </c>
      <c r="K46" s="37">
        <f t="shared" si="10"/>
        <v>1.314166666666667E-2</v>
      </c>
      <c r="L46" s="98">
        <f t="shared" si="9"/>
        <v>0.27703055555555556</v>
      </c>
      <c r="M46" s="98">
        <f t="shared" si="9"/>
        <v>0.32216944444444445</v>
      </c>
      <c r="N46" s="98">
        <f t="shared" si="9"/>
        <v>0.36730833333333335</v>
      </c>
      <c r="O46" s="98">
        <f t="shared" si="9"/>
        <v>0.41244722222222224</v>
      </c>
      <c r="P46" s="98">
        <f t="shared" si="9"/>
        <v>0.47147499999999998</v>
      </c>
      <c r="Q46" s="98">
        <f t="shared" si="9"/>
        <v>0.50619722222222219</v>
      </c>
      <c r="R46" s="98">
        <f t="shared" si="9"/>
        <v>0.55480833333333313</v>
      </c>
      <c r="S46" s="98">
        <f t="shared" si="9"/>
        <v>0.60341944444444429</v>
      </c>
      <c r="T46" s="98">
        <f t="shared" si="9"/>
        <v>0.6693916666666665</v>
      </c>
      <c r="U46" s="98">
        <f t="shared" si="9"/>
        <v>0.71453055555555534</v>
      </c>
      <c r="V46" s="98">
        <f t="shared" si="9"/>
        <v>0.76661388888888871</v>
      </c>
      <c r="W46" s="98">
        <f t="shared" si="9"/>
        <v>0.81175277777777766</v>
      </c>
      <c r="X46" s="98">
        <f t="shared" si="9"/>
        <v>0.86383611111111103</v>
      </c>
      <c r="Y46" s="98">
        <f t="shared" si="9"/>
        <v>0.91244722222222197</v>
      </c>
      <c r="Z46" s="98">
        <f t="shared" si="9"/>
        <v>0.95758611111111103</v>
      </c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</row>
    <row r="47" spans="1:82">
      <c r="A47" s="1951"/>
      <c r="B47" s="1096" t="s">
        <v>1345</v>
      </c>
      <c r="C47" s="1267" t="s">
        <v>4</v>
      </c>
      <c r="D47" s="515" t="s">
        <v>29</v>
      </c>
      <c r="E47" s="1270">
        <v>0.49</v>
      </c>
      <c r="F47" s="774">
        <f t="shared" si="11"/>
        <v>9.69</v>
      </c>
      <c r="G47" s="1271" t="s">
        <v>1420</v>
      </c>
      <c r="H47" s="607" t="s">
        <v>1421</v>
      </c>
      <c r="I47" s="32">
        <v>30</v>
      </c>
      <c r="J47" s="33">
        <f t="shared" si="8"/>
        <v>6.8055555555555545E-4</v>
      </c>
      <c r="K47" s="33">
        <f t="shared" si="10"/>
        <v>1.3822222222222225E-2</v>
      </c>
      <c r="L47" s="34">
        <f t="shared" si="9"/>
        <v>0.27771111111111113</v>
      </c>
      <c r="M47" s="34">
        <f t="shared" si="9"/>
        <v>0.32285000000000003</v>
      </c>
      <c r="N47" s="34">
        <f t="shared" si="9"/>
        <v>0.36798888888888892</v>
      </c>
      <c r="O47" s="34">
        <f t="shared" si="9"/>
        <v>0.41312777777777782</v>
      </c>
      <c r="P47" s="34">
        <f t="shared" si="9"/>
        <v>0.47215555555555555</v>
      </c>
      <c r="Q47" s="34">
        <f t="shared" si="9"/>
        <v>0.50687777777777776</v>
      </c>
      <c r="R47" s="34">
        <f t="shared" si="9"/>
        <v>0.5554888888888887</v>
      </c>
      <c r="S47" s="34">
        <f t="shared" si="9"/>
        <v>0.60409999999999986</v>
      </c>
      <c r="T47" s="34">
        <f t="shared" si="9"/>
        <v>0.67007222222222207</v>
      </c>
      <c r="U47" s="34">
        <f t="shared" si="9"/>
        <v>0.71521111111111091</v>
      </c>
      <c r="V47" s="34">
        <f t="shared" si="9"/>
        <v>0.76729444444444428</v>
      </c>
      <c r="W47" s="34">
        <f t="shared" si="9"/>
        <v>0.81243333333333323</v>
      </c>
      <c r="X47" s="34">
        <f t="shared" si="9"/>
        <v>0.8645166666666666</v>
      </c>
      <c r="Y47" s="34">
        <f t="shared" si="9"/>
        <v>0.91312777777777754</v>
      </c>
      <c r="Z47" s="34">
        <f t="shared" si="9"/>
        <v>0.9582666666666666</v>
      </c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</row>
    <row r="48" spans="1:82">
      <c r="A48" s="1951"/>
      <c r="B48" s="1096" t="s">
        <v>1344</v>
      </c>
      <c r="C48" s="1267" t="s">
        <v>4</v>
      </c>
      <c r="D48" s="515" t="s">
        <v>30</v>
      </c>
      <c r="E48" s="1270">
        <v>0.56999999999999995</v>
      </c>
      <c r="F48" s="774">
        <f t="shared" si="11"/>
        <v>10.26</v>
      </c>
      <c r="G48" s="932" t="s">
        <v>1422</v>
      </c>
      <c r="H48" s="932" t="s">
        <v>1423</v>
      </c>
      <c r="I48" s="1149">
        <v>30</v>
      </c>
      <c r="J48" s="37">
        <f t="shared" si="8"/>
        <v>7.9166666666666665E-4</v>
      </c>
      <c r="K48" s="37">
        <f t="shared" si="10"/>
        <v>1.4613888888888892E-2</v>
      </c>
      <c r="L48" s="98">
        <f t="shared" si="9"/>
        <v>0.27850277777777782</v>
      </c>
      <c r="M48" s="98">
        <f t="shared" si="9"/>
        <v>0.32364166666666672</v>
      </c>
      <c r="N48" s="98">
        <f t="shared" si="9"/>
        <v>0.36878055555555561</v>
      </c>
      <c r="O48" s="98">
        <f t="shared" si="9"/>
        <v>0.41391944444444451</v>
      </c>
      <c r="P48" s="98">
        <f t="shared" si="9"/>
        <v>0.47294722222222224</v>
      </c>
      <c r="Q48" s="98">
        <f t="shared" si="9"/>
        <v>0.5076694444444444</v>
      </c>
      <c r="R48" s="98">
        <f t="shared" si="9"/>
        <v>0.55628055555555533</v>
      </c>
      <c r="S48" s="98">
        <f t="shared" si="9"/>
        <v>0.60489166666666649</v>
      </c>
      <c r="T48" s="98">
        <f t="shared" si="9"/>
        <v>0.6708638888888887</v>
      </c>
      <c r="U48" s="98">
        <f t="shared" si="9"/>
        <v>0.71600277777777754</v>
      </c>
      <c r="V48" s="98">
        <f t="shared" si="9"/>
        <v>0.76808611111111091</v>
      </c>
      <c r="W48" s="98">
        <f t="shared" si="9"/>
        <v>0.81322499999999986</v>
      </c>
      <c r="X48" s="98">
        <f t="shared" si="9"/>
        <v>0.86530833333333323</v>
      </c>
      <c r="Y48" s="98">
        <f t="shared" si="9"/>
        <v>0.91391944444444417</v>
      </c>
      <c r="Z48" s="98">
        <f t="shared" si="9"/>
        <v>0.95905833333333323</v>
      </c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</row>
    <row r="49" spans="1:82">
      <c r="A49" s="1951"/>
      <c r="B49" s="1096" t="s">
        <v>244</v>
      </c>
      <c r="C49" s="515" t="s">
        <v>5</v>
      </c>
      <c r="D49" s="515" t="s">
        <v>31</v>
      </c>
      <c r="E49" s="1270">
        <v>0.71</v>
      </c>
      <c r="F49" s="774">
        <f t="shared" si="11"/>
        <v>10.969999999999999</v>
      </c>
      <c r="G49" s="1271" t="s">
        <v>784</v>
      </c>
      <c r="H49" s="607" t="s">
        <v>785</v>
      </c>
      <c r="I49" s="1149">
        <v>30</v>
      </c>
      <c r="J49" s="37">
        <f t="shared" si="8"/>
        <v>9.86111111111111E-4</v>
      </c>
      <c r="K49" s="37">
        <f t="shared" si="10"/>
        <v>1.5600000000000003E-2</v>
      </c>
      <c r="L49" s="98">
        <f t="shared" si="9"/>
        <v>0.27948888888888895</v>
      </c>
      <c r="M49" s="98">
        <f t="shared" si="9"/>
        <v>0.32462777777777785</v>
      </c>
      <c r="N49" s="98">
        <f t="shared" si="9"/>
        <v>0.36976666666666674</v>
      </c>
      <c r="O49" s="98">
        <f t="shared" si="9"/>
        <v>0.41490555555555564</v>
      </c>
      <c r="P49" s="98">
        <f t="shared" si="9"/>
        <v>0.47393333333333337</v>
      </c>
      <c r="Q49" s="98">
        <f t="shared" si="9"/>
        <v>0.50865555555555553</v>
      </c>
      <c r="R49" s="98">
        <f t="shared" si="9"/>
        <v>0.55726666666666647</v>
      </c>
      <c r="S49" s="98">
        <f t="shared" si="9"/>
        <v>0.60587777777777763</v>
      </c>
      <c r="T49" s="98">
        <f t="shared" si="9"/>
        <v>0.67184999999999984</v>
      </c>
      <c r="U49" s="98">
        <f t="shared" si="9"/>
        <v>0.71698888888888868</v>
      </c>
      <c r="V49" s="98">
        <f t="shared" si="9"/>
        <v>0.76907222222222205</v>
      </c>
      <c r="W49" s="98">
        <f t="shared" si="9"/>
        <v>0.814211111111111</v>
      </c>
      <c r="X49" s="98">
        <f t="shared" si="9"/>
        <v>0.86629444444444437</v>
      </c>
      <c r="Y49" s="98">
        <f t="shared" si="9"/>
        <v>0.91490555555555531</v>
      </c>
      <c r="Z49" s="98">
        <f t="shared" si="9"/>
        <v>0.96004444444444437</v>
      </c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</row>
    <row r="50" spans="1:82">
      <c r="A50" s="1951"/>
      <c r="B50" s="1096" t="s">
        <v>1149</v>
      </c>
      <c r="C50" s="515" t="s">
        <v>5</v>
      </c>
      <c r="D50" s="515" t="s">
        <v>32</v>
      </c>
      <c r="E50" s="1270">
        <v>0.32</v>
      </c>
      <c r="F50" s="774">
        <f t="shared" si="11"/>
        <v>11.29</v>
      </c>
      <c r="G50" s="932" t="s">
        <v>1392</v>
      </c>
      <c r="H50" s="932" t="s">
        <v>735</v>
      </c>
      <c r="I50" s="1149">
        <v>30</v>
      </c>
      <c r="J50" s="37">
        <f t="shared" si="8"/>
        <v>4.4444444444444441E-4</v>
      </c>
      <c r="K50" s="37">
        <f>K49+J50</f>
        <v>1.6044444444444448E-2</v>
      </c>
      <c r="L50" s="98">
        <f t="shared" si="9"/>
        <v>0.27993333333333342</v>
      </c>
      <c r="M50" s="98">
        <f t="shared" si="9"/>
        <v>0.32507222222222232</v>
      </c>
      <c r="N50" s="98">
        <f t="shared" si="9"/>
        <v>0.37021111111111121</v>
      </c>
      <c r="O50" s="98">
        <f t="shared" si="9"/>
        <v>0.41535000000000011</v>
      </c>
      <c r="P50" s="98">
        <f t="shared" si="9"/>
        <v>0.47437777777777784</v>
      </c>
      <c r="Q50" s="98">
        <f t="shared" si="9"/>
        <v>0.5091</v>
      </c>
      <c r="R50" s="98">
        <f t="shared" si="9"/>
        <v>0.55771111111111094</v>
      </c>
      <c r="S50" s="98">
        <f t="shared" si="9"/>
        <v>0.6063222222222221</v>
      </c>
      <c r="T50" s="98">
        <f t="shared" si="9"/>
        <v>0.67229444444444431</v>
      </c>
      <c r="U50" s="98">
        <f t="shared" si="9"/>
        <v>0.71743333333333315</v>
      </c>
      <c r="V50" s="98">
        <f t="shared" si="9"/>
        <v>0.76951666666666652</v>
      </c>
      <c r="W50" s="98">
        <f t="shared" si="9"/>
        <v>0.81465555555555547</v>
      </c>
      <c r="X50" s="98">
        <f t="shared" si="9"/>
        <v>0.86673888888888884</v>
      </c>
      <c r="Y50" s="98">
        <f t="shared" si="9"/>
        <v>0.91534999999999977</v>
      </c>
      <c r="Z50" s="98">
        <f t="shared" si="9"/>
        <v>0.96048888888888884</v>
      </c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</row>
    <row r="51" spans="1:82">
      <c r="A51" s="1951"/>
      <c r="B51" s="1241" t="s">
        <v>242</v>
      </c>
      <c r="C51" s="515" t="s">
        <v>5</v>
      </c>
      <c r="D51" s="515" t="s">
        <v>148</v>
      </c>
      <c r="E51" s="1270">
        <v>0.8</v>
      </c>
      <c r="F51" s="774">
        <f t="shared" si="11"/>
        <v>12.09</v>
      </c>
      <c r="G51" s="1271" t="s">
        <v>1380</v>
      </c>
      <c r="H51" s="607" t="s">
        <v>1381</v>
      </c>
      <c r="I51" s="1149">
        <v>30</v>
      </c>
      <c r="J51" s="37">
        <f t="shared" si="8"/>
        <v>1.1111111111111111E-3</v>
      </c>
      <c r="K51" s="37">
        <f t="shared" ref="K51:K53" si="12">K50+J51</f>
        <v>1.7155555555555559E-2</v>
      </c>
      <c r="L51" s="98">
        <f t="shared" si="9"/>
        <v>0.28104444444444454</v>
      </c>
      <c r="M51" s="98">
        <f t="shared" si="9"/>
        <v>0.32618333333333344</v>
      </c>
      <c r="N51" s="98">
        <f t="shared" si="9"/>
        <v>0.37132222222222233</v>
      </c>
      <c r="O51" s="98">
        <f t="shared" si="9"/>
        <v>0.41646111111111123</v>
      </c>
      <c r="P51" s="98">
        <f t="shared" si="9"/>
        <v>0.47548888888888896</v>
      </c>
      <c r="Q51" s="98">
        <f t="shared" si="9"/>
        <v>0.51021111111111106</v>
      </c>
      <c r="R51" s="98">
        <f t="shared" si="9"/>
        <v>0.558822222222222</v>
      </c>
      <c r="S51" s="98">
        <f t="shared" si="9"/>
        <v>0.60743333333333316</v>
      </c>
      <c r="T51" s="98">
        <f t="shared" si="9"/>
        <v>0.67340555555555537</v>
      </c>
      <c r="U51" s="98">
        <f t="shared" si="9"/>
        <v>0.71854444444444421</v>
      </c>
      <c r="V51" s="98">
        <f t="shared" si="9"/>
        <v>0.77062777777777758</v>
      </c>
      <c r="W51" s="98">
        <f t="shared" si="9"/>
        <v>0.81576666666666653</v>
      </c>
      <c r="X51" s="98">
        <f t="shared" si="9"/>
        <v>0.8678499999999999</v>
      </c>
      <c r="Y51" s="98">
        <f t="shared" si="9"/>
        <v>0.91646111111111084</v>
      </c>
      <c r="Z51" s="98">
        <f t="shared" si="9"/>
        <v>0.9615999999999999</v>
      </c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</row>
    <row r="52" spans="1:82">
      <c r="A52" s="1951"/>
      <c r="B52" s="875" t="s">
        <v>241</v>
      </c>
      <c r="C52" s="515" t="s">
        <v>5</v>
      </c>
      <c r="D52" s="515" t="s">
        <v>149</v>
      </c>
      <c r="E52" s="1270">
        <v>0.41</v>
      </c>
      <c r="F52" s="774">
        <f t="shared" si="11"/>
        <v>12.5</v>
      </c>
      <c r="G52" s="932" t="s">
        <v>1393</v>
      </c>
      <c r="H52" s="932" t="s">
        <v>1394</v>
      </c>
      <c r="I52" s="1149">
        <v>25</v>
      </c>
      <c r="J52" s="37">
        <f t="shared" si="8"/>
        <v>6.8333333333333321E-4</v>
      </c>
      <c r="K52" s="37">
        <f t="shared" si="12"/>
        <v>1.7838888888888894E-2</v>
      </c>
      <c r="L52" s="98">
        <f t="shared" si="9"/>
        <v>0.28172777777777785</v>
      </c>
      <c r="M52" s="98">
        <f t="shared" si="9"/>
        <v>0.32686666666666675</v>
      </c>
      <c r="N52" s="98">
        <f t="shared" si="9"/>
        <v>0.37200555555555564</v>
      </c>
      <c r="O52" s="98">
        <f t="shared" si="9"/>
        <v>0.41714444444444454</v>
      </c>
      <c r="P52" s="98">
        <f t="shared" si="9"/>
        <v>0.47617222222222227</v>
      </c>
      <c r="Q52" s="98">
        <f t="shared" si="9"/>
        <v>0.51089444444444443</v>
      </c>
      <c r="R52" s="98">
        <f t="shared" si="9"/>
        <v>0.55950555555555537</v>
      </c>
      <c r="S52" s="98">
        <f t="shared" si="9"/>
        <v>0.60811666666666653</v>
      </c>
      <c r="T52" s="98">
        <f t="shared" si="9"/>
        <v>0.67408888888888874</v>
      </c>
      <c r="U52" s="98">
        <f t="shared" si="9"/>
        <v>0.71922777777777758</v>
      </c>
      <c r="V52" s="98">
        <f t="shared" si="9"/>
        <v>0.77131111111111095</v>
      </c>
      <c r="W52" s="98">
        <f t="shared" si="9"/>
        <v>0.8164499999999999</v>
      </c>
      <c r="X52" s="98">
        <f t="shared" si="9"/>
        <v>0.86853333333333327</v>
      </c>
      <c r="Y52" s="98">
        <f t="shared" si="9"/>
        <v>0.91714444444444421</v>
      </c>
      <c r="Z52" s="98">
        <f t="shared" si="9"/>
        <v>0.96228333333333327</v>
      </c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</row>
    <row r="53" spans="1:82">
      <c r="A53" s="1951"/>
      <c r="B53" s="1096" t="s">
        <v>240</v>
      </c>
      <c r="C53" s="515" t="s">
        <v>4</v>
      </c>
      <c r="D53" s="515" t="s">
        <v>150</v>
      </c>
      <c r="E53" s="1270">
        <v>0.5</v>
      </c>
      <c r="F53" s="774">
        <f t="shared" si="11"/>
        <v>13</v>
      </c>
      <c r="G53" s="1271" t="s">
        <v>761</v>
      </c>
      <c r="H53" s="607" t="s">
        <v>762</v>
      </c>
      <c r="I53" s="1149">
        <v>25</v>
      </c>
      <c r="J53" s="37">
        <f t="shared" si="8"/>
        <v>8.3333333333333339E-4</v>
      </c>
      <c r="K53" s="37">
        <f t="shared" si="12"/>
        <v>1.8672222222222225E-2</v>
      </c>
      <c r="L53" s="98">
        <f t="shared" ref="L53:Z53" si="13">L52+$J53</f>
        <v>0.28256111111111121</v>
      </c>
      <c r="M53" s="98">
        <f t="shared" si="13"/>
        <v>0.3277000000000001</v>
      </c>
      <c r="N53" s="98">
        <f t="shared" si="13"/>
        <v>0.372838888888889</v>
      </c>
      <c r="O53" s="98">
        <f t="shared" si="13"/>
        <v>0.41797777777777789</v>
      </c>
      <c r="P53" s="98">
        <f t="shared" si="13"/>
        <v>0.47700555555555563</v>
      </c>
      <c r="Q53" s="98">
        <f t="shared" si="13"/>
        <v>0.51172777777777778</v>
      </c>
      <c r="R53" s="98">
        <f t="shared" si="13"/>
        <v>0.56033888888888872</v>
      </c>
      <c r="S53" s="98">
        <f t="shared" si="13"/>
        <v>0.60894999999999988</v>
      </c>
      <c r="T53" s="98">
        <f t="shared" si="13"/>
        <v>0.67492222222222209</v>
      </c>
      <c r="U53" s="98">
        <f t="shared" si="13"/>
        <v>0.72006111111111093</v>
      </c>
      <c r="V53" s="98">
        <f t="shared" si="13"/>
        <v>0.7721444444444443</v>
      </c>
      <c r="W53" s="98">
        <f t="shared" si="13"/>
        <v>0.81728333333333325</v>
      </c>
      <c r="X53" s="98">
        <f t="shared" si="13"/>
        <v>0.86936666666666662</v>
      </c>
      <c r="Y53" s="98">
        <f t="shared" si="13"/>
        <v>0.91797777777777756</v>
      </c>
      <c r="Z53" s="98">
        <f t="shared" si="13"/>
        <v>0.96311666666666662</v>
      </c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</row>
    <row r="54" spans="1:82" ht="20.25" customHeight="1">
      <c r="A54" s="728"/>
      <c r="C54" s="79"/>
      <c r="D54" s="725"/>
      <c r="E54" s="725"/>
      <c r="F54" s="725"/>
      <c r="G54" s="725"/>
      <c r="H54" s="725"/>
      <c r="I54" s="725"/>
      <c r="J54" s="361"/>
      <c r="K54" s="879"/>
      <c r="L54" s="1966"/>
      <c r="M54" s="1967"/>
      <c r="N54" s="1146"/>
      <c r="O54" s="1146"/>
      <c r="P54" s="723"/>
      <c r="Q54" s="723"/>
      <c r="R54" s="723"/>
      <c r="S54" s="723"/>
      <c r="T54" s="723"/>
      <c r="U54" s="15"/>
      <c r="V54" s="15"/>
      <c r="W54" s="94"/>
      <c r="X54" s="94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</row>
    <row r="55" spans="1:82" ht="24" customHeight="1">
      <c r="A55" s="338"/>
      <c r="B55" s="1216" t="s">
        <v>1264</v>
      </c>
      <c r="C55" s="1217"/>
      <c r="D55" s="1218"/>
      <c r="E55" s="1218"/>
      <c r="F55" s="1219"/>
      <c r="G55" s="1220"/>
      <c r="H55" s="1226">
        <f>F53+F24</f>
        <v>26.619999999999997</v>
      </c>
      <c r="I55" s="1142"/>
      <c r="J55" s="361"/>
      <c r="K55" s="879" t="s">
        <v>1549</v>
      </c>
      <c r="L55" s="1202"/>
      <c r="M55" s="86"/>
      <c r="N55" s="1146"/>
      <c r="O55" s="1146"/>
      <c r="P55" s="723"/>
      <c r="Q55" s="723"/>
      <c r="R55" s="723"/>
      <c r="S55" s="723"/>
      <c r="T55" s="723"/>
      <c r="U55" s="15"/>
      <c r="V55" s="15"/>
      <c r="W55" s="94"/>
      <c r="X55" s="94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</row>
    <row r="56" spans="1:82" ht="16.5" customHeight="1">
      <c r="A56" s="338"/>
      <c r="B56" s="1221" t="s">
        <v>1274</v>
      </c>
      <c r="C56" s="1213"/>
      <c r="D56" s="1213"/>
      <c r="E56" s="1213"/>
      <c r="F56" s="1214"/>
      <c r="G56" s="1215"/>
      <c r="H56" s="1227">
        <v>15</v>
      </c>
      <c r="I56" s="1142"/>
      <c r="J56" s="1968" t="s">
        <v>1540</v>
      </c>
      <c r="K56" s="1969"/>
      <c r="L56" s="1969"/>
      <c r="M56" s="1969"/>
      <c r="N56" s="1969"/>
      <c r="O56" s="651">
        <v>255</v>
      </c>
      <c r="P56" s="723"/>
      <c r="Q56" s="723"/>
      <c r="R56" s="723"/>
      <c r="S56" s="723"/>
      <c r="T56" s="723"/>
      <c r="U56" s="15"/>
      <c r="V56" s="15"/>
      <c r="W56" s="94"/>
      <c r="X56" s="94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</row>
    <row r="57" spans="1:82" ht="25.5">
      <c r="A57" s="338"/>
      <c r="B57" s="1221"/>
      <c r="C57" s="1213"/>
      <c r="D57" s="1213"/>
      <c r="E57" s="1213"/>
      <c r="F57" s="1214"/>
      <c r="G57" s="1215"/>
      <c r="H57" s="1227"/>
      <c r="I57" s="1142"/>
      <c r="J57" s="1968" t="s">
        <v>1541</v>
      </c>
      <c r="K57" s="1969"/>
      <c r="L57" s="1969"/>
      <c r="M57" s="1969"/>
      <c r="N57" s="1969"/>
      <c r="O57" s="735">
        <v>111</v>
      </c>
      <c r="P57" s="723"/>
      <c r="Q57" s="723"/>
      <c r="R57" s="723"/>
      <c r="S57" s="723"/>
      <c r="T57" s="723"/>
      <c r="U57" s="15"/>
      <c r="V57" s="15"/>
      <c r="W57" s="94"/>
      <c r="X57" s="94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</row>
    <row r="58" spans="1:82" ht="25.5">
      <c r="A58" s="1151"/>
      <c r="B58" s="1221" t="s">
        <v>1539</v>
      </c>
      <c r="C58" s="1213"/>
      <c r="D58" s="1213"/>
      <c r="E58" s="1213"/>
      <c r="F58" s="1214"/>
      <c r="G58" s="1215"/>
      <c r="H58" s="1227">
        <f>H56*H55</f>
        <v>399.29999999999995</v>
      </c>
      <c r="I58" s="1142"/>
      <c r="J58" s="11" t="s">
        <v>1542</v>
      </c>
      <c r="K58" s="723"/>
      <c r="L58" s="723"/>
      <c r="M58" s="723"/>
      <c r="N58" s="723"/>
      <c r="O58" s="1229">
        <f>H58</f>
        <v>399.29999999999995</v>
      </c>
      <c r="P58" s="723"/>
      <c r="Q58" s="723"/>
      <c r="R58" s="723"/>
      <c r="S58" s="723"/>
      <c r="T58" s="723"/>
      <c r="U58" s="15"/>
      <c r="V58" s="15"/>
      <c r="W58" s="94"/>
      <c r="X58" s="94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</row>
    <row r="59" spans="1:82" ht="16.5" customHeight="1">
      <c r="A59" s="1151"/>
      <c r="B59" s="1222"/>
      <c r="C59" s="1223"/>
      <c r="D59" s="1223"/>
      <c r="E59" s="1223"/>
      <c r="F59" s="1224"/>
      <c r="G59" s="1225"/>
      <c r="H59" s="1228"/>
      <c r="I59" s="1142"/>
      <c r="J59" s="361" t="s">
        <v>1300</v>
      </c>
      <c r="K59" s="723"/>
      <c r="L59" s="723"/>
      <c r="M59" s="723"/>
      <c r="N59" s="723"/>
      <c r="O59" s="735">
        <f>'GM l 1_Bieniewo Parcel SN'!H60</f>
        <v>239.57999999999998</v>
      </c>
      <c r="P59" s="723"/>
      <c r="Q59" s="723"/>
      <c r="R59" s="723"/>
      <c r="S59" s="723"/>
      <c r="T59" s="723"/>
      <c r="U59" s="15"/>
      <c r="V59" s="15"/>
      <c r="W59" s="94"/>
      <c r="X59" s="94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</row>
    <row r="60" spans="1:82" ht="25.5">
      <c r="A60" s="1151"/>
      <c r="B60" s="1199"/>
      <c r="C60" s="84"/>
      <c r="D60" s="84"/>
      <c r="E60" s="721"/>
      <c r="F60" s="85"/>
      <c r="G60" s="639"/>
      <c r="H60" s="639"/>
      <c r="I60" s="1142"/>
      <c r="J60" s="555" t="s">
        <v>1545</v>
      </c>
      <c r="K60" s="1231"/>
      <c r="L60" s="1231"/>
      <c r="M60" s="1231"/>
      <c r="N60" s="1231"/>
      <c r="O60" s="1232">
        <f>O56*O58+O57*O59</f>
        <v>128414.87999999998</v>
      </c>
      <c r="P60" s="723"/>
      <c r="Q60" s="723"/>
      <c r="R60" s="723"/>
      <c r="S60" s="723"/>
      <c r="T60" s="723"/>
      <c r="U60" s="15"/>
      <c r="V60" s="15"/>
      <c r="W60" s="94"/>
      <c r="X60" s="94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</row>
    <row r="61" spans="1:82" ht="13.5" customHeight="1">
      <c r="A61" s="15"/>
      <c r="B61" s="17"/>
      <c r="C61" s="79"/>
      <c r="D61" s="1142"/>
      <c r="E61" s="1142"/>
      <c r="F61" s="1142"/>
      <c r="G61" s="1142"/>
      <c r="H61" s="1142"/>
      <c r="I61" s="1142"/>
      <c r="J61" s="361" t="s">
        <v>1543</v>
      </c>
      <c r="K61" s="723"/>
      <c r="L61" s="723"/>
      <c r="M61" s="723"/>
      <c r="N61" s="723"/>
      <c r="O61" s="735">
        <v>3.6</v>
      </c>
      <c r="P61" s="723"/>
      <c r="Q61" s="723"/>
      <c r="R61" s="723"/>
      <c r="S61" s="723"/>
      <c r="T61" s="723"/>
      <c r="U61" s="15"/>
      <c r="V61" s="15"/>
      <c r="W61" s="94"/>
      <c r="X61" s="94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</row>
    <row r="62" spans="1:82" ht="25.5">
      <c r="A62" s="15"/>
      <c r="B62" s="63"/>
      <c r="C62" s="84"/>
      <c r="D62" s="84"/>
      <c r="E62" s="333"/>
      <c r="F62" s="85"/>
      <c r="G62" s="638"/>
      <c r="H62" s="638"/>
      <c r="I62" s="1142"/>
      <c r="J62" s="361" t="s">
        <v>1544</v>
      </c>
      <c r="K62" s="723"/>
      <c r="L62" s="723"/>
      <c r="M62" s="723"/>
      <c r="N62" s="723"/>
      <c r="O62" s="1230">
        <v>3</v>
      </c>
      <c r="P62" s="723"/>
      <c r="Q62" s="723"/>
      <c r="R62" s="723"/>
      <c r="S62" s="723"/>
      <c r="T62" s="723"/>
      <c r="U62" s="15"/>
      <c r="V62" s="15"/>
      <c r="W62" s="94"/>
      <c r="X62" s="94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</row>
    <row r="63" spans="1:82" ht="25.5">
      <c r="A63" s="15"/>
      <c r="B63" s="17"/>
      <c r="C63" s="79"/>
      <c r="D63" s="1142"/>
      <c r="E63" s="1142"/>
      <c r="F63" s="1142"/>
      <c r="G63" s="1142"/>
      <c r="H63" s="1142"/>
      <c r="I63" s="1142"/>
      <c r="J63" s="11" t="s">
        <v>1546</v>
      </c>
      <c r="O63" s="1234">
        <f>O60*O62</f>
        <v>385244.6399999999</v>
      </c>
      <c r="P63" s="723"/>
      <c r="Q63" s="723"/>
      <c r="R63" s="723"/>
      <c r="S63" s="723"/>
      <c r="T63" s="723"/>
      <c r="U63" s="15"/>
      <c r="V63" s="15"/>
      <c r="W63" s="94"/>
      <c r="X63" s="94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</row>
    <row r="64" spans="1:82">
      <c r="A64" s="15"/>
      <c r="C64" s="1972"/>
      <c r="D64" s="1187"/>
      <c r="E64" s="1187"/>
      <c r="F64" s="1187"/>
      <c r="G64" s="1187"/>
      <c r="H64" s="1187"/>
      <c r="I64" s="1187"/>
      <c r="J64" s="880" t="s">
        <v>1547</v>
      </c>
      <c r="K64" s="1233"/>
      <c r="L64" s="1233"/>
      <c r="M64" s="1233"/>
      <c r="N64" s="1233"/>
      <c r="O64" s="1233">
        <f>O60*O61</f>
        <v>462293.56799999991</v>
      </c>
      <c r="P64" s="361"/>
      <c r="Q64" s="361"/>
      <c r="R64" s="361"/>
      <c r="S64" s="361"/>
      <c r="T64" s="361"/>
      <c r="U64" s="15"/>
      <c r="V64" s="15"/>
      <c r="W64" s="94"/>
      <c r="X64" s="94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</row>
    <row r="65" spans="1:82">
      <c r="A65" s="15"/>
      <c r="C65" s="1972"/>
      <c r="D65" s="727"/>
      <c r="E65" s="82"/>
      <c r="F65" s="82"/>
      <c r="G65" s="82"/>
      <c r="H65" s="82"/>
      <c r="I65" s="1970" t="s">
        <v>1548</v>
      </c>
      <c r="J65" s="1971"/>
      <c r="K65" s="1971"/>
      <c r="L65" s="1235"/>
      <c r="M65" s="1236"/>
      <c r="N65" s="1235"/>
      <c r="O65" s="1237">
        <f>O64-O63</f>
        <v>77048.928000000014</v>
      </c>
      <c r="P65" s="361"/>
      <c r="Q65" s="82"/>
      <c r="R65" s="361"/>
      <c r="S65" s="82"/>
      <c r="T65" s="361"/>
      <c r="U65" s="361"/>
      <c r="V65" s="15"/>
      <c r="W65" s="94"/>
      <c r="X65" s="94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</row>
    <row r="66" spans="1:82" ht="18">
      <c r="A66" s="15"/>
      <c r="C66" s="84"/>
      <c r="D66" s="84"/>
      <c r="E66" s="86"/>
      <c r="F66" s="85"/>
      <c r="G66" s="86"/>
      <c r="H66" s="86"/>
      <c r="I66" s="87"/>
      <c r="J66" s="89"/>
      <c r="K66" s="89"/>
      <c r="L66" s="89"/>
      <c r="M66" s="89"/>
      <c r="N66" s="89"/>
      <c r="O66" s="89"/>
      <c r="P66" s="89"/>
      <c r="Q66" s="89"/>
      <c r="R66" s="89"/>
      <c r="S66" s="89"/>
      <c r="T66" s="89"/>
      <c r="U66" s="361"/>
      <c r="V66" s="15"/>
      <c r="W66" s="94"/>
      <c r="X66" s="94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</row>
    <row r="67" spans="1:82" ht="21.75" customHeight="1">
      <c r="A67" s="15"/>
      <c r="B67" s="17"/>
      <c r="C67" s="727"/>
      <c r="D67" s="727"/>
      <c r="E67" s="19"/>
      <c r="F67" s="19"/>
      <c r="G67" s="361"/>
      <c r="H67" s="78"/>
      <c r="I67" s="78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361"/>
      <c r="V67" s="15"/>
      <c r="W67" s="94"/>
      <c r="X67" s="94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</row>
    <row r="68" spans="1:82">
      <c r="A68" s="15"/>
      <c r="B68" s="17"/>
      <c r="C68" s="727"/>
      <c r="D68" s="727"/>
      <c r="E68" s="361"/>
      <c r="F68" s="19"/>
      <c r="G68" s="361"/>
      <c r="H68" s="78"/>
      <c r="I68" s="78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361"/>
      <c r="V68" s="361"/>
      <c r="W68" s="94"/>
      <c r="X68" s="94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</row>
    <row r="69" spans="1:82" ht="17.25" customHeight="1">
      <c r="A69" s="15"/>
      <c r="B69" s="17"/>
      <c r="C69" s="727"/>
      <c r="D69" s="727"/>
      <c r="E69" s="361"/>
      <c r="F69" s="19"/>
      <c r="G69" s="361"/>
      <c r="H69" s="78"/>
      <c r="I69" s="78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361"/>
      <c r="V69" s="361"/>
      <c r="W69" s="94"/>
      <c r="X69" s="94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</row>
    <row r="70" spans="1:82" ht="35.25" customHeight="1">
      <c r="A70" s="15"/>
      <c r="B70" s="17"/>
      <c r="C70" s="727"/>
      <c r="D70" s="727"/>
      <c r="E70" s="361"/>
      <c r="F70" s="19"/>
      <c r="G70" s="361"/>
      <c r="H70" s="78"/>
      <c r="I70" s="78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361"/>
      <c r="V70" s="361"/>
      <c r="W70" s="94"/>
      <c r="X70" s="94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</row>
    <row r="71" spans="1:82">
      <c r="A71" s="15"/>
      <c r="B71" s="17"/>
      <c r="C71" s="727"/>
      <c r="D71" s="727"/>
      <c r="E71" s="361"/>
      <c r="F71" s="19"/>
      <c r="G71" s="361"/>
      <c r="H71" s="78"/>
      <c r="I71" s="78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361"/>
      <c r="V71" s="361"/>
      <c r="W71" s="94"/>
      <c r="X71" s="94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</row>
    <row r="72" spans="1:82" ht="18" customHeight="1">
      <c r="A72" s="15"/>
      <c r="B72" s="11"/>
      <c r="C72" s="11"/>
      <c r="D72" s="11"/>
      <c r="T72" s="1"/>
      <c r="U72" s="1"/>
      <c r="V72" s="1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</row>
    <row r="73" spans="1:82">
      <c r="A73" s="15"/>
      <c r="B73" s="11"/>
      <c r="C73" s="11"/>
      <c r="D73" s="11"/>
      <c r="T73" s="1"/>
      <c r="U73" s="1"/>
      <c r="V73" s="1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</row>
    <row r="74" spans="1:82" ht="16.5" customHeight="1">
      <c r="A74" s="15"/>
      <c r="B74" s="11"/>
      <c r="C74" s="11"/>
      <c r="D74" s="11"/>
      <c r="T74" s="1"/>
      <c r="U74" s="1"/>
      <c r="V74" s="1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</row>
    <row r="75" spans="1:82">
      <c r="A75" s="15"/>
      <c r="B75" s="11"/>
      <c r="C75" s="11"/>
      <c r="D75" s="11"/>
      <c r="T75" s="1"/>
      <c r="U75" s="1"/>
      <c r="V75" s="1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</row>
    <row r="76" spans="1:82">
      <c r="A76" s="15"/>
      <c r="B76" s="11"/>
      <c r="C76" s="11"/>
      <c r="D76" s="11"/>
      <c r="T76" s="1"/>
      <c r="U76" s="1"/>
      <c r="V76" s="1"/>
    </row>
    <row r="77" spans="1:82">
      <c r="A77" s="79"/>
      <c r="B77" s="11"/>
      <c r="C77" s="11"/>
      <c r="D77" s="11"/>
      <c r="T77" s="1"/>
      <c r="U77" s="1"/>
      <c r="V77" s="1"/>
    </row>
    <row r="78" spans="1:82" ht="16.5" customHeight="1">
      <c r="A78" s="1965"/>
      <c r="B78" s="11"/>
      <c r="C78" s="11"/>
      <c r="D78" s="11"/>
      <c r="T78" s="1"/>
      <c r="U78" s="1"/>
      <c r="V78" s="1"/>
    </row>
    <row r="79" spans="1:82" ht="16.5" customHeight="1">
      <c r="A79" s="1965"/>
      <c r="B79" s="11"/>
      <c r="C79" s="11"/>
      <c r="D79" s="11"/>
      <c r="T79" s="1"/>
      <c r="U79" s="1"/>
      <c r="V79" s="1"/>
    </row>
    <row r="80" spans="1:82">
      <c r="A80" s="726"/>
      <c r="B80" s="11"/>
      <c r="C80" s="11"/>
      <c r="D80" s="11"/>
      <c r="T80" s="1"/>
      <c r="U80" s="1"/>
      <c r="V80" s="1"/>
    </row>
    <row r="81" spans="1:30">
      <c r="A81" s="726"/>
      <c r="B81" s="11"/>
      <c r="C81" s="11"/>
      <c r="D81" s="11"/>
      <c r="T81" s="1"/>
      <c r="U81" s="1"/>
      <c r="V81" s="1"/>
    </row>
    <row r="82" spans="1:30" ht="16.5" customHeight="1">
      <c r="A82" s="13"/>
      <c r="B82" s="11"/>
      <c r="C82" s="11"/>
      <c r="D82" s="11"/>
      <c r="T82" s="1"/>
      <c r="U82" s="1"/>
      <c r="V82" s="1"/>
    </row>
    <row r="83" spans="1:30">
      <c r="A83" s="13"/>
      <c r="B83" s="11"/>
      <c r="C83" s="11"/>
      <c r="D83" s="11"/>
      <c r="T83" s="1"/>
      <c r="U83" s="1"/>
      <c r="V83" s="1"/>
      <c r="AD83" s="135"/>
    </row>
    <row r="84" spans="1:30">
      <c r="A84" s="13"/>
      <c r="B84" s="11"/>
      <c r="C84" s="11"/>
      <c r="D84" s="11"/>
      <c r="T84" s="1"/>
      <c r="U84" s="1"/>
      <c r="V84" s="1"/>
      <c r="AD84" s="135"/>
    </row>
    <row r="85" spans="1:30">
      <c r="A85" s="13"/>
      <c r="B85" s="11"/>
      <c r="C85" s="11"/>
      <c r="D85" s="11"/>
      <c r="T85" s="1"/>
      <c r="U85" s="1"/>
      <c r="V85" s="1"/>
      <c r="AD85" s="135"/>
    </row>
    <row r="86" spans="1:30">
      <c r="A86" s="13"/>
      <c r="B86" s="11"/>
      <c r="C86" s="11"/>
      <c r="D86" s="11"/>
      <c r="T86" s="1"/>
      <c r="U86" s="1"/>
      <c r="V86" s="1"/>
      <c r="AD86" s="135"/>
    </row>
    <row r="87" spans="1:30">
      <c r="A87" s="13"/>
      <c r="B87" s="11"/>
      <c r="C87" s="11"/>
      <c r="D87" s="11"/>
      <c r="T87" s="1"/>
      <c r="U87" s="1"/>
      <c r="V87" s="1"/>
      <c r="AD87" s="135"/>
    </row>
    <row r="88" spans="1:30">
      <c r="A88" s="13"/>
      <c r="B88" s="11"/>
      <c r="C88" s="11"/>
      <c r="D88" s="11"/>
      <c r="T88" s="1"/>
      <c r="U88" s="1"/>
      <c r="V88" s="1"/>
      <c r="AD88" s="135"/>
    </row>
    <row r="89" spans="1:30">
      <c r="A89" s="13"/>
      <c r="B89" s="11"/>
      <c r="C89" s="11"/>
      <c r="D89" s="11"/>
      <c r="T89" s="1"/>
      <c r="U89" s="1"/>
      <c r="V89" s="1"/>
      <c r="AD89" s="135"/>
    </row>
    <row r="90" spans="1:30">
      <c r="A90" s="13"/>
      <c r="B90" s="11"/>
      <c r="C90" s="11"/>
      <c r="D90" s="11"/>
      <c r="T90" s="1"/>
      <c r="U90" s="1"/>
      <c r="V90" s="1"/>
      <c r="AD90" s="135"/>
    </row>
    <row r="91" spans="1:30">
      <c r="A91" s="13"/>
      <c r="B91" s="11"/>
      <c r="C91" s="11"/>
      <c r="D91" s="11"/>
      <c r="T91" s="1"/>
      <c r="U91" s="1"/>
      <c r="V91" s="1"/>
    </row>
    <row r="92" spans="1:30">
      <c r="A92" s="13"/>
      <c r="B92" s="11"/>
      <c r="C92" s="11"/>
      <c r="D92" s="11"/>
      <c r="T92" s="1"/>
      <c r="U92" s="1"/>
      <c r="V92" s="1"/>
    </row>
    <row r="93" spans="1:30">
      <c r="A93" s="13"/>
      <c r="B93" s="11"/>
      <c r="C93" s="11"/>
      <c r="D93" s="11"/>
      <c r="T93" s="1"/>
      <c r="U93" s="1"/>
      <c r="V93" s="1"/>
    </row>
    <row r="94" spans="1:30">
      <c r="A94" s="13"/>
      <c r="B94" s="11"/>
      <c r="C94" s="11"/>
      <c r="D94" s="11"/>
      <c r="T94" s="1"/>
      <c r="U94" s="1"/>
      <c r="V94" s="1"/>
    </row>
    <row r="95" spans="1:30">
      <c r="A95" s="13"/>
      <c r="B95" s="11"/>
      <c r="C95" s="11"/>
      <c r="D95" s="11"/>
      <c r="T95" s="1"/>
      <c r="U95" s="1"/>
      <c r="V95" s="1"/>
    </row>
    <row r="96" spans="1:30">
      <c r="A96" s="13"/>
      <c r="B96" s="17"/>
    </row>
    <row r="97" spans="1:2">
      <c r="A97" s="13"/>
      <c r="B97" s="17"/>
    </row>
    <row r="98" spans="1:2">
      <c r="A98" s="13"/>
      <c r="B98" s="17"/>
    </row>
    <row r="99" spans="1:2">
      <c r="A99" s="13"/>
      <c r="B99" s="17"/>
    </row>
    <row r="100" spans="1:2">
      <c r="A100" s="13"/>
      <c r="B100" s="17"/>
    </row>
    <row r="101" spans="1:2">
      <c r="A101" s="13"/>
      <c r="B101" s="17"/>
    </row>
    <row r="102" spans="1:2">
      <c r="A102" s="13"/>
      <c r="B102" s="17"/>
    </row>
    <row r="103" spans="1:2">
      <c r="A103" s="13"/>
      <c r="B103" s="17"/>
    </row>
    <row r="104" spans="1:2">
      <c r="A104" s="13"/>
      <c r="B104" s="17"/>
    </row>
    <row r="105" spans="1:2">
      <c r="A105" s="15"/>
      <c r="B105" s="17"/>
    </row>
    <row r="106" spans="1:2">
      <c r="A106" s="15"/>
      <c r="B106" s="17"/>
    </row>
    <row r="107" spans="1:2">
      <c r="A107" s="15"/>
      <c r="B107" s="17"/>
    </row>
    <row r="108" spans="1:2">
      <c r="A108" s="15"/>
      <c r="B108" s="17"/>
    </row>
    <row r="109" spans="1:2">
      <c r="A109" s="15"/>
      <c r="B109" s="17"/>
    </row>
    <row r="110" spans="1:2">
      <c r="A110" s="15"/>
      <c r="B110" s="17"/>
    </row>
    <row r="111" spans="1:2">
      <c r="A111" s="15"/>
      <c r="B111" s="17"/>
    </row>
    <row r="112" spans="1:2">
      <c r="A112" s="15"/>
      <c r="B112" s="17"/>
    </row>
    <row r="113" spans="1:2">
      <c r="A113" s="15"/>
      <c r="B113" s="17"/>
    </row>
    <row r="114" spans="1:2">
      <c r="A114" s="15"/>
      <c r="B114" s="17"/>
    </row>
    <row r="115" spans="1:2">
      <c r="A115" s="15"/>
      <c r="B115" s="17"/>
    </row>
    <row r="116" spans="1:2">
      <c r="A116" s="15"/>
      <c r="B116" s="17"/>
    </row>
    <row r="117" spans="1:2">
      <c r="A117" s="15"/>
      <c r="B117" s="17"/>
    </row>
    <row r="118" spans="1:2">
      <c r="A118" s="15"/>
      <c r="B118" s="17"/>
    </row>
    <row r="119" spans="1:2">
      <c r="A119" s="15"/>
    </row>
    <row r="120" spans="1:2">
      <c r="A120" s="15"/>
    </row>
    <row r="121" spans="1:2">
      <c r="A121" s="15"/>
    </row>
    <row r="122" spans="1:2">
      <c r="A122" s="15"/>
    </row>
    <row r="123" spans="1:2">
      <c r="A123" s="15"/>
    </row>
    <row r="124" spans="1:2">
      <c r="A124" s="15"/>
    </row>
    <row r="125" spans="1:2">
      <c r="A125" s="15"/>
    </row>
    <row r="126" spans="1:2">
      <c r="A126" s="15"/>
    </row>
    <row r="127" spans="1:2">
      <c r="A127" s="15"/>
    </row>
    <row r="128" spans="1:2">
      <c r="A128" s="15"/>
    </row>
    <row r="129" spans="1:1">
      <c r="A129" s="15"/>
    </row>
    <row r="130" spans="1:1">
      <c r="A130" s="15"/>
    </row>
    <row r="131" spans="1:1">
      <c r="A131" s="15"/>
    </row>
    <row r="132" spans="1:1">
      <c r="A132" s="15"/>
    </row>
    <row r="133" spans="1:1">
      <c r="A133" s="15"/>
    </row>
  </sheetData>
  <mergeCells count="22">
    <mergeCell ref="A36:A53"/>
    <mergeCell ref="A34:A35"/>
    <mergeCell ref="B34:B35"/>
    <mergeCell ref="C34:C35"/>
    <mergeCell ref="D34:K34"/>
    <mergeCell ref="G35:H35"/>
    <mergeCell ref="A78:A79"/>
    <mergeCell ref="L54:M54"/>
    <mergeCell ref="J56:N56"/>
    <mergeCell ref="J57:N57"/>
    <mergeCell ref="I65:K65"/>
    <mergeCell ref="C64:C65"/>
    <mergeCell ref="D33:Z33"/>
    <mergeCell ref="B1:B2"/>
    <mergeCell ref="A3:C3"/>
    <mergeCell ref="A4:A5"/>
    <mergeCell ref="B4:B5"/>
    <mergeCell ref="C4:C5"/>
    <mergeCell ref="D4:K4"/>
    <mergeCell ref="G5:H5"/>
    <mergeCell ref="D3:Z3"/>
    <mergeCell ref="A6:A24"/>
  </mergeCells>
  <pageMargins left="0.43307086614173229" right="0.23622047244094491" top="0.74803149606299213" bottom="0.74803149606299213" header="0.31496062992125984" footer="0.31496062992125984"/>
  <pageSetup paperSize="8" scale="65" orientation="landscape" r:id="rId1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BC155"/>
  <sheetViews>
    <sheetView zoomScale="80" zoomScaleNormal="80" zoomScaleSheetLayoutView="90" workbookViewId="0">
      <selection activeCell="B46" sqref="B46"/>
    </sheetView>
  </sheetViews>
  <sheetFormatPr defaultRowHeight="16.5"/>
  <cols>
    <col min="1" max="1" width="6.140625" style="1" customWidth="1"/>
    <col min="2" max="2" width="40" style="12" bestFit="1" customWidth="1"/>
    <col min="3" max="3" width="5.140625" style="13" customWidth="1"/>
    <col min="4" max="4" width="14.28515625" style="13" customWidth="1"/>
    <col min="5" max="5" width="13.28515625" style="11" customWidth="1"/>
    <col min="6" max="6" width="12.85546875" style="11" customWidth="1"/>
    <col min="7" max="7" width="12.42578125" style="11" customWidth="1"/>
    <col min="8" max="9" width="10.140625" style="11" customWidth="1"/>
    <col min="10" max="10" width="8.85546875" style="11" bestFit="1" customWidth="1"/>
    <col min="11" max="11" width="8.7109375" style="11" customWidth="1"/>
    <col min="12" max="12" width="7.85546875" style="11" customWidth="1"/>
    <col min="13" max="13" width="7.28515625" style="11" customWidth="1"/>
    <col min="14" max="14" width="7.7109375" style="11" customWidth="1"/>
    <col min="15" max="15" width="7.28515625" style="11" customWidth="1"/>
    <col min="16" max="22" width="7.42578125" style="11" customWidth="1"/>
    <col min="23" max="24" width="7.42578125" style="1" customWidth="1"/>
    <col min="25" max="25" width="8.28515625" style="1" customWidth="1"/>
    <col min="26" max="26" width="7.85546875" style="1" customWidth="1"/>
    <col min="27" max="32" width="7.42578125" style="1" customWidth="1"/>
    <col min="33" max="33" width="32.42578125" style="1" customWidth="1"/>
    <col min="34" max="47" width="7.42578125" style="1" customWidth="1"/>
    <col min="48" max="48" width="6.85546875" style="1" customWidth="1"/>
    <col min="49" max="49" width="9.140625" style="1"/>
    <col min="50" max="50" width="99" style="1" customWidth="1"/>
    <col min="51" max="16384" width="9.140625" style="1"/>
  </cols>
  <sheetData>
    <row r="1" spans="1:55" ht="36.75" customHeight="1">
      <c r="A1" s="15"/>
      <c r="B1" s="1952">
        <v>24</v>
      </c>
      <c r="C1" s="811"/>
      <c r="D1" s="38" t="s">
        <v>465</v>
      </c>
      <c r="E1" s="810"/>
      <c r="F1" s="810"/>
      <c r="G1" s="810"/>
      <c r="H1" s="810"/>
      <c r="I1" s="810"/>
      <c r="J1" s="810"/>
      <c r="K1" s="810"/>
      <c r="L1" s="810"/>
      <c r="M1" s="810"/>
      <c r="N1" s="810"/>
      <c r="O1" s="810"/>
      <c r="P1" s="810"/>
      <c r="Q1" s="816"/>
      <c r="R1" s="816"/>
      <c r="S1" s="816"/>
      <c r="T1" s="816"/>
      <c r="U1" s="816"/>
      <c r="V1" s="816"/>
      <c r="W1" s="816"/>
      <c r="X1" s="816"/>
      <c r="Y1" s="816"/>
      <c r="Z1" s="816"/>
      <c r="AA1" s="816"/>
      <c r="AB1" s="816"/>
      <c r="AC1" s="816"/>
      <c r="AD1" s="816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</row>
    <row r="2" spans="1:55" ht="36.75" customHeight="1" thickBot="1">
      <c r="A2" s="15"/>
      <c r="B2" s="1952"/>
      <c r="C2" s="811"/>
      <c r="D2" s="38" t="s">
        <v>447</v>
      </c>
      <c r="E2" s="810"/>
      <c r="F2" s="810"/>
      <c r="G2" s="810"/>
      <c r="H2" s="810"/>
      <c r="I2" s="810"/>
      <c r="J2" s="810"/>
      <c r="K2" s="810"/>
      <c r="L2" s="810"/>
      <c r="N2" s="810"/>
      <c r="O2" s="810"/>
      <c r="P2" s="810"/>
      <c r="Q2" s="816"/>
      <c r="R2" s="816"/>
      <c r="S2" s="816"/>
      <c r="T2" s="816"/>
      <c r="U2" s="816"/>
      <c r="V2" s="816"/>
      <c r="W2" s="816"/>
      <c r="X2" s="816"/>
      <c r="Y2" s="816"/>
      <c r="Z2" s="816"/>
      <c r="AA2" s="816"/>
      <c r="AB2" s="816"/>
      <c r="AC2" s="816"/>
      <c r="AD2" s="816"/>
      <c r="AE2" s="816"/>
      <c r="AF2" s="816"/>
      <c r="AG2" s="816"/>
      <c r="AH2" s="816"/>
      <c r="AI2" s="816"/>
      <c r="AJ2" s="816"/>
      <c r="AK2" s="816"/>
      <c r="AL2" s="816"/>
      <c r="AM2" s="816"/>
      <c r="AN2" s="816"/>
      <c r="AO2" s="816"/>
      <c r="AP2" s="816"/>
      <c r="AQ2" s="816"/>
      <c r="AR2" s="816"/>
      <c r="AS2" s="816"/>
      <c r="AT2" s="816"/>
      <c r="AU2" s="816"/>
      <c r="AV2" s="15"/>
    </row>
    <row r="3" spans="1:55" ht="33">
      <c r="A3" s="1998" t="s">
        <v>17</v>
      </c>
      <c r="B3" s="1998"/>
      <c r="C3" s="1998"/>
      <c r="D3" s="1950" t="s">
        <v>1319</v>
      </c>
      <c r="E3" s="1951"/>
      <c r="F3" s="1951"/>
      <c r="G3" s="1951"/>
      <c r="H3" s="1951"/>
      <c r="I3" s="1951"/>
      <c r="J3" s="1951"/>
      <c r="K3" s="1951"/>
      <c r="L3" s="1951"/>
      <c r="M3" s="1951"/>
      <c r="N3" s="1951"/>
      <c r="O3" s="1951"/>
      <c r="P3" s="1951"/>
      <c r="Q3" s="1951"/>
      <c r="R3" s="1951"/>
      <c r="S3" s="1951"/>
      <c r="T3" s="1951"/>
      <c r="U3" s="1951"/>
      <c r="V3" s="1951"/>
      <c r="W3" s="1951"/>
      <c r="X3" s="1258"/>
      <c r="Y3" s="1258"/>
      <c r="Z3" s="1258"/>
      <c r="AA3" s="1258"/>
      <c r="AB3" s="1258"/>
      <c r="AC3" s="1258"/>
      <c r="AD3" s="1258"/>
      <c r="AE3" s="1258"/>
      <c r="AF3" s="1254"/>
      <c r="AG3" s="816"/>
      <c r="AH3" s="1113" t="s">
        <v>1264</v>
      </c>
      <c r="AI3" s="1114">
        <f>I39+I98</f>
        <v>45.375</v>
      </c>
      <c r="AJ3" s="816"/>
      <c r="AK3" s="816"/>
      <c r="AL3" s="816"/>
      <c r="AM3" s="816"/>
      <c r="AN3" s="816"/>
      <c r="AO3" s="816"/>
      <c r="AP3" s="816"/>
      <c r="AQ3" s="816"/>
      <c r="AR3" s="816"/>
      <c r="AS3" s="816"/>
      <c r="AT3" s="816"/>
      <c r="AU3" s="15"/>
      <c r="AV3" s="15"/>
      <c r="AW3" s="15"/>
      <c r="AX3" s="15"/>
      <c r="AY3" s="15"/>
      <c r="AZ3" s="15"/>
      <c r="BA3" s="15"/>
    </row>
    <row r="4" spans="1:55" ht="18" customHeight="1">
      <c r="A4" s="1954"/>
      <c r="B4" s="1953" t="s">
        <v>1</v>
      </c>
      <c r="C4" s="1955" t="s">
        <v>2</v>
      </c>
      <c r="D4" s="1955" t="s">
        <v>1682</v>
      </c>
      <c r="E4" s="1954" t="s">
        <v>16</v>
      </c>
      <c r="F4" s="1956"/>
      <c r="G4" s="1956"/>
      <c r="H4" s="1956"/>
      <c r="I4" s="1956"/>
      <c r="J4" s="1956"/>
      <c r="K4" s="1956"/>
      <c r="L4" s="1956"/>
      <c r="M4" s="32">
        <v>1</v>
      </c>
      <c r="N4" s="32">
        <v>2</v>
      </c>
      <c r="O4" s="32">
        <v>1</v>
      </c>
      <c r="P4" s="405">
        <v>2</v>
      </c>
      <c r="Q4" s="32">
        <v>1</v>
      </c>
      <c r="R4" s="32">
        <v>2</v>
      </c>
      <c r="S4" s="32">
        <v>1</v>
      </c>
      <c r="T4" s="32">
        <v>2</v>
      </c>
      <c r="U4" s="32">
        <v>1</v>
      </c>
      <c r="V4" s="32">
        <v>1</v>
      </c>
      <c r="W4" s="32">
        <v>1</v>
      </c>
      <c r="X4" s="1244"/>
      <c r="Y4" s="1244"/>
      <c r="Z4" s="1244"/>
      <c r="AA4" s="1244"/>
      <c r="AB4" s="1244"/>
      <c r="AC4" s="333"/>
      <c r="AD4" s="333"/>
      <c r="AE4" s="333"/>
      <c r="AF4" s="15"/>
      <c r="AG4" s="15"/>
      <c r="AH4" s="250" t="s">
        <v>1279</v>
      </c>
      <c r="AI4" s="251">
        <v>11</v>
      </c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</row>
    <row r="5" spans="1:55" ht="18" customHeight="1">
      <c r="A5" s="1954"/>
      <c r="B5" s="1953"/>
      <c r="C5" s="1955"/>
      <c r="D5" s="1990"/>
      <c r="E5" s="1371" t="s">
        <v>0</v>
      </c>
      <c r="F5" s="1955" t="s">
        <v>552</v>
      </c>
      <c r="G5" s="1990"/>
      <c r="H5" s="1373" t="s">
        <v>48</v>
      </c>
      <c r="I5" s="1373"/>
      <c r="J5" s="1373" t="s">
        <v>8</v>
      </c>
      <c r="K5" s="1373" t="s">
        <v>9</v>
      </c>
      <c r="L5" s="1373" t="s">
        <v>10</v>
      </c>
      <c r="M5" s="1370">
        <v>1</v>
      </c>
      <c r="N5" s="1370">
        <v>2</v>
      </c>
      <c r="O5" s="1370">
        <v>3</v>
      </c>
      <c r="P5" s="1370">
        <v>4</v>
      </c>
      <c r="Q5" s="1370">
        <v>5</v>
      </c>
      <c r="R5" s="1370">
        <v>6</v>
      </c>
      <c r="S5" s="1370">
        <v>7</v>
      </c>
      <c r="T5" s="1370">
        <v>8</v>
      </c>
      <c r="U5" s="1370">
        <v>9</v>
      </c>
      <c r="V5" s="1370">
        <v>10</v>
      </c>
      <c r="W5" s="1370">
        <v>11</v>
      </c>
      <c r="X5" s="1257"/>
      <c r="Y5" s="1257"/>
      <c r="Z5" s="1257"/>
      <c r="AA5" s="1257"/>
      <c r="AB5" s="1257"/>
      <c r="AC5" s="1257"/>
      <c r="AD5" s="1257"/>
      <c r="AE5" s="1257"/>
      <c r="AF5" s="15"/>
      <c r="AG5" s="15"/>
      <c r="AH5" s="250" t="s">
        <v>1284</v>
      </c>
      <c r="AI5" s="251">
        <f>AI4*AI3</f>
        <v>499.125</v>
      </c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</row>
    <row r="6" spans="1:55" ht="16.5" customHeight="1">
      <c r="A6" s="1997" t="s">
        <v>256</v>
      </c>
      <c r="B6" s="1065" t="s">
        <v>162</v>
      </c>
      <c r="C6" s="1477" t="s">
        <v>4</v>
      </c>
      <c r="D6" s="1477" t="s">
        <v>1681</v>
      </c>
      <c r="E6" s="1382" t="s">
        <v>18</v>
      </c>
      <c r="F6" s="584" t="s">
        <v>601</v>
      </c>
      <c r="G6" s="584" t="s">
        <v>602</v>
      </c>
      <c r="H6" s="472">
        <v>0.57999999999999996</v>
      </c>
      <c r="I6" s="179">
        <v>0</v>
      </c>
      <c r="J6" s="1381">
        <v>20</v>
      </c>
      <c r="K6" s="37"/>
      <c r="L6" s="37">
        <v>0</v>
      </c>
      <c r="M6" s="98">
        <v>0.25</v>
      </c>
      <c r="N6" s="98">
        <v>0.29166666666666669</v>
      </c>
      <c r="O6" s="98">
        <v>0.34722222222222227</v>
      </c>
      <c r="P6" s="98">
        <v>0.38894675925925926</v>
      </c>
      <c r="Q6" s="98">
        <v>0.46186342592592594</v>
      </c>
      <c r="R6" s="98">
        <v>0.50347222222222221</v>
      </c>
      <c r="S6" s="98">
        <v>0.54861111111111105</v>
      </c>
      <c r="T6" s="98">
        <v>0.62847222222222221</v>
      </c>
      <c r="U6" s="98">
        <v>0.71180555555555547</v>
      </c>
      <c r="V6" s="98">
        <v>0.80555555555555547</v>
      </c>
      <c r="W6" s="98">
        <v>0.89583333333333337</v>
      </c>
      <c r="X6" s="90"/>
      <c r="Y6" s="90"/>
      <c r="Z6" s="90"/>
      <c r="AA6" s="90"/>
      <c r="AB6" s="90"/>
      <c r="AC6" s="90"/>
      <c r="AD6" s="90"/>
      <c r="AE6" s="90"/>
      <c r="AG6" s="15"/>
      <c r="AH6" s="250" t="s">
        <v>1334</v>
      </c>
      <c r="AI6" s="251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</row>
    <row r="7" spans="1:55">
      <c r="A7" s="1997"/>
      <c r="B7" s="335" t="s">
        <v>163</v>
      </c>
      <c r="C7" s="1264" t="s">
        <v>4</v>
      </c>
      <c r="D7" s="1264" t="s">
        <v>1681</v>
      </c>
      <c r="E7" s="1382" t="s">
        <v>19</v>
      </c>
      <c r="F7" s="584" t="s">
        <v>653</v>
      </c>
      <c r="G7" s="584" t="s">
        <v>604</v>
      </c>
      <c r="H7" s="472">
        <v>0.41</v>
      </c>
      <c r="I7" s="179">
        <f t="shared" ref="I7:I39" si="0">I6+H7</f>
        <v>0.41</v>
      </c>
      <c r="J7" s="1381">
        <v>20</v>
      </c>
      <c r="K7" s="37">
        <f t="shared" ref="K7:K17" si="1">(H7/J7)/24</f>
        <v>8.5416666666666659E-4</v>
      </c>
      <c r="L7" s="37">
        <f>L6+K7</f>
        <v>8.5416666666666659E-4</v>
      </c>
      <c r="M7" s="98">
        <f t="shared" ref="M7:M39" si="2">M6+$K7</f>
        <v>0.25085416666666666</v>
      </c>
      <c r="N7" s="98">
        <f t="shared" ref="N7:N39" si="3">N6+$K7</f>
        <v>0.29252083333333334</v>
      </c>
      <c r="O7" s="98">
        <f t="shared" ref="O7:O39" si="4">O6+$K7</f>
        <v>0.34807638888888892</v>
      </c>
      <c r="P7" s="98">
        <f t="shared" ref="P7:P39" si="5">P6+$K7</f>
        <v>0.38980092592592591</v>
      </c>
      <c r="Q7" s="98">
        <f t="shared" ref="Q7:Q39" si="6">Q6+$K7</f>
        <v>0.4627175925925926</v>
      </c>
      <c r="R7" s="98">
        <f t="shared" ref="R7:R39" si="7">R6+$K7</f>
        <v>0.50432638888888892</v>
      </c>
      <c r="S7" s="98">
        <f t="shared" ref="S7:S39" si="8">S6+$K7</f>
        <v>0.54946527777777776</v>
      </c>
      <c r="T7" s="98">
        <f t="shared" ref="T7:T39" si="9">T6+$K7</f>
        <v>0.62932638888888892</v>
      </c>
      <c r="U7" s="98">
        <f t="shared" ref="U7:U39" si="10">U6+$K7</f>
        <v>0.71265972222222218</v>
      </c>
      <c r="V7" s="98">
        <f t="shared" ref="V7:V39" si="11">V6+$K7</f>
        <v>0.80640972222222218</v>
      </c>
      <c r="W7" s="98">
        <f t="shared" ref="W7:W39" si="12">W6+$K7</f>
        <v>0.89668750000000008</v>
      </c>
      <c r="X7" s="90"/>
      <c r="Y7" s="90"/>
      <c r="Z7" s="90"/>
      <c r="AA7" s="90"/>
      <c r="AB7" s="90"/>
      <c r="AC7" s="90"/>
      <c r="AD7" s="90"/>
      <c r="AE7" s="90"/>
      <c r="AG7" s="15"/>
      <c r="AH7" s="250"/>
      <c r="AI7" s="251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</row>
    <row r="8" spans="1:55">
      <c r="A8" s="1997"/>
      <c r="B8" s="335" t="s">
        <v>423</v>
      </c>
      <c r="C8" s="1382" t="s">
        <v>5</v>
      </c>
      <c r="D8" s="1382" t="s">
        <v>1681</v>
      </c>
      <c r="E8" s="1382" t="s">
        <v>20</v>
      </c>
      <c r="F8" s="584" t="s">
        <v>672</v>
      </c>
      <c r="G8" s="584" t="s">
        <v>673</v>
      </c>
      <c r="H8" s="472">
        <v>0.52</v>
      </c>
      <c r="I8" s="179">
        <f t="shared" si="0"/>
        <v>0.92999999999999994</v>
      </c>
      <c r="J8" s="1381">
        <v>20</v>
      </c>
      <c r="K8" s="37">
        <f t="shared" si="1"/>
        <v>1.0833333333333335E-3</v>
      </c>
      <c r="L8" s="37">
        <f t="shared" ref="L8:L39" si="13">L7+K8</f>
        <v>1.9375E-3</v>
      </c>
      <c r="M8" s="98">
        <f t="shared" si="2"/>
        <v>0.25193749999999998</v>
      </c>
      <c r="N8" s="98">
        <f t="shared" si="3"/>
        <v>0.29360416666666667</v>
      </c>
      <c r="O8" s="98">
        <f t="shared" si="4"/>
        <v>0.34915972222222225</v>
      </c>
      <c r="P8" s="98">
        <f t="shared" si="5"/>
        <v>0.39088425925925924</v>
      </c>
      <c r="Q8" s="98">
        <f t="shared" si="6"/>
        <v>0.46380092592592592</v>
      </c>
      <c r="R8" s="98">
        <f t="shared" si="7"/>
        <v>0.50540972222222225</v>
      </c>
      <c r="S8" s="98">
        <f t="shared" si="8"/>
        <v>0.55054861111111109</v>
      </c>
      <c r="T8" s="98">
        <f t="shared" si="9"/>
        <v>0.63040972222222225</v>
      </c>
      <c r="U8" s="98">
        <f t="shared" si="10"/>
        <v>0.71374305555555551</v>
      </c>
      <c r="V8" s="98">
        <f t="shared" si="11"/>
        <v>0.80749305555555551</v>
      </c>
      <c r="W8" s="98">
        <f t="shared" si="12"/>
        <v>0.89777083333333341</v>
      </c>
      <c r="X8" s="90"/>
      <c r="Y8" s="90"/>
      <c r="Z8" s="90"/>
      <c r="AA8" s="90"/>
      <c r="AB8" s="90"/>
      <c r="AC8" s="90"/>
      <c r="AD8" s="90"/>
      <c r="AE8" s="90"/>
      <c r="AF8" s="92"/>
      <c r="AH8" s="250"/>
      <c r="AI8" s="251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</row>
    <row r="9" spans="1:55">
      <c r="A9" s="1997"/>
      <c r="B9" s="335" t="s">
        <v>215</v>
      </c>
      <c r="C9" s="1382" t="s">
        <v>5</v>
      </c>
      <c r="D9" s="1382" t="s">
        <v>1684</v>
      </c>
      <c r="E9" s="1382" t="s">
        <v>21</v>
      </c>
      <c r="F9" s="608" t="s">
        <v>730</v>
      </c>
      <c r="G9" s="608" t="s">
        <v>731</v>
      </c>
      <c r="H9" s="472">
        <v>1.07</v>
      </c>
      <c r="I9" s="179">
        <f t="shared" si="0"/>
        <v>2</v>
      </c>
      <c r="J9" s="1381">
        <v>15</v>
      </c>
      <c r="K9" s="37">
        <f t="shared" si="1"/>
        <v>2.972222222222222E-3</v>
      </c>
      <c r="L9" s="37">
        <f t="shared" si="13"/>
        <v>4.9097222222222216E-3</v>
      </c>
      <c r="M9" s="98">
        <f t="shared" si="2"/>
        <v>0.25490972222222219</v>
      </c>
      <c r="N9" s="98">
        <f t="shared" si="3"/>
        <v>0.29657638888888888</v>
      </c>
      <c r="O9" s="98">
        <f t="shared" si="4"/>
        <v>0.35213194444444446</v>
      </c>
      <c r="P9" s="98">
        <f t="shared" si="5"/>
        <v>0.39385648148148145</v>
      </c>
      <c r="Q9" s="98">
        <f t="shared" si="6"/>
        <v>0.46677314814814813</v>
      </c>
      <c r="R9" s="98">
        <f t="shared" si="7"/>
        <v>0.50838194444444451</v>
      </c>
      <c r="S9" s="98">
        <f t="shared" si="8"/>
        <v>0.55352083333333335</v>
      </c>
      <c r="T9" s="98">
        <f t="shared" si="9"/>
        <v>0.63338194444444451</v>
      </c>
      <c r="U9" s="98">
        <f t="shared" si="10"/>
        <v>0.71671527777777777</v>
      </c>
      <c r="V9" s="98">
        <f t="shared" si="11"/>
        <v>0.81046527777777777</v>
      </c>
      <c r="W9" s="98">
        <f t="shared" si="12"/>
        <v>0.90074305555555567</v>
      </c>
      <c r="X9" s="90"/>
      <c r="Y9" s="90"/>
      <c r="Z9" s="90"/>
      <c r="AA9" s="90"/>
      <c r="AB9" s="90"/>
      <c r="AC9" s="90"/>
      <c r="AD9" s="90"/>
      <c r="AE9" s="90"/>
      <c r="AH9" s="250"/>
      <c r="AI9" s="251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</row>
    <row r="10" spans="1:55" ht="17.25" thickBot="1">
      <c r="A10" s="1997"/>
      <c r="B10" s="335" t="s">
        <v>191</v>
      </c>
      <c r="C10" s="1382" t="s">
        <v>4</v>
      </c>
      <c r="D10" s="1382" t="s">
        <v>1681</v>
      </c>
      <c r="E10" s="1382" t="s">
        <v>22</v>
      </c>
      <c r="F10" s="831" t="s">
        <v>732</v>
      </c>
      <c r="G10" s="831" t="s">
        <v>733</v>
      </c>
      <c r="H10" s="472">
        <v>0.16</v>
      </c>
      <c r="I10" s="179">
        <f t="shared" si="0"/>
        <v>2.16</v>
      </c>
      <c r="J10" s="1381">
        <v>25</v>
      </c>
      <c r="K10" s="37">
        <f>(H10/J10)/24</f>
        <v>2.6666666666666668E-4</v>
      </c>
      <c r="L10" s="37">
        <f t="shared" si="13"/>
        <v>5.1763888888888884E-3</v>
      </c>
      <c r="M10" s="98">
        <f t="shared" si="2"/>
        <v>0.25517638888888888</v>
      </c>
      <c r="N10" s="98">
        <f t="shared" si="3"/>
        <v>0.29684305555555557</v>
      </c>
      <c r="O10" s="98">
        <f t="shared" si="4"/>
        <v>0.35239861111111115</v>
      </c>
      <c r="P10" s="98">
        <f t="shared" si="5"/>
        <v>0.39412314814814814</v>
      </c>
      <c r="Q10" s="98">
        <f t="shared" si="6"/>
        <v>0.46703981481481482</v>
      </c>
      <c r="R10" s="98">
        <f t="shared" si="7"/>
        <v>0.50864861111111115</v>
      </c>
      <c r="S10" s="98">
        <f t="shared" si="8"/>
        <v>0.55378749999999999</v>
      </c>
      <c r="T10" s="98">
        <f t="shared" si="9"/>
        <v>0.63364861111111115</v>
      </c>
      <c r="U10" s="98">
        <f t="shared" si="10"/>
        <v>0.71698194444444441</v>
      </c>
      <c r="V10" s="98">
        <f t="shared" si="11"/>
        <v>0.81073194444444441</v>
      </c>
      <c r="W10" s="98">
        <f t="shared" si="12"/>
        <v>0.90100972222222231</v>
      </c>
      <c r="X10" s="90"/>
      <c r="Y10" s="90"/>
      <c r="Z10" s="90"/>
      <c r="AA10" s="90"/>
      <c r="AB10" s="90"/>
      <c r="AC10" s="90"/>
      <c r="AD10" s="90"/>
      <c r="AE10" s="90"/>
      <c r="AH10" s="1064"/>
      <c r="AI10" s="1115"/>
    </row>
    <row r="11" spans="1:55" ht="17.25" thickBot="1">
      <c r="A11" s="1997"/>
      <c r="B11" s="335" t="s">
        <v>216</v>
      </c>
      <c r="C11" s="1382" t="s">
        <v>5</v>
      </c>
      <c r="D11" s="1382" t="s">
        <v>1681</v>
      </c>
      <c r="E11" s="1382" t="s">
        <v>23</v>
      </c>
      <c r="F11" s="831" t="s">
        <v>734</v>
      </c>
      <c r="G11" s="831" t="s">
        <v>735</v>
      </c>
      <c r="H11" s="472">
        <v>0.35</v>
      </c>
      <c r="I11" s="179">
        <f t="shared" si="0"/>
        <v>2.5100000000000002</v>
      </c>
      <c r="J11" s="1381">
        <v>30</v>
      </c>
      <c r="K11" s="37">
        <f>(H11/J11)/24</f>
        <v>4.8611111111111104E-4</v>
      </c>
      <c r="L11" s="37">
        <f>L10+K11</f>
        <v>5.6624999999999991E-3</v>
      </c>
      <c r="M11" s="98">
        <f t="shared" si="2"/>
        <v>0.25566250000000001</v>
      </c>
      <c r="N11" s="98">
        <f t="shared" si="3"/>
        <v>0.2973291666666667</v>
      </c>
      <c r="O11" s="98">
        <f t="shared" si="4"/>
        <v>0.35288472222222228</v>
      </c>
      <c r="P11" s="98">
        <f t="shared" si="5"/>
        <v>0.39460925925925927</v>
      </c>
      <c r="Q11" s="98">
        <f t="shared" si="6"/>
        <v>0.46752592592592596</v>
      </c>
      <c r="R11" s="98">
        <f t="shared" si="7"/>
        <v>0.50913472222222222</v>
      </c>
      <c r="S11" s="98">
        <f t="shared" si="8"/>
        <v>0.55427361111111106</v>
      </c>
      <c r="T11" s="98">
        <f t="shared" si="9"/>
        <v>0.63413472222222222</v>
      </c>
      <c r="U11" s="98">
        <f t="shared" si="10"/>
        <v>0.71746805555555548</v>
      </c>
      <c r="V11" s="98">
        <f t="shared" si="11"/>
        <v>0.81121805555555548</v>
      </c>
      <c r="W11" s="98">
        <f t="shared" si="12"/>
        <v>0.90149583333333339</v>
      </c>
      <c r="X11" s="90"/>
      <c r="Y11" s="90"/>
      <c r="Z11" s="90"/>
      <c r="AA11" s="90"/>
      <c r="AB11" s="90"/>
      <c r="AC11" s="90"/>
      <c r="AD11" s="90"/>
      <c r="AE11" s="90"/>
    </row>
    <row r="12" spans="1:55">
      <c r="A12" s="1997"/>
      <c r="B12" s="335" t="s">
        <v>210</v>
      </c>
      <c r="C12" s="1382" t="s">
        <v>5</v>
      </c>
      <c r="D12" s="1382" t="s">
        <v>1681</v>
      </c>
      <c r="E12" s="1382" t="s">
        <v>24</v>
      </c>
      <c r="F12" s="831" t="s">
        <v>788</v>
      </c>
      <c r="G12" s="831" t="s">
        <v>789</v>
      </c>
      <c r="H12" s="472">
        <v>0.35</v>
      </c>
      <c r="I12" s="179">
        <f t="shared" si="0"/>
        <v>2.8600000000000003</v>
      </c>
      <c r="J12" s="1381">
        <v>25</v>
      </c>
      <c r="K12" s="37">
        <f t="shared" si="1"/>
        <v>5.8333333333333327E-4</v>
      </c>
      <c r="L12" s="37">
        <f>L10+K12</f>
        <v>5.7597222222222216E-3</v>
      </c>
      <c r="M12" s="98">
        <f t="shared" si="2"/>
        <v>0.25624583333333334</v>
      </c>
      <c r="N12" s="98">
        <f t="shared" si="3"/>
        <v>0.29791250000000002</v>
      </c>
      <c r="O12" s="98">
        <f t="shared" si="4"/>
        <v>0.3534680555555556</v>
      </c>
      <c r="P12" s="98">
        <f t="shared" si="5"/>
        <v>0.3951925925925926</v>
      </c>
      <c r="Q12" s="98">
        <f t="shared" si="6"/>
        <v>0.46810925925925928</v>
      </c>
      <c r="R12" s="98">
        <f t="shared" si="7"/>
        <v>0.5097180555555556</v>
      </c>
      <c r="S12" s="98">
        <f t="shared" si="8"/>
        <v>0.55485694444444444</v>
      </c>
      <c r="T12" s="98">
        <f t="shared" si="9"/>
        <v>0.6347180555555556</v>
      </c>
      <c r="U12" s="98">
        <f t="shared" si="10"/>
        <v>0.71805138888888886</v>
      </c>
      <c r="V12" s="98">
        <f t="shared" si="11"/>
        <v>0.81180138888888886</v>
      </c>
      <c r="W12" s="98">
        <f t="shared" si="12"/>
        <v>0.90207916666666677</v>
      </c>
      <c r="X12" s="90"/>
      <c r="Y12" s="90"/>
      <c r="Z12" s="90"/>
      <c r="AA12" s="90"/>
      <c r="AB12" s="90"/>
      <c r="AC12" s="90"/>
      <c r="AD12" s="90"/>
      <c r="AE12" s="90"/>
      <c r="AH12" s="247" t="s">
        <v>1658</v>
      </c>
      <c r="AI12" s="248">
        <v>3.91</v>
      </c>
    </row>
    <row r="13" spans="1:55">
      <c r="A13" s="1997"/>
      <c r="B13" s="335" t="s">
        <v>209</v>
      </c>
      <c r="C13" s="1382" t="s">
        <v>5</v>
      </c>
      <c r="D13" s="1382" t="s">
        <v>1681</v>
      </c>
      <c r="E13" s="1382" t="s">
        <v>25</v>
      </c>
      <c r="F13" s="831" t="s">
        <v>800</v>
      </c>
      <c r="G13" s="831" t="s">
        <v>801</v>
      </c>
      <c r="H13" s="472">
        <v>0.54</v>
      </c>
      <c r="I13" s="179">
        <f t="shared" si="0"/>
        <v>3.4000000000000004</v>
      </c>
      <c r="J13" s="1381">
        <v>25</v>
      </c>
      <c r="K13" s="37">
        <f t="shared" si="1"/>
        <v>9.0000000000000008E-4</v>
      </c>
      <c r="L13" s="37">
        <f t="shared" si="13"/>
        <v>6.6597222222222214E-3</v>
      </c>
      <c r="M13" s="98">
        <f t="shared" si="2"/>
        <v>0.25714583333333335</v>
      </c>
      <c r="N13" s="98">
        <f t="shared" si="3"/>
        <v>0.29881250000000004</v>
      </c>
      <c r="O13" s="98">
        <f t="shared" si="4"/>
        <v>0.35436805555555562</v>
      </c>
      <c r="P13" s="98">
        <f t="shared" si="5"/>
        <v>0.39609259259259261</v>
      </c>
      <c r="Q13" s="98">
        <f t="shared" si="6"/>
        <v>0.46900925925925929</v>
      </c>
      <c r="R13" s="98">
        <f t="shared" si="7"/>
        <v>0.51061805555555562</v>
      </c>
      <c r="S13" s="98">
        <f t="shared" si="8"/>
        <v>0.55575694444444446</v>
      </c>
      <c r="T13" s="98">
        <f t="shared" si="9"/>
        <v>0.63561805555555562</v>
      </c>
      <c r="U13" s="98">
        <f t="shared" si="10"/>
        <v>0.71895138888888888</v>
      </c>
      <c r="V13" s="98">
        <f t="shared" si="11"/>
        <v>0.81270138888888888</v>
      </c>
      <c r="W13" s="98">
        <f t="shared" si="12"/>
        <v>0.90297916666666678</v>
      </c>
      <c r="X13" s="90"/>
      <c r="Y13" s="90"/>
      <c r="Z13" s="90"/>
      <c r="AA13" s="90"/>
      <c r="AB13" s="90"/>
      <c r="AC13" s="90"/>
      <c r="AD13" s="90"/>
      <c r="AE13" s="90"/>
      <c r="AH13" s="250"/>
      <c r="AI13" s="251">
        <v>3.91</v>
      </c>
    </row>
    <row r="14" spans="1:55" ht="17.25" thickBot="1">
      <c r="A14" s="1997"/>
      <c r="B14" s="335" t="s">
        <v>205</v>
      </c>
      <c r="C14" s="1264" t="s">
        <v>5</v>
      </c>
      <c r="D14" s="1264" t="s">
        <v>1681</v>
      </c>
      <c r="E14" s="1382" t="s">
        <v>26</v>
      </c>
      <c r="F14" s="608" t="s">
        <v>736</v>
      </c>
      <c r="G14" s="608" t="s">
        <v>763</v>
      </c>
      <c r="H14" s="472">
        <v>0.22</v>
      </c>
      <c r="I14" s="179">
        <f t="shared" si="0"/>
        <v>3.6200000000000006</v>
      </c>
      <c r="J14" s="1381">
        <v>25</v>
      </c>
      <c r="K14" s="37">
        <f t="shared" si="1"/>
        <v>3.6666666666666667E-4</v>
      </c>
      <c r="L14" s="37">
        <f t="shared" si="13"/>
        <v>7.0263888888888884E-3</v>
      </c>
      <c r="M14" s="98">
        <f t="shared" si="2"/>
        <v>0.25751250000000003</v>
      </c>
      <c r="N14" s="98">
        <f t="shared" si="3"/>
        <v>0.29917916666666672</v>
      </c>
      <c r="O14" s="98">
        <f t="shared" si="4"/>
        <v>0.3547347222222223</v>
      </c>
      <c r="P14" s="98">
        <f t="shared" si="5"/>
        <v>0.39645925925925929</v>
      </c>
      <c r="Q14" s="98">
        <f t="shared" si="6"/>
        <v>0.46937592592592597</v>
      </c>
      <c r="R14" s="98">
        <f t="shared" si="7"/>
        <v>0.51098472222222224</v>
      </c>
      <c r="S14" s="98">
        <f t="shared" si="8"/>
        <v>0.55612361111111108</v>
      </c>
      <c r="T14" s="98">
        <f t="shared" si="9"/>
        <v>0.63598472222222224</v>
      </c>
      <c r="U14" s="98">
        <f t="shared" si="10"/>
        <v>0.7193180555555555</v>
      </c>
      <c r="V14" s="98">
        <f t="shared" si="11"/>
        <v>0.8130680555555555</v>
      </c>
      <c r="W14" s="98">
        <f t="shared" si="12"/>
        <v>0.9033458333333334</v>
      </c>
      <c r="X14" s="90"/>
      <c r="Y14" s="90"/>
      <c r="Z14" s="90"/>
      <c r="AA14" s="90"/>
      <c r="AB14" s="90"/>
      <c r="AC14" s="90"/>
      <c r="AD14" s="90"/>
      <c r="AE14" s="90"/>
      <c r="AH14" s="1064" t="s">
        <v>1656</v>
      </c>
      <c r="AI14" s="1115">
        <f>SUM(AI12:AI13)</f>
        <v>7.82</v>
      </c>
    </row>
    <row r="15" spans="1:55">
      <c r="A15" s="1997"/>
      <c r="B15" s="335" t="s">
        <v>203</v>
      </c>
      <c r="C15" s="1264" t="s">
        <v>5</v>
      </c>
      <c r="D15" s="1264" t="s">
        <v>1681</v>
      </c>
      <c r="E15" s="1382" t="s">
        <v>27</v>
      </c>
      <c r="F15" s="608" t="s">
        <v>798</v>
      </c>
      <c r="G15" s="608" t="s">
        <v>799</v>
      </c>
      <c r="H15" s="472">
        <v>0.45</v>
      </c>
      <c r="I15" s="179">
        <f t="shared" si="0"/>
        <v>4.07</v>
      </c>
      <c r="J15" s="1381">
        <v>25</v>
      </c>
      <c r="K15" s="37">
        <f t="shared" si="1"/>
        <v>7.5000000000000012E-4</v>
      </c>
      <c r="L15" s="37">
        <f t="shared" si="13"/>
        <v>7.7763888888888882E-3</v>
      </c>
      <c r="M15" s="121">
        <f t="shared" si="2"/>
        <v>0.25826250000000001</v>
      </c>
      <c r="N15" s="121">
        <f t="shared" si="3"/>
        <v>0.29992916666666669</v>
      </c>
      <c r="O15" s="121">
        <f t="shared" si="4"/>
        <v>0.35548472222222227</v>
      </c>
      <c r="P15" s="121">
        <f t="shared" si="5"/>
        <v>0.39720925925925926</v>
      </c>
      <c r="Q15" s="121">
        <f t="shared" si="6"/>
        <v>0.47012592592592595</v>
      </c>
      <c r="R15" s="121">
        <f t="shared" si="7"/>
        <v>0.51173472222222227</v>
      </c>
      <c r="S15" s="121">
        <f t="shared" si="8"/>
        <v>0.55687361111111111</v>
      </c>
      <c r="T15" s="121">
        <f t="shared" si="9"/>
        <v>0.63673472222222227</v>
      </c>
      <c r="U15" s="121">
        <f t="shared" si="10"/>
        <v>0.72006805555555553</v>
      </c>
      <c r="V15" s="121">
        <f t="shared" si="11"/>
        <v>0.81381805555555553</v>
      </c>
      <c r="W15" s="121">
        <f t="shared" si="12"/>
        <v>0.90409583333333343</v>
      </c>
      <c r="X15" s="394"/>
      <c r="Y15" s="394"/>
      <c r="Z15" s="394"/>
      <c r="AA15" s="394"/>
      <c r="AB15" s="394"/>
      <c r="AC15" s="394"/>
      <c r="AD15" s="394"/>
      <c r="AE15" s="394"/>
    </row>
    <row r="16" spans="1:55">
      <c r="A16" s="1997"/>
      <c r="B16" s="335" t="s">
        <v>455</v>
      </c>
      <c r="C16" s="1264" t="s">
        <v>5</v>
      </c>
      <c r="D16" s="1264" t="s">
        <v>1683</v>
      </c>
      <c r="E16" s="1382" t="s">
        <v>28</v>
      </c>
      <c r="F16" s="571" t="s">
        <v>1019</v>
      </c>
      <c r="G16" s="571" t="s">
        <v>1020</v>
      </c>
      <c r="H16" s="472">
        <v>2.52</v>
      </c>
      <c r="I16" s="179">
        <f t="shared" si="0"/>
        <v>6.59</v>
      </c>
      <c r="J16" s="1381">
        <v>30</v>
      </c>
      <c r="K16" s="37">
        <f t="shared" si="1"/>
        <v>3.5000000000000001E-3</v>
      </c>
      <c r="L16" s="37">
        <f t="shared" si="13"/>
        <v>1.1276388888888888E-2</v>
      </c>
      <c r="M16" s="98">
        <f t="shared" si="2"/>
        <v>0.26176250000000001</v>
      </c>
      <c r="N16" s="98">
        <f t="shared" si="3"/>
        <v>0.30342916666666669</v>
      </c>
      <c r="O16" s="98">
        <f t="shared" si="4"/>
        <v>0.35898472222222227</v>
      </c>
      <c r="P16" s="98">
        <f t="shared" si="5"/>
        <v>0.40070925925925927</v>
      </c>
      <c r="Q16" s="98">
        <f t="shared" si="6"/>
        <v>0.47362592592592595</v>
      </c>
      <c r="R16" s="98">
        <f t="shared" si="7"/>
        <v>0.51523472222222222</v>
      </c>
      <c r="S16" s="98">
        <f t="shared" si="8"/>
        <v>0.56037361111111106</v>
      </c>
      <c r="T16" s="98">
        <f t="shared" si="9"/>
        <v>0.64023472222222222</v>
      </c>
      <c r="U16" s="98">
        <f t="shared" si="10"/>
        <v>0.72356805555555548</v>
      </c>
      <c r="V16" s="98">
        <f t="shared" si="11"/>
        <v>0.81731805555555548</v>
      </c>
      <c r="W16" s="98">
        <f t="shared" si="12"/>
        <v>0.90759583333333338</v>
      </c>
      <c r="X16" s="90"/>
      <c r="Y16" s="90"/>
      <c r="Z16" s="90"/>
      <c r="AA16" s="90"/>
      <c r="AB16" s="90"/>
      <c r="AC16" s="90"/>
      <c r="AD16" s="90"/>
      <c r="AE16" s="90"/>
      <c r="AH16" s="170" t="s">
        <v>1657</v>
      </c>
      <c r="AI16" s="170">
        <f>(AI14*AI4)*111</f>
        <v>9548.2200000000012</v>
      </c>
    </row>
    <row r="17" spans="1:51">
      <c r="A17" s="1997"/>
      <c r="B17" s="335" t="s">
        <v>456</v>
      </c>
      <c r="C17" s="1264" t="s">
        <v>5</v>
      </c>
      <c r="D17" s="1264" t="s">
        <v>1683</v>
      </c>
      <c r="E17" s="1382" t="s">
        <v>29</v>
      </c>
      <c r="F17" s="571" t="s">
        <v>1021</v>
      </c>
      <c r="G17" s="571" t="s">
        <v>1022</v>
      </c>
      <c r="H17" s="472">
        <v>0.76</v>
      </c>
      <c r="I17" s="179">
        <f t="shared" si="0"/>
        <v>7.35</v>
      </c>
      <c r="J17" s="1381">
        <v>30</v>
      </c>
      <c r="K17" s="37">
        <f t="shared" si="1"/>
        <v>1.0555555555555555E-3</v>
      </c>
      <c r="L17" s="37">
        <f t="shared" si="13"/>
        <v>1.2331944444444444E-2</v>
      </c>
      <c r="M17" s="98">
        <f t="shared" si="2"/>
        <v>0.26281805555555554</v>
      </c>
      <c r="N17" s="98">
        <f t="shared" si="3"/>
        <v>0.30448472222222223</v>
      </c>
      <c r="O17" s="98">
        <f t="shared" si="4"/>
        <v>0.36004027777777781</v>
      </c>
      <c r="P17" s="98">
        <f t="shared" si="5"/>
        <v>0.4017648148148148</v>
      </c>
      <c r="Q17" s="98">
        <f t="shared" si="6"/>
        <v>0.47468148148148148</v>
      </c>
      <c r="R17" s="98">
        <f t="shared" si="7"/>
        <v>0.51629027777777781</v>
      </c>
      <c r="S17" s="98">
        <f t="shared" si="8"/>
        <v>0.56142916666666665</v>
      </c>
      <c r="T17" s="98">
        <f t="shared" si="9"/>
        <v>0.64129027777777781</v>
      </c>
      <c r="U17" s="98">
        <f t="shared" si="10"/>
        <v>0.72462361111111107</v>
      </c>
      <c r="V17" s="98">
        <f t="shared" si="11"/>
        <v>0.81837361111111107</v>
      </c>
      <c r="W17" s="98">
        <f t="shared" si="12"/>
        <v>0.90865138888888897</v>
      </c>
      <c r="X17" s="90"/>
      <c r="Y17" s="90"/>
      <c r="Z17" s="90"/>
      <c r="AA17" s="90"/>
      <c r="AB17" s="90"/>
      <c r="AC17" s="90"/>
      <c r="AD17" s="90"/>
      <c r="AE17" s="90"/>
    </row>
    <row r="18" spans="1:51">
      <c r="A18" s="1997"/>
      <c r="B18" s="335" t="s">
        <v>427</v>
      </c>
      <c r="C18" s="1382" t="s">
        <v>4</v>
      </c>
      <c r="D18" s="1382" t="s">
        <v>1683</v>
      </c>
      <c r="E18" s="1382" t="s">
        <v>30</v>
      </c>
      <c r="F18" s="874" t="s">
        <v>997</v>
      </c>
      <c r="G18" s="874" t="s">
        <v>1310</v>
      </c>
      <c r="H18" s="472">
        <v>2.84</v>
      </c>
      <c r="I18" s="179">
        <f t="shared" si="0"/>
        <v>10.19</v>
      </c>
      <c r="J18" s="1381">
        <v>30</v>
      </c>
      <c r="K18" s="37">
        <f t="shared" ref="K18:K24" si="14">(H18/J18)/24</f>
        <v>3.944444444444444E-3</v>
      </c>
      <c r="L18" s="37">
        <f t="shared" si="13"/>
        <v>1.6276388888888889E-2</v>
      </c>
      <c r="M18" s="98">
        <f t="shared" si="2"/>
        <v>0.26676249999999996</v>
      </c>
      <c r="N18" s="98">
        <f t="shared" si="3"/>
        <v>0.30842916666666664</v>
      </c>
      <c r="O18" s="98">
        <f t="shared" si="4"/>
        <v>0.36398472222222222</v>
      </c>
      <c r="P18" s="98">
        <f t="shared" si="5"/>
        <v>0.40570925925925921</v>
      </c>
      <c r="Q18" s="98">
        <f t="shared" si="6"/>
        <v>0.4786259259259259</v>
      </c>
      <c r="R18" s="98">
        <f t="shared" si="7"/>
        <v>0.52023472222222222</v>
      </c>
      <c r="S18" s="98">
        <f t="shared" si="8"/>
        <v>0.56537361111111106</v>
      </c>
      <c r="T18" s="98">
        <f t="shared" si="9"/>
        <v>0.64523472222222222</v>
      </c>
      <c r="U18" s="98">
        <f t="shared" si="10"/>
        <v>0.72856805555555548</v>
      </c>
      <c r="V18" s="98">
        <f t="shared" si="11"/>
        <v>0.82231805555555548</v>
      </c>
      <c r="W18" s="98">
        <f t="shared" si="12"/>
        <v>0.91259583333333338</v>
      </c>
      <c r="X18" s="90"/>
      <c r="Y18" s="90"/>
      <c r="Z18" s="90"/>
      <c r="AA18" s="90"/>
      <c r="AB18" s="90"/>
      <c r="AC18" s="90"/>
      <c r="AD18" s="90"/>
      <c r="AE18" s="90"/>
    </row>
    <row r="19" spans="1:51">
      <c r="A19" s="1997"/>
      <c r="B19" s="335" t="s">
        <v>426</v>
      </c>
      <c r="C19" s="1382" t="s">
        <v>4</v>
      </c>
      <c r="D19" s="1382" t="s">
        <v>1683</v>
      </c>
      <c r="E19" s="1382" t="s">
        <v>31</v>
      </c>
      <c r="F19" s="571" t="s">
        <v>1214</v>
      </c>
      <c r="G19" s="571" t="s">
        <v>1215</v>
      </c>
      <c r="H19" s="472">
        <v>0.45</v>
      </c>
      <c r="I19" s="179">
        <f t="shared" si="0"/>
        <v>10.639999999999999</v>
      </c>
      <c r="J19" s="1381">
        <v>25</v>
      </c>
      <c r="K19" s="37">
        <f t="shared" si="14"/>
        <v>7.5000000000000012E-4</v>
      </c>
      <c r="L19" s="37">
        <f t="shared" si="13"/>
        <v>1.702638888888889E-2</v>
      </c>
      <c r="M19" s="98">
        <f t="shared" si="2"/>
        <v>0.26751249999999993</v>
      </c>
      <c r="N19" s="98">
        <f t="shared" si="3"/>
        <v>0.30917916666666662</v>
      </c>
      <c r="O19" s="98">
        <f t="shared" si="4"/>
        <v>0.3647347222222222</v>
      </c>
      <c r="P19" s="98">
        <f t="shared" si="5"/>
        <v>0.40645925925925919</v>
      </c>
      <c r="Q19" s="98">
        <f t="shared" si="6"/>
        <v>0.47937592592592587</v>
      </c>
      <c r="R19" s="98">
        <f t="shared" si="7"/>
        <v>0.52098472222222225</v>
      </c>
      <c r="S19" s="98">
        <f t="shared" si="8"/>
        <v>0.56612361111111109</v>
      </c>
      <c r="T19" s="98">
        <f t="shared" si="9"/>
        <v>0.64598472222222225</v>
      </c>
      <c r="U19" s="98">
        <f t="shared" si="10"/>
        <v>0.72931805555555551</v>
      </c>
      <c r="V19" s="98">
        <f t="shared" si="11"/>
        <v>0.82306805555555551</v>
      </c>
      <c r="W19" s="98">
        <f t="shared" si="12"/>
        <v>0.91334583333333341</v>
      </c>
      <c r="X19" s="90"/>
      <c r="Y19" s="90"/>
      <c r="Z19" s="90"/>
      <c r="AA19" s="90"/>
      <c r="AB19" s="90"/>
      <c r="AC19" s="90"/>
      <c r="AD19" s="90"/>
      <c r="AE19" s="90"/>
      <c r="AF19" s="15"/>
      <c r="AG19" s="90"/>
      <c r="AH19" s="90"/>
      <c r="AI19" s="90"/>
      <c r="AJ19" s="90"/>
      <c r="AK19" s="90"/>
      <c r="AL19" s="90"/>
      <c r="AM19" s="90"/>
      <c r="AN19" s="90"/>
      <c r="AO19" s="90"/>
      <c r="AP19" s="90"/>
      <c r="AQ19" s="90"/>
    </row>
    <row r="20" spans="1:51">
      <c r="A20" s="1997"/>
      <c r="B20" s="335" t="s">
        <v>425</v>
      </c>
      <c r="C20" s="1382" t="s">
        <v>4</v>
      </c>
      <c r="D20" s="1382" t="s">
        <v>1683</v>
      </c>
      <c r="E20" s="1382" t="s">
        <v>32</v>
      </c>
      <c r="F20" s="571" t="s">
        <v>1216</v>
      </c>
      <c r="G20" s="571" t="s">
        <v>1217</v>
      </c>
      <c r="H20" s="472">
        <v>0.32</v>
      </c>
      <c r="I20" s="179">
        <f t="shared" si="0"/>
        <v>10.959999999999999</v>
      </c>
      <c r="J20" s="1381">
        <v>25</v>
      </c>
      <c r="K20" s="37">
        <f t="shared" si="14"/>
        <v>5.3333333333333336E-4</v>
      </c>
      <c r="L20" s="37">
        <f t="shared" si="13"/>
        <v>1.7559722222222223E-2</v>
      </c>
      <c r="M20" s="98">
        <f t="shared" si="2"/>
        <v>0.26804583333333326</v>
      </c>
      <c r="N20" s="98">
        <f t="shared" si="3"/>
        <v>0.30971249999999995</v>
      </c>
      <c r="O20" s="98">
        <f t="shared" si="4"/>
        <v>0.36526805555555553</v>
      </c>
      <c r="P20" s="98">
        <f t="shared" si="5"/>
        <v>0.40699259259259252</v>
      </c>
      <c r="Q20" s="98">
        <f t="shared" si="6"/>
        <v>0.4799092592592592</v>
      </c>
      <c r="R20" s="98">
        <f t="shared" si="7"/>
        <v>0.52151805555555564</v>
      </c>
      <c r="S20" s="98">
        <f t="shared" si="8"/>
        <v>0.56665694444444448</v>
      </c>
      <c r="T20" s="98">
        <f t="shared" si="9"/>
        <v>0.64651805555555564</v>
      </c>
      <c r="U20" s="98">
        <f t="shared" si="10"/>
        <v>0.7298513888888889</v>
      </c>
      <c r="V20" s="98">
        <f t="shared" si="11"/>
        <v>0.8236013888888889</v>
      </c>
      <c r="W20" s="98">
        <f t="shared" si="12"/>
        <v>0.9138791666666668</v>
      </c>
      <c r="X20" s="90"/>
      <c r="Y20" s="90"/>
      <c r="Z20" s="90"/>
      <c r="AA20" s="90"/>
      <c r="AB20" s="90"/>
      <c r="AC20" s="90"/>
      <c r="AD20" s="90"/>
      <c r="AE20" s="90"/>
      <c r="AF20" s="15"/>
      <c r="AG20" s="63"/>
      <c r="AH20" s="63"/>
      <c r="AI20" s="84"/>
      <c r="AJ20" s="84"/>
      <c r="AK20" s="85"/>
      <c r="AL20" s="513"/>
      <c r="AM20" s="750"/>
      <c r="AN20" s="750"/>
      <c r="AO20" s="63"/>
    </row>
    <row r="21" spans="1:51">
      <c r="A21" s="1997"/>
      <c r="B21" s="335" t="s">
        <v>425</v>
      </c>
      <c r="C21" s="1382" t="s">
        <v>5</v>
      </c>
      <c r="D21" s="1382" t="s">
        <v>1683</v>
      </c>
      <c r="E21" s="1382" t="s">
        <v>148</v>
      </c>
      <c r="F21" s="571" t="s">
        <v>1204</v>
      </c>
      <c r="G21" s="571" t="s">
        <v>1205</v>
      </c>
      <c r="H21" s="472">
        <v>0.65</v>
      </c>
      <c r="I21" s="179">
        <f t="shared" si="0"/>
        <v>11.61</v>
      </c>
      <c r="J21" s="1381">
        <v>25</v>
      </c>
      <c r="K21" s="37">
        <f t="shared" si="14"/>
        <v>1.0833333333333335E-3</v>
      </c>
      <c r="L21" s="37">
        <f t="shared" si="13"/>
        <v>1.8643055555555555E-2</v>
      </c>
      <c r="M21" s="98">
        <f t="shared" si="2"/>
        <v>0.26912916666666659</v>
      </c>
      <c r="N21" s="98">
        <f t="shared" si="3"/>
        <v>0.31079583333333327</v>
      </c>
      <c r="O21" s="98">
        <f t="shared" si="4"/>
        <v>0.36635138888888885</v>
      </c>
      <c r="P21" s="98">
        <f t="shared" si="5"/>
        <v>0.40807592592592584</v>
      </c>
      <c r="Q21" s="98">
        <f t="shared" si="6"/>
        <v>0.48099259259259253</v>
      </c>
      <c r="R21" s="98">
        <f t="shared" si="7"/>
        <v>0.52260138888888896</v>
      </c>
      <c r="S21" s="98">
        <f t="shared" si="8"/>
        <v>0.5677402777777778</v>
      </c>
      <c r="T21" s="98">
        <f t="shared" si="9"/>
        <v>0.64760138888888896</v>
      </c>
      <c r="U21" s="98">
        <f t="shared" si="10"/>
        <v>0.73093472222222222</v>
      </c>
      <c r="V21" s="98">
        <f t="shared" si="11"/>
        <v>0.82468472222222222</v>
      </c>
      <c r="W21" s="98">
        <f t="shared" si="12"/>
        <v>0.91496250000000012</v>
      </c>
      <c r="X21" s="90"/>
      <c r="Y21" s="90"/>
      <c r="Z21" s="90"/>
      <c r="AA21" s="90"/>
      <c r="AB21" s="90"/>
      <c r="AC21" s="90"/>
      <c r="AD21" s="90"/>
      <c r="AE21" s="90"/>
      <c r="AF21" s="15"/>
      <c r="AG21" s="63"/>
      <c r="AH21" s="63"/>
      <c r="AI21" s="84"/>
      <c r="AJ21" s="84"/>
      <c r="AK21" s="85"/>
      <c r="AL21" s="513"/>
      <c r="AM21" s="750"/>
      <c r="AN21" s="750"/>
      <c r="AO21" s="63"/>
    </row>
    <row r="22" spans="1:51">
      <c r="A22" s="1997"/>
      <c r="B22" s="335" t="s">
        <v>426</v>
      </c>
      <c r="C22" s="1382" t="s">
        <v>5</v>
      </c>
      <c r="D22" s="1382" t="s">
        <v>1683</v>
      </c>
      <c r="E22" s="1382" t="s">
        <v>149</v>
      </c>
      <c r="F22" s="571" t="s">
        <v>1202</v>
      </c>
      <c r="G22" s="571" t="s">
        <v>1203</v>
      </c>
      <c r="H22" s="472">
        <v>0.31</v>
      </c>
      <c r="I22" s="179">
        <f t="shared" si="0"/>
        <v>11.92</v>
      </c>
      <c r="J22" s="1381">
        <v>30</v>
      </c>
      <c r="K22" s="37">
        <f t="shared" si="14"/>
        <v>4.3055555555555555E-4</v>
      </c>
      <c r="L22" s="37">
        <f t="shared" si="13"/>
        <v>1.9073611111111111E-2</v>
      </c>
      <c r="M22" s="98">
        <f t="shared" si="2"/>
        <v>0.26955972222222213</v>
      </c>
      <c r="N22" s="98">
        <f t="shared" si="3"/>
        <v>0.31122638888888882</v>
      </c>
      <c r="O22" s="98">
        <f t="shared" si="4"/>
        <v>0.3667819444444444</v>
      </c>
      <c r="P22" s="98">
        <f t="shared" si="5"/>
        <v>0.40850648148148139</v>
      </c>
      <c r="Q22" s="98">
        <f t="shared" si="6"/>
        <v>0.48142314814814807</v>
      </c>
      <c r="R22" s="98">
        <f t="shared" si="7"/>
        <v>0.52303194444444456</v>
      </c>
      <c r="S22" s="98">
        <f t="shared" si="8"/>
        <v>0.5681708333333334</v>
      </c>
      <c r="T22" s="98">
        <f t="shared" si="9"/>
        <v>0.64803194444444456</v>
      </c>
      <c r="U22" s="98">
        <f t="shared" si="10"/>
        <v>0.73136527777777782</v>
      </c>
      <c r="V22" s="98">
        <f t="shared" si="11"/>
        <v>0.82511527777777782</v>
      </c>
      <c r="W22" s="98">
        <f t="shared" si="12"/>
        <v>0.91539305555555572</v>
      </c>
      <c r="X22" s="90"/>
      <c r="Y22" s="90"/>
      <c r="Z22" s="90"/>
      <c r="AA22" s="90"/>
      <c r="AB22" s="90"/>
      <c r="AC22" s="90"/>
      <c r="AD22" s="90"/>
      <c r="AE22" s="90"/>
      <c r="AG22" s="63"/>
      <c r="AH22" s="63"/>
      <c r="AI22" s="84"/>
      <c r="AJ22" s="84"/>
      <c r="AK22" s="85"/>
      <c r="AL22" s="513"/>
      <c r="AM22" s="639"/>
      <c r="AN22" s="639"/>
      <c r="AO22" s="63"/>
    </row>
    <row r="23" spans="1:51">
      <c r="A23" s="1997"/>
      <c r="B23" s="335" t="s">
        <v>427</v>
      </c>
      <c r="C23" s="1382" t="s">
        <v>5</v>
      </c>
      <c r="D23" s="1382" t="s">
        <v>1683</v>
      </c>
      <c r="E23" s="1382" t="s">
        <v>150</v>
      </c>
      <c r="F23" s="831" t="s">
        <v>1314</v>
      </c>
      <c r="G23" s="831" t="s">
        <v>1315</v>
      </c>
      <c r="H23" s="472">
        <v>0.46</v>
      </c>
      <c r="I23" s="179">
        <f t="shared" si="0"/>
        <v>12.38</v>
      </c>
      <c r="J23" s="1381">
        <v>30</v>
      </c>
      <c r="K23" s="37">
        <f t="shared" si="14"/>
        <v>6.3888888888888893E-4</v>
      </c>
      <c r="L23" s="37">
        <f t="shared" si="13"/>
        <v>1.9712500000000001E-2</v>
      </c>
      <c r="M23" s="98">
        <f t="shared" si="2"/>
        <v>0.27019861111111104</v>
      </c>
      <c r="N23" s="98">
        <f t="shared" si="3"/>
        <v>0.31186527777777773</v>
      </c>
      <c r="O23" s="98">
        <f t="shared" si="4"/>
        <v>0.36742083333333331</v>
      </c>
      <c r="P23" s="98">
        <f t="shared" si="5"/>
        <v>0.4091453703703703</v>
      </c>
      <c r="Q23" s="98">
        <f t="shared" si="6"/>
        <v>0.48206203703703698</v>
      </c>
      <c r="R23" s="98">
        <f t="shared" si="7"/>
        <v>0.52367083333333342</v>
      </c>
      <c r="S23" s="98">
        <f t="shared" si="8"/>
        <v>0.56880972222222226</v>
      </c>
      <c r="T23" s="98">
        <f t="shared" si="9"/>
        <v>0.64867083333333342</v>
      </c>
      <c r="U23" s="98">
        <f t="shared" si="10"/>
        <v>0.73200416666666668</v>
      </c>
      <c r="V23" s="98">
        <f t="shared" si="11"/>
        <v>0.82575416666666668</v>
      </c>
      <c r="W23" s="98">
        <f t="shared" si="12"/>
        <v>0.91603194444444458</v>
      </c>
      <c r="X23" s="90"/>
      <c r="Y23" s="90"/>
      <c r="Z23" s="90"/>
      <c r="AA23" s="90"/>
      <c r="AB23" s="90"/>
      <c r="AC23" s="90"/>
      <c r="AD23" s="90"/>
      <c r="AE23" s="90"/>
      <c r="AG23" s="63"/>
      <c r="AH23" s="63"/>
      <c r="AI23" s="84"/>
      <c r="AJ23" s="84"/>
      <c r="AK23" s="85"/>
      <c r="AL23" s="513"/>
      <c r="AM23" s="639"/>
      <c r="AN23" s="639"/>
      <c r="AO23" s="63"/>
      <c r="AP23" s="15"/>
      <c r="AQ23" s="15"/>
      <c r="AR23" s="15"/>
      <c r="AS23" s="15"/>
      <c r="AT23" s="15"/>
      <c r="AU23" s="15"/>
      <c r="AV23" s="15"/>
    </row>
    <row r="24" spans="1:51">
      <c r="A24" s="1997"/>
      <c r="B24" s="335" t="s">
        <v>428</v>
      </c>
      <c r="C24" s="1382" t="s">
        <v>5</v>
      </c>
      <c r="D24" s="1382" t="s">
        <v>1683</v>
      </c>
      <c r="E24" s="1382" t="s">
        <v>151</v>
      </c>
      <c r="F24" s="571" t="s">
        <v>1206</v>
      </c>
      <c r="G24" s="571" t="s">
        <v>1207</v>
      </c>
      <c r="H24" s="495">
        <v>0.56999999999999995</v>
      </c>
      <c r="I24" s="179">
        <f t="shared" si="0"/>
        <v>12.950000000000001</v>
      </c>
      <c r="J24" s="1381">
        <v>30</v>
      </c>
      <c r="K24" s="37">
        <f t="shared" si="14"/>
        <v>7.9166666666666665E-4</v>
      </c>
      <c r="L24" s="37">
        <f t="shared" si="13"/>
        <v>2.0504166666666667E-2</v>
      </c>
      <c r="M24" s="98">
        <f t="shared" si="2"/>
        <v>0.27099027777777773</v>
      </c>
      <c r="N24" s="98">
        <f t="shared" si="3"/>
        <v>0.31265694444444442</v>
      </c>
      <c r="O24" s="98">
        <f t="shared" si="4"/>
        <v>0.3682125</v>
      </c>
      <c r="P24" s="98">
        <f t="shared" si="5"/>
        <v>0.40993703703703699</v>
      </c>
      <c r="Q24" s="98">
        <f t="shared" si="6"/>
        <v>0.48285370370370367</v>
      </c>
      <c r="R24" s="98">
        <f t="shared" si="7"/>
        <v>0.52446250000000005</v>
      </c>
      <c r="S24" s="98">
        <f t="shared" si="8"/>
        <v>0.56960138888888889</v>
      </c>
      <c r="T24" s="98">
        <f t="shared" si="9"/>
        <v>0.64946250000000005</v>
      </c>
      <c r="U24" s="98">
        <f t="shared" si="10"/>
        <v>0.73279583333333331</v>
      </c>
      <c r="V24" s="98">
        <f t="shared" si="11"/>
        <v>0.82654583333333331</v>
      </c>
      <c r="W24" s="98">
        <f t="shared" si="12"/>
        <v>0.91682361111111121</v>
      </c>
      <c r="X24" s="90"/>
      <c r="Y24" s="90"/>
      <c r="Z24" s="90"/>
      <c r="AA24" s="90"/>
      <c r="AB24" s="90"/>
      <c r="AC24" s="90"/>
      <c r="AD24" s="90"/>
      <c r="AE24" s="90"/>
      <c r="AG24" s="63"/>
      <c r="AH24" s="876"/>
      <c r="AI24" s="84"/>
      <c r="AJ24" s="84"/>
      <c r="AK24" s="85"/>
      <c r="AL24" s="513"/>
      <c r="AM24" s="877"/>
      <c r="AN24" s="877"/>
      <c r="AO24" s="63"/>
      <c r="AP24" s="15"/>
      <c r="AQ24" s="15"/>
      <c r="AR24" s="15"/>
      <c r="AS24" s="15"/>
      <c r="AT24" s="15"/>
      <c r="AU24" s="15"/>
      <c r="AV24" s="15"/>
    </row>
    <row r="25" spans="1:51">
      <c r="A25" s="1997"/>
      <c r="B25" s="335" t="s">
        <v>429</v>
      </c>
      <c r="C25" s="1382" t="s">
        <v>5</v>
      </c>
      <c r="D25" s="1382" t="s">
        <v>1683</v>
      </c>
      <c r="E25" s="1382" t="s">
        <v>152</v>
      </c>
      <c r="F25" s="571" t="s">
        <v>1208</v>
      </c>
      <c r="G25" s="571" t="s">
        <v>1209</v>
      </c>
      <c r="H25" s="495">
        <v>0.51</v>
      </c>
      <c r="I25" s="179">
        <f t="shared" si="0"/>
        <v>13.46</v>
      </c>
      <c r="J25" s="1381">
        <v>30</v>
      </c>
      <c r="K25" s="37">
        <f t="shared" ref="K25:K39" si="15">(H25/J25)/24</f>
        <v>7.0833333333333338E-4</v>
      </c>
      <c r="L25" s="37">
        <f t="shared" si="13"/>
        <v>2.1212500000000002E-2</v>
      </c>
      <c r="M25" s="98">
        <f t="shared" si="2"/>
        <v>0.27169861111111104</v>
      </c>
      <c r="N25" s="98">
        <f t="shared" si="3"/>
        <v>0.31336527777777773</v>
      </c>
      <c r="O25" s="98">
        <f t="shared" si="4"/>
        <v>0.36892083333333331</v>
      </c>
      <c r="P25" s="98">
        <f t="shared" si="5"/>
        <v>0.4106453703703703</v>
      </c>
      <c r="Q25" s="98">
        <f t="shared" si="6"/>
        <v>0.48356203703703698</v>
      </c>
      <c r="R25" s="98">
        <f t="shared" si="7"/>
        <v>0.52517083333333336</v>
      </c>
      <c r="S25" s="98">
        <f t="shared" si="8"/>
        <v>0.5703097222222222</v>
      </c>
      <c r="T25" s="98">
        <f t="shared" si="9"/>
        <v>0.65017083333333336</v>
      </c>
      <c r="U25" s="98">
        <f t="shared" si="10"/>
        <v>0.73350416666666662</v>
      </c>
      <c r="V25" s="98">
        <f t="shared" si="11"/>
        <v>0.82725416666666662</v>
      </c>
      <c r="W25" s="98">
        <f t="shared" si="12"/>
        <v>0.91753194444444452</v>
      </c>
      <c r="X25" s="90"/>
      <c r="Y25" s="90"/>
      <c r="Z25" s="90"/>
      <c r="AA25" s="90"/>
      <c r="AB25" s="90"/>
      <c r="AC25" s="90"/>
      <c r="AD25" s="90"/>
      <c r="AE25" s="90"/>
      <c r="AG25" s="63"/>
      <c r="AH25" s="63"/>
      <c r="AI25" s="84"/>
      <c r="AJ25" s="84"/>
      <c r="AK25" s="85"/>
      <c r="AL25" s="513"/>
      <c r="AM25" s="750"/>
      <c r="AN25" s="750"/>
      <c r="AO25" s="63"/>
      <c r="AP25" s="15"/>
      <c r="AQ25" s="15"/>
      <c r="AR25" s="15"/>
      <c r="AS25" s="15"/>
      <c r="AT25" s="15"/>
      <c r="AU25" s="15"/>
      <c r="AV25" s="15"/>
    </row>
    <row r="26" spans="1:51">
      <c r="A26" s="1997"/>
      <c r="B26" s="335" t="s">
        <v>430</v>
      </c>
      <c r="C26" s="1382" t="s">
        <v>5</v>
      </c>
      <c r="D26" s="1382" t="s">
        <v>1683</v>
      </c>
      <c r="E26" s="1382" t="s">
        <v>153</v>
      </c>
      <c r="F26" s="571" t="s">
        <v>1210</v>
      </c>
      <c r="G26" s="571" t="s">
        <v>1211</v>
      </c>
      <c r="H26" s="495">
        <v>0.37</v>
      </c>
      <c r="I26" s="179">
        <f t="shared" si="0"/>
        <v>13.83</v>
      </c>
      <c r="J26" s="1370">
        <v>30</v>
      </c>
      <c r="K26" s="37">
        <f t="shared" si="15"/>
        <v>5.1388888888888892E-4</v>
      </c>
      <c r="L26" s="37">
        <f t="shared" si="13"/>
        <v>2.1726388888888892E-2</v>
      </c>
      <c r="M26" s="98">
        <f t="shared" si="2"/>
        <v>0.27221249999999991</v>
      </c>
      <c r="N26" s="98">
        <f t="shared" si="3"/>
        <v>0.3138791666666666</v>
      </c>
      <c r="O26" s="98">
        <f t="shared" si="4"/>
        <v>0.36943472222222218</v>
      </c>
      <c r="P26" s="98">
        <f t="shared" si="5"/>
        <v>0.41115925925925917</v>
      </c>
      <c r="Q26" s="98">
        <f t="shared" si="6"/>
        <v>0.48407592592592585</v>
      </c>
      <c r="R26" s="98">
        <f t="shared" si="7"/>
        <v>0.52568472222222229</v>
      </c>
      <c r="S26" s="98">
        <f t="shared" si="8"/>
        <v>0.57082361111111113</v>
      </c>
      <c r="T26" s="98">
        <f t="shared" si="9"/>
        <v>0.65068472222222229</v>
      </c>
      <c r="U26" s="98">
        <f t="shared" si="10"/>
        <v>0.73401805555555555</v>
      </c>
      <c r="V26" s="98">
        <f t="shared" si="11"/>
        <v>0.82776805555555555</v>
      </c>
      <c r="W26" s="98">
        <f t="shared" si="12"/>
        <v>0.91804583333333345</v>
      </c>
      <c r="X26" s="90"/>
      <c r="Y26" s="90"/>
      <c r="Z26" s="90"/>
      <c r="AA26" s="90"/>
      <c r="AB26" s="90"/>
      <c r="AC26" s="90"/>
      <c r="AD26" s="90"/>
      <c r="AE26" s="90"/>
      <c r="AG26" s="63"/>
      <c r="AH26" s="63"/>
      <c r="AI26" s="84"/>
      <c r="AJ26" s="84"/>
      <c r="AK26" s="85"/>
      <c r="AL26" s="513"/>
      <c r="AM26" s="750"/>
      <c r="AN26" s="750"/>
      <c r="AO26" s="63"/>
      <c r="AP26" s="15"/>
      <c r="AQ26" s="15"/>
      <c r="AR26" s="15"/>
      <c r="AS26" s="15"/>
      <c r="AT26" s="15"/>
      <c r="AU26" s="15"/>
      <c r="AV26" s="15"/>
    </row>
    <row r="27" spans="1:51">
      <c r="A27" s="1997"/>
      <c r="B27" s="335" t="s">
        <v>431</v>
      </c>
      <c r="C27" s="1382" t="s">
        <v>5</v>
      </c>
      <c r="D27" s="1382" t="s">
        <v>1683</v>
      </c>
      <c r="E27" s="1382" t="s">
        <v>154</v>
      </c>
      <c r="F27" s="571" t="s">
        <v>1212</v>
      </c>
      <c r="G27" s="571" t="s">
        <v>1213</v>
      </c>
      <c r="H27" s="495">
        <v>1.32</v>
      </c>
      <c r="I27" s="179">
        <f t="shared" si="0"/>
        <v>15.15</v>
      </c>
      <c r="J27" s="1370">
        <v>30</v>
      </c>
      <c r="K27" s="37">
        <f t="shared" si="15"/>
        <v>1.8333333333333335E-3</v>
      </c>
      <c r="L27" s="37">
        <f t="shared" si="13"/>
        <v>2.3559722222222225E-2</v>
      </c>
      <c r="M27" s="98">
        <f t="shared" si="2"/>
        <v>0.27404583333333327</v>
      </c>
      <c r="N27" s="98">
        <f t="shared" si="3"/>
        <v>0.31571249999999995</v>
      </c>
      <c r="O27" s="98">
        <f t="shared" si="4"/>
        <v>0.37126805555555553</v>
      </c>
      <c r="P27" s="98">
        <f t="shared" si="5"/>
        <v>0.41299259259259252</v>
      </c>
      <c r="Q27" s="98">
        <f t="shared" si="6"/>
        <v>0.48590925925925921</v>
      </c>
      <c r="R27" s="98">
        <f t="shared" si="7"/>
        <v>0.52751805555555564</v>
      </c>
      <c r="S27" s="98">
        <f t="shared" si="8"/>
        <v>0.57265694444444448</v>
      </c>
      <c r="T27" s="98">
        <f t="shared" si="9"/>
        <v>0.65251805555555564</v>
      </c>
      <c r="U27" s="98">
        <f t="shared" si="10"/>
        <v>0.7358513888888889</v>
      </c>
      <c r="V27" s="98">
        <f t="shared" si="11"/>
        <v>0.8296013888888889</v>
      </c>
      <c r="W27" s="98">
        <f t="shared" si="12"/>
        <v>0.9198791666666668</v>
      </c>
      <c r="X27" s="90"/>
      <c r="Y27" s="90"/>
      <c r="Z27" s="90"/>
      <c r="AA27" s="90"/>
      <c r="AB27" s="90"/>
      <c r="AC27" s="90"/>
      <c r="AD27" s="90"/>
      <c r="AE27" s="90"/>
      <c r="AG27" s="63"/>
      <c r="AH27" s="63"/>
      <c r="AI27" s="84"/>
      <c r="AJ27" s="84"/>
      <c r="AK27" s="85"/>
      <c r="AL27" s="513"/>
      <c r="AM27" s="750"/>
      <c r="AN27" s="750"/>
      <c r="AO27" s="63"/>
      <c r="AP27" s="15"/>
      <c r="AQ27" s="15"/>
      <c r="AR27" s="15"/>
      <c r="AS27" s="15"/>
      <c r="AT27" s="15"/>
      <c r="AU27" s="15"/>
      <c r="AV27" s="15"/>
      <c r="AW27" s="15"/>
    </row>
    <row r="28" spans="1:51">
      <c r="A28" s="1997"/>
      <c r="B28" s="335" t="s">
        <v>432</v>
      </c>
      <c r="C28" s="1382" t="s">
        <v>5</v>
      </c>
      <c r="D28" s="1382" t="s">
        <v>1683</v>
      </c>
      <c r="E28" s="1382" t="s">
        <v>155</v>
      </c>
      <c r="F28" s="571" t="s">
        <v>1218</v>
      </c>
      <c r="G28" s="571" t="s">
        <v>1219</v>
      </c>
      <c r="H28" s="495">
        <v>1.42</v>
      </c>
      <c r="I28" s="179">
        <f t="shared" si="0"/>
        <v>16.57</v>
      </c>
      <c r="J28" s="1370">
        <v>30</v>
      </c>
      <c r="K28" s="37">
        <f t="shared" si="15"/>
        <v>1.972222222222222E-3</v>
      </c>
      <c r="L28" s="37">
        <f t="shared" si="13"/>
        <v>2.5531944444444447E-2</v>
      </c>
      <c r="M28" s="98">
        <f t="shared" si="2"/>
        <v>0.27601805555555547</v>
      </c>
      <c r="N28" s="98">
        <f t="shared" si="3"/>
        <v>0.31768472222222216</v>
      </c>
      <c r="O28" s="98">
        <f t="shared" si="4"/>
        <v>0.37324027777777774</v>
      </c>
      <c r="P28" s="98">
        <f t="shared" si="5"/>
        <v>0.41496481481481473</v>
      </c>
      <c r="Q28" s="98">
        <f t="shared" si="6"/>
        <v>0.48788148148148142</v>
      </c>
      <c r="R28" s="98">
        <f t="shared" si="7"/>
        <v>0.52949027777777791</v>
      </c>
      <c r="S28" s="98">
        <f t="shared" si="8"/>
        <v>0.57462916666666675</v>
      </c>
      <c r="T28" s="98">
        <f t="shared" si="9"/>
        <v>0.65449027777777791</v>
      </c>
      <c r="U28" s="98">
        <f t="shared" si="10"/>
        <v>0.73782361111111117</v>
      </c>
      <c r="V28" s="98">
        <f t="shared" si="11"/>
        <v>0.83157361111111117</v>
      </c>
      <c r="W28" s="98">
        <f t="shared" si="12"/>
        <v>0.92185138888888907</v>
      </c>
      <c r="X28" s="90"/>
      <c r="Y28" s="90"/>
      <c r="Z28" s="90"/>
      <c r="AA28" s="90"/>
      <c r="AB28" s="90"/>
      <c r="AC28" s="90"/>
      <c r="AD28" s="90"/>
      <c r="AE28" s="90"/>
      <c r="AG28" s="63"/>
      <c r="AH28" s="63"/>
      <c r="AI28" s="84"/>
      <c r="AJ28" s="84"/>
      <c r="AK28" s="85"/>
      <c r="AL28" s="513"/>
      <c r="AM28" s="750"/>
      <c r="AN28" s="750"/>
      <c r="AO28" s="63"/>
      <c r="AP28" s="15"/>
      <c r="AQ28" s="15"/>
      <c r="AR28" s="15"/>
      <c r="AS28" s="15"/>
      <c r="AT28" s="15"/>
      <c r="AU28" s="15"/>
      <c r="AV28" s="15"/>
      <c r="AW28" s="15"/>
    </row>
    <row r="29" spans="1:51">
      <c r="A29" s="1997"/>
      <c r="B29" s="335" t="s">
        <v>433</v>
      </c>
      <c r="C29" s="1382" t="s">
        <v>5</v>
      </c>
      <c r="D29" s="1382" t="s">
        <v>1683</v>
      </c>
      <c r="E29" s="1382" t="s">
        <v>156</v>
      </c>
      <c r="F29" s="571" t="s">
        <v>1035</v>
      </c>
      <c r="G29" s="571" t="s">
        <v>1036</v>
      </c>
      <c r="H29" s="495">
        <v>0.6</v>
      </c>
      <c r="I29" s="179">
        <f t="shared" si="0"/>
        <v>17.170000000000002</v>
      </c>
      <c r="J29" s="1370">
        <v>30</v>
      </c>
      <c r="K29" s="37">
        <f t="shared" si="15"/>
        <v>8.3333333333333339E-4</v>
      </c>
      <c r="L29" s="37">
        <f t="shared" si="13"/>
        <v>2.6365277777777779E-2</v>
      </c>
      <c r="M29" s="98">
        <f t="shared" si="2"/>
        <v>0.27685138888888883</v>
      </c>
      <c r="N29" s="98">
        <f t="shared" si="3"/>
        <v>0.31851805555555551</v>
      </c>
      <c r="O29" s="98">
        <f t="shared" si="4"/>
        <v>0.37407361111111109</v>
      </c>
      <c r="P29" s="98">
        <f t="shared" si="5"/>
        <v>0.41579814814814808</v>
      </c>
      <c r="Q29" s="98">
        <f t="shared" si="6"/>
        <v>0.48871481481481477</v>
      </c>
      <c r="R29" s="98">
        <f t="shared" si="7"/>
        <v>0.53032361111111126</v>
      </c>
      <c r="S29" s="98">
        <f t="shared" si="8"/>
        <v>0.5754625000000001</v>
      </c>
      <c r="T29" s="98">
        <f t="shared" si="9"/>
        <v>0.65532361111111126</v>
      </c>
      <c r="U29" s="98">
        <f t="shared" si="10"/>
        <v>0.73865694444444452</v>
      </c>
      <c r="V29" s="98">
        <f t="shared" si="11"/>
        <v>0.83240694444444452</v>
      </c>
      <c r="W29" s="98">
        <f t="shared" si="12"/>
        <v>0.92268472222222242</v>
      </c>
      <c r="X29" s="90"/>
      <c r="Y29" s="90"/>
      <c r="Z29" s="90"/>
      <c r="AA29" s="90"/>
      <c r="AB29" s="90"/>
      <c r="AC29" s="90"/>
      <c r="AD29" s="90"/>
      <c r="AE29" s="90"/>
      <c r="AG29" s="63"/>
      <c r="AH29" s="63"/>
      <c r="AI29" s="84"/>
      <c r="AJ29" s="84"/>
      <c r="AK29" s="85"/>
      <c r="AL29" s="513"/>
      <c r="AM29" s="750"/>
      <c r="AN29" s="750"/>
      <c r="AO29" s="63"/>
      <c r="AP29" s="15"/>
      <c r="AQ29" s="15"/>
      <c r="AR29" s="15"/>
      <c r="AS29" s="15"/>
      <c r="AT29" s="15"/>
      <c r="AU29" s="15"/>
      <c r="AV29" s="15"/>
      <c r="AW29" s="15"/>
      <c r="AX29" s="15"/>
      <c r="AY29" s="15"/>
    </row>
    <row r="30" spans="1:51" ht="16.5" customHeight="1">
      <c r="A30" s="1997"/>
      <c r="B30" s="335" t="s">
        <v>434</v>
      </c>
      <c r="C30" s="1382" t="s">
        <v>5</v>
      </c>
      <c r="D30" s="1382" t="s">
        <v>1683</v>
      </c>
      <c r="E30" s="1382" t="s">
        <v>157</v>
      </c>
      <c r="F30" s="571" t="s">
        <v>1037</v>
      </c>
      <c r="G30" s="571" t="s">
        <v>1038</v>
      </c>
      <c r="H30" s="495">
        <v>0.5</v>
      </c>
      <c r="I30" s="179">
        <f t="shared" si="0"/>
        <v>17.670000000000002</v>
      </c>
      <c r="J30" s="1370">
        <v>30</v>
      </c>
      <c r="K30" s="37">
        <f t="shared" si="15"/>
        <v>6.9444444444444447E-4</v>
      </c>
      <c r="L30" s="37">
        <f t="shared" si="13"/>
        <v>2.7059722222222225E-2</v>
      </c>
      <c r="M30" s="98">
        <f t="shared" si="2"/>
        <v>0.27754583333333327</v>
      </c>
      <c r="N30" s="98">
        <f t="shared" si="3"/>
        <v>0.31921249999999995</v>
      </c>
      <c r="O30" s="98">
        <f t="shared" si="4"/>
        <v>0.37476805555555553</v>
      </c>
      <c r="P30" s="98">
        <f t="shared" si="5"/>
        <v>0.41649259259259253</v>
      </c>
      <c r="Q30" s="98">
        <f t="shared" si="6"/>
        <v>0.48940925925925921</v>
      </c>
      <c r="R30" s="98">
        <f t="shared" si="7"/>
        <v>0.5310180555555557</v>
      </c>
      <c r="S30" s="98">
        <f t="shared" si="8"/>
        <v>0.57615694444444454</v>
      </c>
      <c r="T30" s="98">
        <f t="shared" si="9"/>
        <v>0.6560180555555557</v>
      </c>
      <c r="U30" s="98">
        <f t="shared" si="10"/>
        <v>0.73935138888888896</v>
      </c>
      <c r="V30" s="98">
        <f t="shared" si="11"/>
        <v>0.83310138888888896</v>
      </c>
      <c r="W30" s="98">
        <f t="shared" si="12"/>
        <v>0.92337916666666686</v>
      </c>
      <c r="X30" s="90"/>
      <c r="Y30" s="90"/>
      <c r="Z30" s="90"/>
      <c r="AA30" s="90"/>
      <c r="AB30" s="90"/>
      <c r="AC30" s="90"/>
      <c r="AD30" s="90"/>
      <c r="AE30" s="90"/>
      <c r="AG30" s="63"/>
      <c r="AH30" s="63"/>
      <c r="AI30" s="84"/>
      <c r="AJ30" s="84"/>
      <c r="AK30" s="547"/>
      <c r="AL30" s="513"/>
      <c r="AM30" s="750"/>
      <c r="AN30" s="750"/>
      <c r="AO30" s="818"/>
      <c r="AP30" s="816"/>
      <c r="AQ30" s="15"/>
      <c r="AR30" s="15"/>
      <c r="AS30" s="15"/>
      <c r="AT30" s="15"/>
      <c r="AU30" s="15"/>
      <c r="AV30" s="15"/>
      <c r="AW30" s="15"/>
    </row>
    <row r="31" spans="1:51">
      <c r="A31" s="1997"/>
      <c r="B31" s="335" t="s">
        <v>435</v>
      </c>
      <c r="C31" s="1382" t="s">
        <v>5</v>
      </c>
      <c r="D31" s="1382" t="s">
        <v>1681</v>
      </c>
      <c r="E31" s="1382" t="s">
        <v>102</v>
      </c>
      <c r="F31" s="571" t="s">
        <v>1007</v>
      </c>
      <c r="G31" s="571" t="s">
        <v>1008</v>
      </c>
      <c r="H31" s="495">
        <v>0.53</v>
      </c>
      <c r="I31" s="179">
        <f t="shared" si="0"/>
        <v>18.200000000000003</v>
      </c>
      <c r="J31" s="1370">
        <v>30</v>
      </c>
      <c r="K31" s="37">
        <f t="shared" si="15"/>
        <v>7.361111111111111E-4</v>
      </c>
      <c r="L31" s="37">
        <f t="shared" si="13"/>
        <v>2.7795833333333336E-2</v>
      </c>
      <c r="M31" s="98">
        <f t="shared" si="2"/>
        <v>0.27828194444444437</v>
      </c>
      <c r="N31" s="98">
        <f t="shared" si="3"/>
        <v>0.31994861111111106</v>
      </c>
      <c r="O31" s="98">
        <f t="shared" si="4"/>
        <v>0.37550416666666664</v>
      </c>
      <c r="P31" s="98">
        <f t="shared" si="5"/>
        <v>0.41722870370370363</v>
      </c>
      <c r="Q31" s="98">
        <f t="shared" si="6"/>
        <v>0.49014537037037031</v>
      </c>
      <c r="R31" s="98">
        <f t="shared" si="7"/>
        <v>0.53175416666666686</v>
      </c>
      <c r="S31" s="98">
        <f t="shared" si="8"/>
        <v>0.5768930555555557</v>
      </c>
      <c r="T31" s="98">
        <f t="shared" si="9"/>
        <v>0.65675416666666686</v>
      </c>
      <c r="U31" s="98">
        <f t="shared" si="10"/>
        <v>0.74008750000000012</v>
      </c>
      <c r="V31" s="98">
        <f t="shared" si="11"/>
        <v>0.83383750000000012</v>
      </c>
      <c r="W31" s="98">
        <f t="shared" si="12"/>
        <v>0.92411527777777802</v>
      </c>
      <c r="X31" s="90"/>
      <c r="Y31" s="90"/>
      <c r="Z31" s="90"/>
      <c r="AA31" s="90"/>
      <c r="AB31" s="90"/>
      <c r="AC31" s="90"/>
      <c r="AD31" s="90"/>
      <c r="AE31" s="90"/>
      <c r="AG31" s="818"/>
      <c r="AH31" s="63"/>
      <c r="AI31" s="84"/>
      <c r="AJ31" s="84"/>
      <c r="AK31" s="547"/>
      <c r="AL31" s="513"/>
      <c r="AM31" s="750"/>
      <c r="AN31" s="750"/>
      <c r="AO31" s="63"/>
      <c r="AP31" s="15"/>
      <c r="AQ31" s="15"/>
      <c r="AR31" s="15"/>
      <c r="AS31" s="15"/>
      <c r="AT31" s="15"/>
    </row>
    <row r="32" spans="1:51">
      <c r="A32" s="1997"/>
      <c r="B32" s="335" t="s">
        <v>436</v>
      </c>
      <c r="C32" s="1382" t="s">
        <v>5</v>
      </c>
      <c r="D32" s="1382" t="s">
        <v>1681</v>
      </c>
      <c r="E32" s="1382" t="s">
        <v>158</v>
      </c>
      <c r="F32" s="571" t="s">
        <v>1009</v>
      </c>
      <c r="G32" s="571" t="s">
        <v>1010</v>
      </c>
      <c r="H32" s="495">
        <v>0.47499999999999998</v>
      </c>
      <c r="I32" s="179">
        <f t="shared" si="0"/>
        <v>18.675000000000004</v>
      </c>
      <c r="J32" s="1370">
        <v>30</v>
      </c>
      <c r="K32" s="37">
        <f t="shared" si="15"/>
        <v>6.5972222222222213E-4</v>
      </c>
      <c r="L32" s="37">
        <f t="shared" si="13"/>
        <v>2.8455555555555557E-2</v>
      </c>
      <c r="M32" s="98">
        <f t="shared" si="2"/>
        <v>0.27894166666666659</v>
      </c>
      <c r="N32" s="98">
        <f t="shared" si="3"/>
        <v>0.32060833333333327</v>
      </c>
      <c r="O32" s="98">
        <f t="shared" si="4"/>
        <v>0.37616388888888885</v>
      </c>
      <c r="P32" s="98">
        <f t="shared" si="5"/>
        <v>0.41788842592592584</v>
      </c>
      <c r="Q32" s="98">
        <f t="shared" si="6"/>
        <v>0.49080509259259253</v>
      </c>
      <c r="R32" s="98">
        <f t="shared" si="7"/>
        <v>0.53241388888888908</v>
      </c>
      <c r="S32" s="98">
        <f t="shared" si="8"/>
        <v>0.57755277777777791</v>
      </c>
      <c r="T32" s="98">
        <f t="shared" si="9"/>
        <v>0.65741388888888908</v>
      </c>
      <c r="U32" s="98">
        <f t="shared" si="10"/>
        <v>0.74074722222222233</v>
      </c>
      <c r="V32" s="98">
        <f t="shared" si="11"/>
        <v>0.83449722222222233</v>
      </c>
      <c r="W32" s="98">
        <f t="shared" si="12"/>
        <v>0.92477500000000024</v>
      </c>
      <c r="X32" s="90"/>
      <c r="Y32" s="90"/>
      <c r="Z32" s="90"/>
      <c r="AA32" s="90"/>
      <c r="AB32" s="90"/>
      <c r="AC32" s="90"/>
      <c r="AD32" s="90"/>
      <c r="AE32" s="90"/>
      <c r="AG32" s="63"/>
      <c r="AH32" s="63"/>
      <c r="AI32" s="84"/>
      <c r="AJ32" s="84"/>
      <c r="AK32" s="547"/>
      <c r="AL32" s="513"/>
      <c r="AM32" s="750"/>
      <c r="AN32" s="750"/>
      <c r="AO32" s="63"/>
      <c r="AP32" s="15"/>
      <c r="AQ32" s="15"/>
      <c r="AR32" s="15"/>
      <c r="AS32" s="15"/>
      <c r="AT32" s="15"/>
    </row>
    <row r="33" spans="1:41">
      <c r="A33" s="1997"/>
      <c r="B33" s="1065" t="s">
        <v>437</v>
      </c>
      <c r="C33" s="1382" t="s">
        <v>5</v>
      </c>
      <c r="D33" s="1382" t="s">
        <v>1681</v>
      </c>
      <c r="E33" s="1382" t="s">
        <v>159</v>
      </c>
      <c r="F33" s="571" t="s">
        <v>998</v>
      </c>
      <c r="G33" s="571" t="s">
        <v>999</v>
      </c>
      <c r="H33" s="495">
        <v>0.28000000000000003</v>
      </c>
      <c r="I33" s="179">
        <f t="shared" si="0"/>
        <v>18.955000000000005</v>
      </c>
      <c r="J33" s="1370">
        <v>30</v>
      </c>
      <c r="K33" s="37">
        <f t="shared" si="15"/>
        <v>3.8888888888888892E-4</v>
      </c>
      <c r="L33" s="37">
        <f t="shared" si="13"/>
        <v>2.8844444444444447E-2</v>
      </c>
      <c r="M33" s="98">
        <f t="shared" si="2"/>
        <v>0.27933055555555547</v>
      </c>
      <c r="N33" s="98">
        <f t="shared" si="3"/>
        <v>0.32099722222222216</v>
      </c>
      <c r="O33" s="98">
        <f t="shared" si="4"/>
        <v>0.37655277777777774</v>
      </c>
      <c r="P33" s="98">
        <f t="shared" si="5"/>
        <v>0.41827731481481473</v>
      </c>
      <c r="Q33" s="98">
        <f t="shared" si="6"/>
        <v>0.49119398148148141</v>
      </c>
      <c r="R33" s="98">
        <f t="shared" si="7"/>
        <v>0.53280277777777796</v>
      </c>
      <c r="S33" s="98">
        <f t="shared" si="8"/>
        <v>0.5779416666666668</v>
      </c>
      <c r="T33" s="98">
        <f t="shared" si="9"/>
        <v>0.65780277777777796</v>
      </c>
      <c r="U33" s="98">
        <f t="shared" si="10"/>
        <v>0.74113611111111122</v>
      </c>
      <c r="V33" s="98">
        <f t="shared" si="11"/>
        <v>0.83488611111111122</v>
      </c>
      <c r="W33" s="98">
        <f t="shared" si="12"/>
        <v>0.92516388888888912</v>
      </c>
      <c r="X33" s="90"/>
      <c r="Y33" s="90"/>
      <c r="Z33" s="90"/>
      <c r="AA33" s="90"/>
      <c r="AB33" s="90"/>
      <c r="AC33" s="90"/>
      <c r="AD33" s="90"/>
      <c r="AE33" s="90"/>
      <c r="AG33" s="63"/>
      <c r="AH33" s="63"/>
      <c r="AI33" s="84"/>
      <c r="AJ33" s="84"/>
      <c r="AK33" s="547"/>
      <c r="AL33" s="513"/>
      <c r="AM33" s="741"/>
      <c r="AN33" s="741"/>
      <c r="AO33" s="63"/>
    </row>
    <row r="34" spans="1:41">
      <c r="A34" s="1997" t="s">
        <v>295</v>
      </c>
      <c r="B34" s="335" t="s">
        <v>438</v>
      </c>
      <c r="C34" s="1264" t="s">
        <v>5</v>
      </c>
      <c r="D34" s="1264" t="s">
        <v>1681</v>
      </c>
      <c r="E34" s="1382" t="s">
        <v>160</v>
      </c>
      <c r="F34" s="571" t="s">
        <v>977</v>
      </c>
      <c r="G34" s="571" t="s">
        <v>1000</v>
      </c>
      <c r="H34" s="495">
        <v>0.5</v>
      </c>
      <c r="I34" s="179">
        <f t="shared" si="0"/>
        <v>19.455000000000005</v>
      </c>
      <c r="J34" s="1370">
        <v>25</v>
      </c>
      <c r="K34" s="37">
        <f t="shared" si="15"/>
        <v>8.3333333333333339E-4</v>
      </c>
      <c r="L34" s="37">
        <f t="shared" si="13"/>
        <v>2.9677777777777779E-2</v>
      </c>
      <c r="M34" s="98">
        <f t="shared" si="2"/>
        <v>0.28016388888888882</v>
      </c>
      <c r="N34" s="98">
        <f t="shared" si="3"/>
        <v>0.32183055555555551</v>
      </c>
      <c r="O34" s="98">
        <f t="shared" si="4"/>
        <v>0.37738611111111109</v>
      </c>
      <c r="P34" s="98">
        <f t="shared" si="5"/>
        <v>0.41911064814814808</v>
      </c>
      <c r="Q34" s="98">
        <f t="shared" si="6"/>
        <v>0.49202731481481476</v>
      </c>
      <c r="R34" s="98">
        <f t="shared" si="7"/>
        <v>0.53363611111111131</v>
      </c>
      <c r="S34" s="98">
        <f t="shared" si="8"/>
        <v>0.57877500000000015</v>
      </c>
      <c r="T34" s="98">
        <f t="shared" si="9"/>
        <v>0.65863611111111131</v>
      </c>
      <c r="U34" s="98">
        <f t="shared" si="10"/>
        <v>0.74196944444444457</v>
      </c>
      <c r="V34" s="98">
        <f t="shared" si="11"/>
        <v>0.83571944444444457</v>
      </c>
      <c r="W34" s="98">
        <f t="shared" si="12"/>
        <v>0.92599722222222247</v>
      </c>
      <c r="X34" s="90"/>
      <c r="Y34" s="90"/>
      <c r="Z34" s="90"/>
      <c r="AA34" s="90"/>
      <c r="AB34" s="90"/>
      <c r="AC34" s="90"/>
      <c r="AD34" s="90"/>
      <c r="AE34" s="90"/>
      <c r="AG34" s="63"/>
      <c r="AH34" s="63"/>
      <c r="AI34" s="84"/>
      <c r="AJ34" s="84"/>
      <c r="AK34" s="547"/>
      <c r="AL34" s="513"/>
      <c r="AM34" s="750"/>
      <c r="AN34" s="750"/>
      <c r="AO34" s="63"/>
    </row>
    <row r="35" spans="1:41">
      <c r="A35" s="1997"/>
      <c r="B35" s="335" t="s">
        <v>439</v>
      </c>
      <c r="C35" s="1264" t="s">
        <v>5</v>
      </c>
      <c r="D35" s="1264" t="s">
        <v>1681</v>
      </c>
      <c r="E35" s="1382" t="s">
        <v>161</v>
      </c>
      <c r="F35" s="571" t="s">
        <v>1001</v>
      </c>
      <c r="G35" s="571" t="s">
        <v>1002</v>
      </c>
      <c r="H35" s="495">
        <v>0.67</v>
      </c>
      <c r="I35" s="179">
        <f t="shared" si="0"/>
        <v>20.125000000000007</v>
      </c>
      <c r="J35" s="1370">
        <v>25</v>
      </c>
      <c r="K35" s="37">
        <f t="shared" si="15"/>
        <v>1.1166666666666666E-3</v>
      </c>
      <c r="L35" s="37">
        <f t="shared" si="13"/>
        <v>3.0794444444444444E-2</v>
      </c>
      <c r="M35" s="98">
        <f t="shared" si="2"/>
        <v>0.28128055555555548</v>
      </c>
      <c r="N35" s="98">
        <f t="shared" si="3"/>
        <v>0.32294722222222216</v>
      </c>
      <c r="O35" s="98">
        <f t="shared" si="4"/>
        <v>0.37850277777777774</v>
      </c>
      <c r="P35" s="98">
        <f t="shared" si="5"/>
        <v>0.42022731481481473</v>
      </c>
      <c r="Q35" s="98">
        <f t="shared" si="6"/>
        <v>0.49314398148148142</v>
      </c>
      <c r="R35" s="98">
        <f t="shared" si="7"/>
        <v>0.53475277777777797</v>
      </c>
      <c r="S35" s="98">
        <f t="shared" si="8"/>
        <v>0.57989166666666681</v>
      </c>
      <c r="T35" s="98">
        <f t="shared" si="9"/>
        <v>0.65975277777777797</v>
      </c>
      <c r="U35" s="98">
        <f t="shared" si="10"/>
        <v>0.74308611111111122</v>
      </c>
      <c r="V35" s="98">
        <f t="shared" si="11"/>
        <v>0.83683611111111122</v>
      </c>
      <c r="W35" s="98">
        <f t="shared" si="12"/>
        <v>0.92711388888888913</v>
      </c>
      <c r="X35" s="90"/>
      <c r="Y35" s="90"/>
      <c r="Z35" s="90"/>
      <c r="AA35" s="90"/>
      <c r="AB35" s="90"/>
      <c r="AC35" s="90"/>
      <c r="AD35" s="90"/>
      <c r="AE35" s="90"/>
      <c r="AG35" s="63"/>
      <c r="AH35" s="63"/>
      <c r="AI35" s="84"/>
      <c r="AJ35" s="84"/>
      <c r="AK35" s="547"/>
      <c r="AL35" s="513"/>
      <c r="AM35" s="750"/>
      <c r="AN35" s="750"/>
      <c r="AO35" s="63"/>
    </row>
    <row r="36" spans="1:41">
      <c r="A36" s="1997"/>
      <c r="B36" s="335" t="s">
        <v>440</v>
      </c>
      <c r="C36" s="1264" t="s">
        <v>5</v>
      </c>
      <c r="D36" s="1264" t="s">
        <v>1681</v>
      </c>
      <c r="E36" s="1382" t="s">
        <v>183</v>
      </c>
      <c r="F36" s="571" t="s">
        <v>1003</v>
      </c>
      <c r="G36" s="571" t="s">
        <v>1004</v>
      </c>
      <c r="H36" s="495">
        <v>1.03</v>
      </c>
      <c r="I36" s="179">
        <f t="shared" si="0"/>
        <v>21.155000000000008</v>
      </c>
      <c r="J36" s="1370">
        <v>25</v>
      </c>
      <c r="K36" s="37">
        <f t="shared" si="15"/>
        <v>1.7166666666666667E-3</v>
      </c>
      <c r="L36" s="37">
        <f t="shared" si="13"/>
        <v>3.2511111111111109E-2</v>
      </c>
      <c r="M36" s="98">
        <f t="shared" si="2"/>
        <v>0.28299722222222212</v>
      </c>
      <c r="N36" s="98">
        <f t="shared" si="3"/>
        <v>0.32466388888888881</v>
      </c>
      <c r="O36" s="98">
        <f t="shared" si="4"/>
        <v>0.38021944444444439</v>
      </c>
      <c r="P36" s="98">
        <f t="shared" si="5"/>
        <v>0.42194398148148138</v>
      </c>
      <c r="Q36" s="98">
        <f t="shared" si="6"/>
        <v>0.49486064814814806</v>
      </c>
      <c r="R36" s="98">
        <f t="shared" si="7"/>
        <v>0.53646944444444467</v>
      </c>
      <c r="S36" s="98">
        <f t="shared" si="8"/>
        <v>0.5816083333333335</v>
      </c>
      <c r="T36" s="98">
        <f t="shared" si="9"/>
        <v>0.66146944444444467</v>
      </c>
      <c r="U36" s="98">
        <f t="shared" si="10"/>
        <v>0.74480277777777792</v>
      </c>
      <c r="V36" s="98">
        <f t="shared" si="11"/>
        <v>0.83855277777777792</v>
      </c>
      <c r="W36" s="98">
        <f t="shared" si="12"/>
        <v>0.92883055555555583</v>
      </c>
      <c r="X36" s="90"/>
      <c r="Y36" s="90"/>
      <c r="Z36" s="90"/>
      <c r="AA36" s="90"/>
      <c r="AB36" s="90"/>
      <c r="AC36" s="90"/>
      <c r="AD36" s="90"/>
      <c r="AE36" s="90"/>
      <c r="AG36" s="63"/>
      <c r="AH36" s="63"/>
      <c r="AI36" s="84"/>
      <c r="AJ36" s="84"/>
      <c r="AK36" s="547"/>
      <c r="AL36" s="513"/>
      <c r="AM36" s="750"/>
      <c r="AN36" s="750"/>
      <c r="AO36" s="63"/>
    </row>
    <row r="37" spans="1:41">
      <c r="A37" s="1997"/>
      <c r="B37" s="335" t="s">
        <v>441</v>
      </c>
      <c r="C37" s="1382" t="s">
        <v>5</v>
      </c>
      <c r="D37" s="1382" t="s">
        <v>1681</v>
      </c>
      <c r="E37" s="1382" t="s">
        <v>184</v>
      </c>
      <c r="F37" s="571" t="s">
        <v>1005</v>
      </c>
      <c r="G37" s="571" t="s">
        <v>1006</v>
      </c>
      <c r="H37" s="495">
        <v>0.49</v>
      </c>
      <c r="I37" s="179">
        <f t="shared" si="0"/>
        <v>21.645000000000007</v>
      </c>
      <c r="J37" s="1370">
        <v>25</v>
      </c>
      <c r="K37" s="37">
        <f t="shared" si="15"/>
        <v>8.166666666666666E-4</v>
      </c>
      <c r="L37" s="37">
        <f t="shared" si="13"/>
        <v>3.3327777777777776E-2</v>
      </c>
      <c r="M37" s="98">
        <f t="shared" si="2"/>
        <v>0.28381388888888881</v>
      </c>
      <c r="N37" s="98">
        <f t="shared" si="3"/>
        <v>0.3254805555555555</v>
      </c>
      <c r="O37" s="98">
        <f t="shared" si="4"/>
        <v>0.38103611111111108</v>
      </c>
      <c r="P37" s="98">
        <f t="shared" si="5"/>
        <v>0.42276064814814807</v>
      </c>
      <c r="Q37" s="98">
        <f t="shared" si="6"/>
        <v>0.49567731481481475</v>
      </c>
      <c r="R37" s="98">
        <f t="shared" si="7"/>
        <v>0.53728611111111135</v>
      </c>
      <c r="S37" s="98">
        <f t="shared" si="8"/>
        <v>0.58242500000000019</v>
      </c>
      <c r="T37" s="98">
        <f t="shared" si="9"/>
        <v>0.66228611111111135</v>
      </c>
      <c r="U37" s="98">
        <f t="shared" si="10"/>
        <v>0.74561944444444461</v>
      </c>
      <c r="V37" s="98">
        <f t="shared" si="11"/>
        <v>0.83936944444444461</v>
      </c>
      <c r="W37" s="98">
        <f t="shared" si="12"/>
        <v>0.92964722222222251</v>
      </c>
      <c r="X37" s="90"/>
      <c r="Y37" s="90"/>
      <c r="Z37" s="90"/>
      <c r="AA37" s="90"/>
      <c r="AB37" s="90"/>
      <c r="AC37" s="90"/>
      <c r="AD37" s="90"/>
      <c r="AE37" s="90"/>
      <c r="AG37" s="63"/>
      <c r="AH37" s="343"/>
      <c r="AI37" s="84"/>
      <c r="AJ37" s="84"/>
      <c r="AK37" s="547"/>
      <c r="AL37" s="513"/>
      <c r="AM37" s="750"/>
      <c r="AN37" s="750"/>
      <c r="AO37" s="63"/>
    </row>
    <row r="38" spans="1:41">
      <c r="A38" s="1990"/>
      <c r="B38" s="335" t="s">
        <v>302</v>
      </c>
      <c r="C38" s="1264" t="s">
        <v>5</v>
      </c>
      <c r="D38" s="1264" t="s">
        <v>1681</v>
      </c>
      <c r="E38" s="1382" t="s">
        <v>185</v>
      </c>
      <c r="F38" s="831" t="s">
        <v>1301</v>
      </c>
      <c r="G38" s="831" t="s">
        <v>1302</v>
      </c>
      <c r="H38" s="495">
        <v>0.61</v>
      </c>
      <c r="I38" s="179">
        <f t="shared" si="0"/>
        <v>22.255000000000006</v>
      </c>
      <c r="J38" s="1370">
        <v>25</v>
      </c>
      <c r="K38" s="37">
        <f t="shared" si="15"/>
        <v>1.0166666666666666E-3</v>
      </c>
      <c r="L38" s="37">
        <f t="shared" si="13"/>
        <v>3.4344444444444441E-2</v>
      </c>
      <c r="M38" s="98">
        <f t="shared" si="2"/>
        <v>0.28483055555555548</v>
      </c>
      <c r="N38" s="98">
        <f t="shared" si="3"/>
        <v>0.32649722222222216</v>
      </c>
      <c r="O38" s="98">
        <f t="shared" si="4"/>
        <v>0.38205277777777774</v>
      </c>
      <c r="P38" s="98">
        <f t="shared" si="5"/>
        <v>0.42377731481481473</v>
      </c>
      <c r="Q38" s="98">
        <f t="shared" si="6"/>
        <v>0.49669398148148142</v>
      </c>
      <c r="R38" s="98">
        <f t="shared" si="7"/>
        <v>0.53830277777777802</v>
      </c>
      <c r="S38" s="98">
        <f t="shared" si="8"/>
        <v>0.58344166666666686</v>
      </c>
      <c r="T38" s="98">
        <f t="shared" si="9"/>
        <v>0.66330277777777802</v>
      </c>
      <c r="U38" s="98">
        <f t="shared" si="10"/>
        <v>0.74663611111111128</v>
      </c>
      <c r="V38" s="98">
        <f t="shared" si="11"/>
        <v>0.84038611111111128</v>
      </c>
      <c r="W38" s="98">
        <f t="shared" si="12"/>
        <v>0.93066388888888918</v>
      </c>
      <c r="X38" s="90"/>
      <c r="Y38" s="90"/>
      <c r="Z38" s="90"/>
      <c r="AA38" s="90"/>
      <c r="AB38" s="90"/>
      <c r="AC38" s="90"/>
      <c r="AD38" s="90"/>
      <c r="AE38" s="90"/>
      <c r="AG38" s="63"/>
      <c r="AH38" s="63"/>
      <c r="AI38" s="84"/>
      <c r="AJ38" s="84"/>
      <c r="AK38" s="547"/>
      <c r="AL38" s="513"/>
      <c r="AM38" s="750"/>
      <c r="AN38" s="750"/>
      <c r="AO38" s="63"/>
    </row>
    <row r="39" spans="1:41">
      <c r="A39" s="1990"/>
      <c r="B39" s="1065" t="s">
        <v>442</v>
      </c>
      <c r="C39" s="1264" t="s">
        <v>4</v>
      </c>
      <c r="D39" s="1264" t="s">
        <v>1681</v>
      </c>
      <c r="E39" s="1382" t="s">
        <v>186</v>
      </c>
      <c r="F39" s="571" t="s">
        <v>972</v>
      </c>
      <c r="G39" s="571" t="s">
        <v>973</v>
      </c>
      <c r="H39" s="495">
        <v>0.65</v>
      </c>
      <c r="I39" s="179">
        <f t="shared" si="0"/>
        <v>22.905000000000005</v>
      </c>
      <c r="J39" s="1370">
        <v>25</v>
      </c>
      <c r="K39" s="37">
        <f t="shared" si="15"/>
        <v>1.0833333333333335E-3</v>
      </c>
      <c r="L39" s="37">
        <f t="shared" si="13"/>
        <v>3.5427777777777773E-2</v>
      </c>
      <c r="M39" s="98">
        <f t="shared" si="2"/>
        <v>0.2859138888888888</v>
      </c>
      <c r="N39" s="98">
        <f t="shared" si="3"/>
        <v>0.32758055555555549</v>
      </c>
      <c r="O39" s="98">
        <f t="shared" si="4"/>
        <v>0.38313611111111107</v>
      </c>
      <c r="P39" s="98">
        <f t="shared" si="5"/>
        <v>0.42486064814814806</v>
      </c>
      <c r="Q39" s="98">
        <f t="shared" si="6"/>
        <v>0.49777731481481474</v>
      </c>
      <c r="R39" s="98">
        <f t="shared" si="7"/>
        <v>0.53938611111111134</v>
      </c>
      <c r="S39" s="98">
        <f t="shared" si="8"/>
        <v>0.58452500000000018</v>
      </c>
      <c r="T39" s="98">
        <f t="shared" si="9"/>
        <v>0.66438611111111134</v>
      </c>
      <c r="U39" s="98">
        <f t="shared" si="10"/>
        <v>0.7477194444444446</v>
      </c>
      <c r="V39" s="98">
        <f t="shared" si="11"/>
        <v>0.8414694444444446</v>
      </c>
      <c r="W39" s="98">
        <f t="shared" si="12"/>
        <v>0.9317472222222225</v>
      </c>
      <c r="X39" s="90"/>
      <c r="Y39" s="90"/>
      <c r="Z39" s="90"/>
      <c r="AA39" s="90"/>
      <c r="AB39" s="90"/>
      <c r="AC39" s="90"/>
      <c r="AD39" s="90"/>
      <c r="AE39" s="90"/>
      <c r="AG39" s="63"/>
      <c r="AH39" s="63"/>
      <c r="AI39" s="84"/>
      <c r="AJ39" s="84"/>
      <c r="AK39" s="547"/>
      <c r="AL39" s="513"/>
      <c r="AM39" s="750"/>
      <c r="AN39" s="750"/>
      <c r="AO39" s="63"/>
    </row>
    <row r="40" spans="1:41" ht="25.5">
      <c r="A40" s="15"/>
      <c r="C40" s="79"/>
      <c r="D40" s="814"/>
      <c r="E40" s="814"/>
      <c r="F40" s="814"/>
      <c r="G40" s="814"/>
      <c r="H40" s="814"/>
      <c r="I40" s="814"/>
      <c r="J40" s="810"/>
      <c r="K40" s="816"/>
      <c r="L40" s="816"/>
      <c r="M40" s="816"/>
      <c r="N40" s="816"/>
      <c r="O40" s="816"/>
      <c r="P40" s="816"/>
      <c r="Q40" s="816"/>
      <c r="R40" s="816"/>
      <c r="S40" s="816"/>
      <c r="T40" s="816"/>
      <c r="U40" s="816"/>
      <c r="V40" s="15"/>
      <c r="W40" s="15"/>
      <c r="X40" s="94"/>
      <c r="Y40" s="94"/>
      <c r="AF40" s="63"/>
      <c r="AG40" s="63"/>
      <c r="AH40" s="84"/>
      <c r="AI40" s="84"/>
      <c r="AJ40" s="547"/>
      <c r="AK40" s="513"/>
      <c r="AL40" s="750"/>
      <c r="AM40" s="750"/>
      <c r="AN40" s="63"/>
    </row>
    <row r="41" spans="1:41" ht="15" customHeight="1">
      <c r="A41" s="15"/>
      <c r="C41" s="79"/>
      <c r="D41" s="880"/>
      <c r="E41" s="880" t="s">
        <v>1317</v>
      </c>
      <c r="F41" s="880"/>
      <c r="G41" s="881">
        <v>28.62</v>
      </c>
      <c r="H41" s="882" t="s">
        <v>1316</v>
      </c>
      <c r="I41" s="814"/>
      <c r="J41" s="810"/>
      <c r="K41" s="816"/>
      <c r="L41" s="816"/>
      <c r="M41" s="816"/>
      <c r="N41" s="816"/>
      <c r="O41" s="816"/>
      <c r="P41" s="816"/>
      <c r="Q41" s="816"/>
      <c r="R41" s="816"/>
      <c r="S41" s="816"/>
      <c r="T41" s="816"/>
      <c r="U41" s="15"/>
      <c r="V41" s="15"/>
      <c r="W41" s="94"/>
      <c r="X41" s="94"/>
      <c r="AF41" s="63"/>
      <c r="AG41" s="63"/>
      <c r="AH41" s="84"/>
      <c r="AI41" s="84"/>
      <c r="AJ41" s="547"/>
      <c r="AK41" s="513"/>
      <c r="AL41" s="750"/>
      <c r="AM41" s="750"/>
      <c r="AN41" s="63"/>
    </row>
    <row r="42" spans="1:41" ht="25.5">
      <c r="A42" s="15"/>
      <c r="C42" s="79"/>
      <c r="D42" s="814"/>
      <c r="E42" s="814"/>
      <c r="F42" s="814"/>
      <c r="G42" s="814"/>
      <c r="H42" s="814"/>
      <c r="I42" s="814"/>
      <c r="J42" s="810"/>
      <c r="K42" s="816"/>
      <c r="L42" s="816"/>
      <c r="M42" s="816"/>
      <c r="N42" s="816"/>
      <c r="O42" s="816"/>
      <c r="P42" s="816"/>
      <c r="Q42" s="816"/>
      <c r="R42" s="816"/>
      <c r="S42" s="816"/>
      <c r="T42" s="816"/>
      <c r="U42" s="15"/>
      <c r="V42" s="15"/>
      <c r="W42" s="94"/>
      <c r="X42" s="94"/>
      <c r="AF42" s="63"/>
      <c r="AG42" s="878"/>
      <c r="AH42" s="84"/>
      <c r="AI42" s="84"/>
      <c r="AJ42" s="547"/>
      <c r="AK42" s="513"/>
      <c r="AL42" s="750"/>
      <c r="AM42" s="750"/>
      <c r="AN42" s="63"/>
    </row>
    <row r="43" spans="1:41" ht="25.5">
      <c r="A43" s="15"/>
      <c r="C43" s="79"/>
      <c r="D43" s="814"/>
      <c r="E43" s="814"/>
      <c r="F43" s="814"/>
      <c r="G43" s="814"/>
      <c r="H43" s="814"/>
      <c r="I43" s="814"/>
      <c r="J43" s="810"/>
      <c r="K43" s="816"/>
      <c r="L43" s="816"/>
      <c r="M43" s="816"/>
      <c r="N43" s="816"/>
      <c r="O43" s="816"/>
      <c r="P43" s="816"/>
      <c r="Q43" s="816"/>
      <c r="R43" s="816"/>
      <c r="S43" s="816"/>
      <c r="T43" s="816"/>
      <c r="U43" s="15"/>
      <c r="V43" s="15"/>
      <c r="W43" s="94"/>
      <c r="X43" s="94"/>
      <c r="AF43" s="63"/>
      <c r="AG43" s="343"/>
      <c r="AH43" s="84"/>
      <c r="AI43" s="84"/>
      <c r="AJ43" s="547"/>
      <c r="AK43" s="513"/>
      <c r="AL43" s="750"/>
      <c r="AM43" s="750"/>
      <c r="AN43" s="63"/>
    </row>
    <row r="44" spans="1:41" ht="16.5" customHeight="1">
      <c r="A44" s="15"/>
      <c r="C44" s="79"/>
      <c r="D44" s="814"/>
      <c r="E44" s="814"/>
      <c r="F44" s="814"/>
      <c r="G44" s="814"/>
      <c r="H44" s="814"/>
      <c r="I44" s="814"/>
      <c r="J44" s="810"/>
      <c r="K44" s="816"/>
      <c r="L44" s="816"/>
      <c r="M44" s="816"/>
      <c r="N44" s="816"/>
      <c r="O44" s="816"/>
      <c r="P44" s="816"/>
      <c r="Q44" s="816"/>
      <c r="R44" s="816"/>
      <c r="S44" s="816"/>
      <c r="T44" s="816"/>
      <c r="U44" s="15"/>
      <c r="V44" s="15"/>
      <c r="W44" s="94"/>
      <c r="X44" s="94"/>
      <c r="AF44" s="63"/>
      <c r="AG44" s="485"/>
      <c r="AH44" s="561"/>
      <c r="AI44" s="879"/>
      <c r="AJ44" s="879"/>
      <c r="AK44" s="879"/>
      <c r="AL44" s="879"/>
      <c r="AM44" s="879"/>
      <c r="AN44" s="63"/>
    </row>
    <row r="45" spans="1:41" ht="15" customHeight="1">
      <c r="A45" s="15"/>
      <c r="C45" s="79"/>
      <c r="D45" s="814"/>
      <c r="E45" s="814"/>
      <c r="F45" s="814"/>
      <c r="G45" s="814"/>
      <c r="H45" s="814"/>
      <c r="I45" s="814"/>
      <c r="J45" s="810"/>
      <c r="K45" s="816"/>
      <c r="L45" s="816"/>
      <c r="M45" s="816"/>
      <c r="N45" s="816"/>
      <c r="O45" s="816"/>
      <c r="P45" s="816"/>
      <c r="Q45" s="816"/>
      <c r="R45" s="816"/>
      <c r="S45" s="816"/>
      <c r="T45" s="816"/>
      <c r="U45" s="15"/>
      <c r="V45" s="15"/>
      <c r="W45" s="94"/>
      <c r="X45" s="94"/>
      <c r="AF45" s="63"/>
      <c r="AG45" s="876"/>
      <c r="AH45" s="63"/>
      <c r="AI45" s="63"/>
      <c r="AJ45" s="63"/>
      <c r="AK45" s="63"/>
      <c r="AL45" s="63"/>
      <c r="AM45" s="63"/>
      <c r="AN45" s="63"/>
    </row>
    <row r="46" spans="1:41" ht="25.5">
      <c r="A46" s="79"/>
      <c r="C46" s="79"/>
      <c r="D46" s="814"/>
      <c r="E46" s="814"/>
      <c r="F46" s="814"/>
      <c r="G46" s="814"/>
      <c r="H46" s="814"/>
      <c r="I46" s="814"/>
      <c r="J46" s="810"/>
      <c r="K46" s="816"/>
      <c r="L46" s="816"/>
      <c r="M46" s="816"/>
      <c r="N46" s="816"/>
      <c r="O46" s="816"/>
      <c r="P46" s="816"/>
      <c r="Q46" s="816"/>
      <c r="R46" s="816"/>
      <c r="S46" s="816"/>
      <c r="T46" s="816"/>
      <c r="U46" s="15"/>
      <c r="V46" s="15"/>
      <c r="W46" s="94"/>
      <c r="X46" s="94"/>
      <c r="AF46" s="63"/>
      <c r="AG46" s="63"/>
      <c r="AH46" s="63"/>
      <c r="AI46" s="63"/>
      <c r="AJ46" s="63"/>
      <c r="AK46" s="63"/>
      <c r="AL46" s="63"/>
      <c r="AM46" s="63"/>
      <c r="AN46" s="63"/>
    </row>
    <row r="47" spans="1:41">
      <c r="A47" s="1965"/>
      <c r="C47" s="1972"/>
      <c r="D47" s="1965"/>
      <c r="E47" s="1965"/>
      <c r="F47" s="1965"/>
      <c r="G47" s="1965"/>
      <c r="H47" s="1965"/>
      <c r="I47" s="1965"/>
      <c r="J47" s="810"/>
      <c r="K47" s="810"/>
      <c r="L47" s="810"/>
      <c r="M47" s="810"/>
      <c r="N47" s="810"/>
      <c r="O47" s="810"/>
      <c r="P47" s="810"/>
      <c r="Q47" s="810"/>
      <c r="R47" s="810"/>
      <c r="S47" s="810"/>
      <c r="T47" s="810"/>
      <c r="U47" s="15"/>
      <c r="V47" s="15"/>
      <c r="W47" s="94"/>
      <c r="X47" s="94"/>
      <c r="AF47" s="63"/>
      <c r="AG47" s="63"/>
      <c r="AH47" s="63"/>
      <c r="AI47" s="63"/>
      <c r="AJ47" s="63"/>
      <c r="AK47" s="63"/>
      <c r="AL47" s="63"/>
      <c r="AM47" s="63"/>
      <c r="AN47" s="63"/>
    </row>
    <row r="48" spans="1:41">
      <c r="A48" s="1965"/>
      <c r="C48" s="1972"/>
      <c r="D48" s="811"/>
      <c r="E48" s="82"/>
      <c r="F48" s="82"/>
      <c r="G48" s="82"/>
      <c r="H48" s="82"/>
      <c r="I48" s="82"/>
      <c r="J48" s="810"/>
      <c r="K48" s="82"/>
      <c r="L48" s="810"/>
      <c r="M48" s="82"/>
      <c r="N48" s="810"/>
      <c r="O48" s="82"/>
      <c r="P48" s="810"/>
      <c r="Q48" s="82"/>
      <c r="R48" s="810"/>
      <c r="S48" s="82"/>
      <c r="T48" s="810"/>
      <c r="U48" s="810"/>
      <c r="V48" s="15"/>
      <c r="W48" s="94"/>
      <c r="X48" s="94"/>
      <c r="AF48" s="63"/>
      <c r="AG48" s="63"/>
      <c r="AH48" s="63"/>
      <c r="AI48" s="63"/>
      <c r="AJ48" s="63"/>
      <c r="AK48" s="63"/>
      <c r="AL48" s="63"/>
      <c r="AM48" s="63"/>
      <c r="AN48" s="63"/>
    </row>
    <row r="49" spans="1:41" ht="18">
      <c r="A49" s="812"/>
      <c r="C49" s="84"/>
      <c r="D49" s="84"/>
      <c r="E49" s="86"/>
      <c r="F49" s="85"/>
      <c r="G49" s="86"/>
      <c r="H49" s="86"/>
      <c r="I49" s="87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10"/>
      <c r="V49" s="15"/>
      <c r="W49" s="94"/>
      <c r="X49" s="94"/>
      <c r="AF49" s="63"/>
      <c r="AG49" s="63"/>
      <c r="AH49" s="63"/>
      <c r="AI49" s="63"/>
      <c r="AJ49" s="63"/>
      <c r="AK49" s="63"/>
      <c r="AL49" s="63"/>
      <c r="AM49" s="63"/>
      <c r="AN49" s="63"/>
    </row>
    <row r="50" spans="1:41">
      <c r="A50" s="812"/>
      <c r="B50" s="17"/>
      <c r="C50" s="811"/>
      <c r="D50" s="811"/>
      <c r="E50" s="19"/>
      <c r="F50" s="19"/>
      <c r="G50" s="810"/>
      <c r="H50" s="78"/>
      <c r="I50" s="78"/>
      <c r="J50" s="813"/>
      <c r="K50" s="813"/>
      <c r="L50" s="813"/>
      <c r="M50" s="813"/>
      <c r="N50" s="813"/>
      <c r="O50" s="813"/>
      <c r="P50" s="813"/>
      <c r="Q50" s="813"/>
      <c r="R50" s="813"/>
      <c r="S50" s="813"/>
      <c r="T50" s="813"/>
      <c r="U50" s="810"/>
      <c r="V50" s="15"/>
      <c r="W50" s="94"/>
      <c r="X50" s="94"/>
      <c r="AF50" s="63"/>
      <c r="AG50" s="63"/>
      <c r="AH50" s="63"/>
      <c r="AI50" s="63"/>
      <c r="AJ50" s="63"/>
      <c r="AK50" s="63"/>
      <c r="AL50" s="63"/>
      <c r="AM50" s="63"/>
      <c r="AN50" s="63"/>
    </row>
    <row r="51" spans="1:41">
      <c r="A51" s="812"/>
      <c r="B51" s="17"/>
      <c r="C51" s="811"/>
      <c r="D51" s="811"/>
      <c r="E51" s="810"/>
      <c r="F51" s="19"/>
      <c r="G51" s="810"/>
      <c r="H51" s="78"/>
      <c r="I51" s="78"/>
      <c r="J51" s="813"/>
      <c r="K51" s="813"/>
      <c r="L51" s="813"/>
      <c r="M51" s="813"/>
      <c r="N51" s="813"/>
      <c r="O51" s="813"/>
      <c r="P51" s="813"/>
      <c r="Q51" s="813"/>
      <c r="R51" s="813"/>
      <c r="S51" s="813"/>
      <c r="T51" s="813"/>
      <c r="U51" s="810"/>
      <c r="V51" s="810"/>
      <c r="W51" s="94"/>
      <c r="X51" s="94"/>
      <c r="AF51" s="63"/>
      <c r="AG51" s="63"/>
      <c r="AH51" s="63"/>
      <c r="AI51" s="63"/>
      <c r="AJ51" s="63"/>
      <c r="AK51" s="63"/>
      <c r="AL51" s="63"/>
      <c r="AM51" s="63"/>
      <c r="AN51" s="63"/>
    </row>
    <row r="52" spans="1:41">
      <c r="A52" s="826"/>
      <c r="B52" s="17"/>
      <c r="C52" s="811"/>
      <c r="D52" s="811"/>
      <c r="E52" s="810"/>
      <c r="F52" s="19"/>
      <c r="G52" s="810"/>
      <c r="H52" s="78"/>
      <c r="I52" s="78"/>
      <c r="J52" s="813"/>
      <c r="K52" s="813"/>
      <c r="L52" s="813"/>
      <c r="M52" s="813"/>
      <c r="N52" s="813"/>
      <c r="O52" s="813"/>
      <c r="P52" s="813"/>
      <c r="Q52" s="813"/>
      <c r="R52" s="813"/>
      <c r="S52" s="813"/>
      <c r="T52" s="813"/>
      <c r="U52" s="810"/>
      <c r="V52" s="810"/>
      <c r="W52" s="94"/>
      <c r="X52" s="94"/>
      <c r="AF52" s="63"/>
      <c r="AG52" s="63"/>
      <c r="AH52" s="63"/>
      <c r="AI52" s="63"/>
      <c r="AJ52" s="63"/>
      <c r="AK52" s="63"/>
      <c r="AL52" s="63"/>
      <c r="AM52" s="63"/>
      <c r="AN52" s="63"/>
    </row>
    <row r="53" spans="1:41">
      <c r="A53" s="825"/>
      <c r="B53" s="17"/>
      <c r="C53" s="811"/>
      <c r="D53" s="811"/>
      <c r="E53" s="810"/>
      <c r="F53" s="19"/>
      <c r="G53" s="810"/>
      <c r="H53" s="78"/>
      <c r="I53" s="78"/>
      <c r="J53" s="813"/>
      <c r="K53" s="813"/>
      <c r="L53" s="813"/>
      <c r="M53" s="813"/>
      <c r="N53" s="813"/>
      <c r="O53" s="813"/>
      <c r="P53" s="813"/>
      <c r="Q53" s="813"/>
      <c r="R53" s="813"/>
      <c r="S53" s="813"/>
      <c r="T53" s="813"/>
      <c r="U53" s="810"/>
      <c r="V53" s="810"/>
      <c r="W53" s="94"/>
      <c r="X53" s="94"/>
      <c r="AF53" s="63"/>
      <c r="AG53" s="63"/>
      <c r="AH53" s="63"/>
      <c r="AI53" s="63"/>
      <c r="AJ53" s="63"/>
      <c r="AK53" s="63"/>
      <c r="AL53" s="63"/>
      <c r="AM53" s="63"/>
      <c r="AN53" s="63"/>
    </row>
    <row r="54" spans="1:41" ht="38.25" customHeight="1">
      <c r="A54" s="825"/>
      <c r="B54" s="17"/>
      <c r="C54" s="811"/>
      <c r="D54" s="811"/>
      <c r="E54" s="810"/>
      <c r="F54" s="19"/>
      <c r="G54" s="810"/>
      <c r="H54" s="78"/>
      <c r="I54" s="78"/>
      <c r="J54" s="813"/>
      <c r="K54" s="813"/>
      <c r="L54" s="813"/>
      <c r="M54" s="813"/>
      <c r="N54" s="813"/>
      <c r="O54" s="813"/>
      <c r="P54" s="813"/>
      <c r="Q54" s="813"/>
      <c r="R54" s="813"/>
      <c r="S54" s="813"/>
      <c r="T54" s="813"/>
      <c r="U54" s="810"/>
      <c r="V54" s="810"/>
      <c r="W54" s="94"/>
      <c r="X54" s="94"/>
      <c r="AF54" s="63"/>
      <c r="AG54" s="63"/>
      <c r="AH54" s="63"/>
      <c r="AI54" s="63"/>
      <c r="AJ54" s="63"/>
      <c r="AK54" s="63"/>
      <c r="AL54" s="63"/>
      <c r="AM54" s="63"/>
      <c r="AN54" s="63"/>
    </row>
    <row r="55" spans="1:41" ht="24" customHeight="1">
      <c r="A55" s="15"/>
      <c r="B55" s="17"/>
      <c r="C55" s="811"/>
      <c r="D55" s="811"/>
      <c r="E55" s="810"/>
      <c r="F55" s="19"/>
      <c r="G55" s="810"/>
      <c r="H55" s="78"/>
      <c r="I55" s="78"/>
      <c r="J55" s="813"/>
      <c r="K55" s="813"/>
      <c r="L55" s="813"/>
      <c r="M55" s="813"/>
      <c r="N55" s="813"/>
      <c r="O55" s="813"/>
      <c r="P55" s="813"/>
      <c r="Q55" s="813"/>
      <c r="R55" s="813"/>
      <c r="S55" s="813"/>
      <c r="T55" s="813"/>
      <c r="U55" s="810"/>
      <c r="V55" s="810"/>
      <c r="W55" s="94"/>
      <c r="X55" s="94"/>
      <c r="AF55" s="63"/>
      <c r="AG55" s="63"/>
      <c r="AH55" s="63"/>
      <c r="AI55" s="63"/>
      <c r="AJ55" s="63"/>
      <c r="AK55" s="63"/>
      <c r="AL55" s="63"/>
      <c r="AM55" s="63"/>
      <c r="AN55" s="63"/>
    </row>
    <row r="56" spans="1:41">
      <c r="A56" s="15"/>
      <c r="B56" s="17"/>
      <c r="C56" s="811"/>
      <c r="D56" s="811"/>
      <c r="E56" s="810"/>
      <c r="F56" s="19"/>
      <c r="G56" s="810"/>
      <c r="H56" s="78"/>
      <c r="I56" s="78"/>
      <c r="J56" s="813"/>
      <c r="K56" s="813"/>
      <c r="L56" s="813"/>
      <c r="M56" s="813"/>
      <c r="N56" s="813"/>
      <c r="O56" s="813"/>
      <c r="P56" s="813"/>
      <c r="Q56" s="813"/>
      <c r="R56" s="813"/>
      <c r="S56" s="813"/>
      <c r="T56" s="813"/>
      <c r="U56" s="810"/>
      <c r="V56" s="810"/>
      <c r="W56" s="96"/>
      <c r="X56" s="96"/>
      <c r="AF56" s="63"/>
      <c r="AG56" s="63"/>
      <c r="AH56" s="63"/>
      <c r="AI56" s="63"/>
      <c r="AJ56" s="63"/>
      <c r="AK56" s="63"/>
      <c r="AL56" s="63"/>
      <c r="AM56" s="63"/>
      <c r="AN56" s="63"/>
    </row>
    <row r="57" spans="1:41">
      <c r="A57" s="15"/>
      <c r="B57" s="17"/>
      <c r="C57" s="811"/>
      <c r="D57" s="811"/>
      <c r="E57" s="19"/>
      <c r="F57" s="19"/>
      <c r="G57" s="810"/>
      <c r="H57" s="78"/>
      <c r="I57" s="78"/>
      <c r="J57" s="813"/>
      <c r="K57" s="813"/>
      <c r="L57" s="813"/>
      <c r="M57" s="813"/>
      <c r="N57" s="813"/>
      <c r="O57" s="813"/>
      <c r="P57" s="813"/>
      <c r="Q57" s="813"/>
      <c r="R57" s="813"/>
      <c r="S57" s="813"/>
      <c r="T57" s="813"/>
      <c r="U57" s="810"/>
      <c r="V57" s="810"/>
      <c r="W57" s="15"/>
      <c r="X57" s="15"/>
      <c r="Y57" s="15"/>
      <c r="AF57" s="63"/>
      <c r="AG57" s="63"/>
      <c r="AH57" s="63"/>
      <c r="AI57" s="63"/>
      <c r="AJ57" s="63"/>
      <c r="AK57" s="63"/>
      <c r="AL57" s="63"/>
      <c r="AM57" s="63"/>
      <c r="AN57" s="63"/>
    </row>
    <row r="58" spans="1:41">
      <c r="A58" s="15"/>
      <c r="B58" s="17"/>
      <c r="C58" s="811"/>
      <c r="D58" s="811"/>
      <c r="E58" s="810"/>
      <c r="F58" s="19"/>
      <c r="G58" s="810"/>
      <c r="H58" s="78"/>
      <c r="I58" s="78"/>
      <c r="J58" s="813"/>
      <c r="K58" s="813"/>
      <c r="L58" s="813"/>
      <c r="M58" s="813"/>
      <c r="N58" s="813"/>
      <c r="O58" s="813"/>
      <c r="P58" s="813"/>
      <c r="Q58" s="813"/>
      <c r="R58" s="813"/>
      <c r="S58" s="813"/>
      <c r="T58" s="813"/>
      <c r="U58" s="810"/>
      <c r="V58" s="810"/>
      <c r="W58" s="15"/>
      <c r="X58" s="15"/>
      <c r="Y58" s="15"/>
      <c r="AE58" s="821"/>
      <c r="AF58" s="63"/>
      <c r="AG58" s="343"/>
      <c r="AH58" s="63"/>
      <c r="AI58" s="63"/>
      <c r="AJ58" s="63"/>
      <c r="AK58" s="63"/>
      <c r="AL58" s="63"/>
      <c r="AM58" s="63"/>
      <c r="AN58" s="63"/>
    </row>
    <row r="59" spans="1:41" ht="16.5" customHeight="1">
      <c r="A59" s="15"/>
      <c r="B59" s="17"/>
      <c r="C59" s="811"/>
      <c r="D59" s="811"/>
      <c r="E59" s="810"/>
      <c r="F59" s="19"/>
      <c r="G59" s="810"/>
      <c r="H59" s="78"/>
      <c r="I59" s="78"/>
      <c r="J59" s="813"/>
      <c r="K59" s="813"/>
      <c r="L59" s="813"/>
      <c r="M59" s="813"/>
      <c r="N59" s="813"/>
      <c r="O59" s="813"/>
      <c r="P59" s="813"/>
      <c r="Q59" s="813"/>
      <c r="R59" s="813"/>
      <c r="S59" s="813"/>
      <c r="T59" s="813"/>
      <c r="U59" s="810"/>
      <c r="V59" s="810"/>
      <c r="W59" s="15"/>
      <c r="X59" s="15"/>
      <c r="Y59" s="15"/>
      <c r="AF59" s="63"/>
      <c r="AG59" s="63"/>
      <c r="AH59" s="63"/>
      <c r="AI59" s="63"/>
      <c r="AJ59" s="63"/>
      <c r="AK59" s="63"/>
      <c r="AL59" s="63"/>
      <c r="AM59" s="63"/>
      <c r="AN59" s="63"/>
    </row>
    <row r="60" spans="1:41" ht="36" customHeight="1">
      <c r="A60" s="15"/>
      <c r="B60" s="1952">
        <v>24</v>
      </c>
      <c r="C60" s="811"/>
      <c r="D60" s="38" t="s">
        <v>465</v>
      </c>
      <c r="E60" s="810"/>
      <c r="F60" s="810"/>
      <c r="G60" s="810"/>
      <c r="H60" s="810"/>
      <c r="I60" s="810"/>
      <c r="J60" s="810"/>
      <c r="K60" s="810"/>
      <c r="L60" s="810"/>
      <c r="M60" s="810"/>
      <c r="N60" s="810"/>
      <c r="O60" s="810"/>
      <c r="P60" s="810"/>
      <c r="Q60" s="816"/>
      <c r="R60" s="816"/>
      <c r="S60" s="816"/>
      <c r="T60" s="816"/>
      <c r="U60" s="816"/>
      <c r="V60" s="816"/>
      <c r="W60" s="816"/>
      <c r="X60" s="816"/>
      <c r="Y60" s="816"/>
      <c r="Z60" s="816"/>
      <c r="AA60" s="816"/>
      <c r="AF60" s="63"/>
      <c r="AG60" s="63"/>
      <c r="AH60" s="63"/>
      <c r="AI60" s="63"/>
      <c r="AJ60" s="63"/>
      <c r="AK60" s="63"/>
      <c r="AL60" s="63"/>
      <c r="AM60" s="63"/>
      <c r="AN60" s="63"/>
    </row>
    <row r="61" spans="1:41" ht="35.25" customHeight="1">
      <c r="A61" s="15"/>
      <c r="B61" s="1952"/>
      <c r="C61" s="811"/>
      <c r="D61" s="38" t="s">
        <v>449</v>
      </c>
      <c r="E61" s="810"/>
      <c r="F61" s="810"/>
      <c r="G61" s="810"/>
      <c r="H61" s="810"/>
      <c r="I61" s="810"/>
      <c r="J61" s="810"/>
      <c r="K61" s="810"/>
      <c r="L61" s="810"/>
      <c r="M61" s="810"/>
      <c r="O61" s="810"/>
      <c r="Q61" s="810"/>
      <c r="R61" s="816"/>
      <c r="S61" s="816"/>
      <c r="T61" s="816"/>
      <c r="U61" s="816"/>
      <c r="V61" s="816"/>
      <c r="W61" s="816"/>
      <c r="X61" s="816"/>
      <c r="Y61" s="816"/>
      <c r="Z61" s="816"/>
      <c r="AA61" s="816"/>
      <c r="AB61" s="816"/>
      <c r="AF61" s="63"/>
      <c r="AG61" s="63"/>
      <c r="AH61" s="63"/>
      <c r="AI61" s="63"/>
      <c r="AJ61" s="63"/>
      <c r="AK61" s="63"/>
      <c r="AL61" s="63"/>
      <c r="AM61" s="63"/>
      <c r="AN61" s="63"/>
    </row>
    <row r="62" spans="1:41" ht="25.5">
      <c r="A62" s="1256" t="s">
        <v>17</v>
      </c>
      <c r="B62" s="1256"/>
      <c r="C62" s="1256"/>
      <c r="D62" s="1959" t="s">
        <v>417</v>
      </c>
      <c r="E62" s="1960"/>
      <c r="F62" s="1960"/>
      <c r="G62" s="1960"/>
      <c r="H62" s="1960"/>
      <c r="I62" s="1960"/>
      <c r="J62" s="1960"/>
      <c r="K62" s="1960"/>
      <c r="L62" s="1960"/>
      <c r="M62" s="1960"/>
      <c r="N62" s="1960"/>
      <c r="O62" s="1960"/>
      <c r="P62" s="1960"/>
      <c r="Q62" s="1960"/>
      <c r="R62" s="1960"/>
      <c r="S62" s="1960"/>
      <c r="T62" s="1960"/>
      <c r="U62" s="1960"/>
      <c r="V62" s="1960"/>
      <c r="W62" s="1961"/>
      <c r="X62" s="338"/>
      <c r="Y62" s="338"/>
      <c r="Z62" s="338"/>
      <c r="AA62" s="338"/>
      <c r="AB62" s="338"/>
      <c r="AC62" s="338"/>
      <c r="AD62" s="338"/>
      <c r="AE62" s="338"/>
      <c r="AF62" s="63"/>
      <c r="AG62" s="63"/>
      <c r="AH62" s="63"/>
      <c r="AI62" s="63"/>
      <c r="AJ62" s="63"/>
      <c r="AK62" s="63"/>
      <c r="AL62" s="63"/>
      <c r="AM62" s="63"/>
      <c r="AN62" s="63"/>
      <c r="AO62" s="63"/>
    </row>
    <row r="63" spans="1:41">
      <c r="A63" s="846"/>
      <c r="B63" s="1953" t="s">
        <v>1</v>
      </c>
      <c r="C63" s="1955" t="s">
        <v>2</v>
      </c>
      <c r="D63" s="2017" t="s">
        <v>1682</v>
      </c>
      <c r="E63" s="1991" t="s">
        <v>16</v>
      </c>
      <c r="F63" s="1992"/>
      <c r="G63" s="1992"/>
      <c r="H63" s="1992"/>
      <c r="I63" s="1992"/>
      <c r="J63" s="1992"/>
      <c r="K63" s="1992"/>
      <c r="L63" s="1993"/>
      <c r="M63" s="32">
        <v>1</v>
      </c>
      <c r="N63" s="32">
        <v>2</v>
      </c>
      <c r="O63" s="32">
        <v>1</v>
      </c>
      <c r="P63" s="405">
        <v>2</v>
      </c>
      <c r="Q63" s="32">
        <v>1</v>
      </c>
      <c r="R63" s="32">
        <v>2</v>
      </c>
      <c r="S63" s="32">
        <v>1</v>
      </c>
      <c r="T63" s="32">
        <v>2</v>
      </c>
      <c r="U63" s="32">
        <v>1</v>
      </c>
      <c r="V63" s="32">
        <v>2</v>
      </c>
      <c r="W63" s="32">
        <v>1</v>
      </c>
      <c r="X63" s="1244"/>
      <c r="Y63" s="1244"/>
      <c r="Z63" s="1244"/>
      <c r="AA63" s="333"/>
      <c r="AB63" s="333"/>
      <c r="AC63" s="333"/>
      <c r="AD63" s="333"/>
      <c r="AE63" s="333"/>
      <c r="AF63" s="63"/>
      <c r="AG63" s="63"/>
      <c r="AH63" s="878"/>
      <c r="AI63" s="63"/>
      <c r="AJ63" s="63"/>
      <c r="AK63" s="63"/>
      <c r="AL63" s="63"/>
      <c r="AM63" s="63"/>
      <c r="AN63" s="63"/>
      <c r="AO63" s="63"/>
    </row>
    <row r="64" spans="1:41">
      <c r="A64" s="1242"/>
      <c r="B64" s="1953"/>
      <c r="C64" s="1955"/>
      <c r="D64" s="2018"/>
      <c r="E64" s="1248" t="s">
        <v>0</v>
      </c>
      <c r="F64" s="1955" t="s">
        <v>552</v>
      </c>
      <c r="G64" s="1990"/>
      <c r="H64" s="1243" t="s">
        <v>48</v>
      </c>
      <c r="I64" s="1243"/>
      <c r="J64" s="1243" t="s">
        <v>8</v>
      </c>
      <c r="K64" s="1243" t="s">
        <v>9</v>
      </c>
      <c r="L64" s="1243" t="s">
        <v>10</v>
      </c>
      <c r="M64" s="1247">
        <v>1</v>
      </c>
      <c r="N64" s="1247">
        <v>2</v>
      </c>
      <c r="O64" s="1247">
        <v>3</v>
      </c>
      <c r="P64" s="1247">
        <v>4</v>
      </c>
      <c r="Q64" s="1247">
        <v>5</v>
      </c>
      <c r="R64" s="1247">
        <v>6</v>
      </c>
      <c r="S64" s="1247">
        <v>7</v>
      </c>
      <c r="T64" s="1247">
        <v>8</v>
      </c>
      <c r="U64" s="1247">
        <v>9</v>
      </c>
      <c r="V64" s="1247">
        <v>10</v>
      </c>
      <c r="W64" s="1247">
        <v>11</v>
      </c>
      <c r="X64" s="1244"/>
      <c r="Y64" s="1244"/>
      <c r="Z64" s="1244"/>
      <c r="AA64" s="1244"/>
      <c r="AB64" s="1244"/>
      <c r="AC64" s="1244"/>
      <c r="AD64" s="1244"/>
      <c r="AE64" s="1244"/>
      <c r="AF64" s="63"/>
      <c r="AG64" s="63"/>
      <c r="AH64" s="343"/>
      <c r="AI64" s="63"/>
      <c r="AJ64" s="63"/>
      <c r="AK64" s="63"/>
      <c r="AL64" s="63"/>
      <c r="AM64" s="63"/>
      <c r="AN64" s="63"/>
      <c r="AO64" s="63"/>
    </row>
    <row r="65" spans="1:41">
      <c r="A65" s="1973" t="s">
        <v>450</v>
      </c>
      <c r="B65" s="1065" t="s">
        <v>442</v>
      </c>
      <c r="C65" s="1439" t="s">
        <v>4</v>
      </c>
      <c r="D65" s="1382" t="s">
        <v>1681</v>
      </c>
      <c r="E65" s="1253" t="s">
        <v>18</v>
      </c>
      <c r="F65" s="571" t="s">
        <v>972</v>
      </c>
      <c r="G65" s="571" t="s">
        <v>973</v>
      </c>
      <c r="H65" s="1039">
        <v>0</v>
      </c>
      <c r="I65" s="1251"/>
      <c r="J65" s="1251"/>
      <c r="K65" s="1251"/>
      <c r="L65" s="37">
        <v>0</v>
      </c>
      <c r="M65" s="111">
        <v>0.28958333333333336</v>
      </c>
      <c r="N65" s="111">
        <v>0.33124999999999999</v>
      </c>
      <c r="O65" s="111">
        <v>0.3888888888888889</v>
      </c>
      <c r="P65" s="111">
        <v>0.45624999999999999</v>
      </c>
      <c r="Q65" s="111">
        <v>0.49791666666666662</v>
      </c>
      <c r="R65" s="111">
        <v>0.54652777777777783</v>
      </c>
      <c r="S65" s="111">
        <v>0.58819444444444446</v>
      </c>
      <c r="T65" s="111">
        <v>0.67152777777777783</v>
      </c>
      <c r="U65" s="111">
        <v>0.75486111111111109</v>
      </c>
      <c r="V65" s="133">
        <v>0.84513888888888899</v>
      </c>
      <c r="W65" s="111">
        <v>0.93541666666666667</v>
      </c>
      <c r="X65" s="393"/>
      <c r="Y65" s="393"/>
      <c r="Z65" s="393"/>
      <c r="AA65" s="393"/>
      <c r="AB65" s="393"/>
      <c r="AC65" s="393"/>
      <c r="AD65" s="393"/>
      <c r="AE65" s="393"/>
      <c r="AF65" s="15"/>
      <c r="AG65" s="63"/>
      <c r="AH65" s="63"/>
      <c r="AI65" s="63"/>
      <c r="AJ65" s="63"/>
      <c r="AK65" s="63"/>
      <c r="AL65" s="63"/>
      <c r="AM65" s="63"/>
      <c r="AN65" s="63"/>
      <c r="AO65" s="63"/>
    </row>
    <row r="66" spans="1:41">
      <c r="A66" s="1951"/>
      <c r="B66" s="1098" t="s">
        <v>302</v>
      </c>
      <c r="C66" s="1439" t="s">
        <v>4</v>
      </c>
      <c r="D66" s="1382" t="s">
        <v>1683</v>
      </c>
      <c r="E66" s="1253" t="s">
        <v>19</v>
      </c>
      <c r="F66" s="571" t="s">
        <v>974</v>
      </c>
      <c r="G66" s="571" t="s">
        <v>707</v>
      </c>
      <c r="H66" s="1300">
        <v>0.54</v>
      </c>
      <c r="I66" s="28">
        <f>H66</f>
        <v>0.54</v>
      </c>
      <c r="J66" s="1251">
        <v>30</v>
      </c>
      <c r="K66" s="37">
        <f t="shared" ref="K66:K91" si="16">(H66/J66)/24</f>
        <v>7.5000000000000012E-4</v>
      </c>
      <c r="L66" s="37">
        <f>L65+K66</f>
        <v>7.5000000000000012E-4</v>
      </c>
      <c r="M66" s="98">
        <f t="shared" ref="M66:W81" si="17">M65+$K66</f>
        <v>0.29033333333333333</v>
      </c>
      <c r="N66" s="98">
        <f t="shared" si="17"/>
        <v>0.33199999999999996</v>
      </c>
      <c r="O66" s="98">
        <f t="shared" si="17"/>
        <v>0.38963888888888887</v>
      </c>
      <c r="P66" s="98">
        <f t="shared" si="17"/>
        <v>0.45699999999999996</v>
      </c>
      <c r="Q66" s="98">
        <f t="shared" si="17"/>
        <v>0.49866666666666659</v>
      </c>
      <c r="R66" s="98">
        <f t="shared" si="17"/>
        <v>0.54727777777777786</v>
      </c>
      <c r="S66" s="98">
        <f t="shared" si="17"/>
        <v>0.58894444444444449</v>
      </c>
      <c r="T66" s="98">
        <f t="shared" si="17"/>
        <v>0.67227777777777786</v>
      </c>
      <c r="U66" s="98">
        <f t="shared" si="17"/>
        <v>0.75561111111111112</v>
      </c>
      <c r="V66" s="98">
        <f t="shared" si="17"/>
        <v>0.84588888888888902</v>
      </c>
      <c r="W66" s="98">
        <f t="shared" si="17"/>
        <v>0.9361666666666667</v>
      </c>
      <c r="X66" s="90"/>
      <c r="Y66" s="90"/>
      <c r="Z66" s="90"/>
      <c r="AA66" s="90"/>
      <c r="AB66" s="90"/>
      <c r="AC66" s="90"/>
      <c r="AD66" s="90"/>
      <c r="AE66" s="90"/>
      <c r="AF66" s="15"/>
      <c r="AG66" s="63"/>
      <c r="AH66" s="63"/>
      <c r="AI66" s="63"/>
      <c r="AJ66" s="63"/>
      <c r="AK66" s="63"/>
      <c r="AL66" s="63"/>
      <c r="AM66" s="63"/>
      <c r="AN66" s="63"/>
      <c r="AO66" s="63"/>
    </row>
    <row r="67" spans="1:41">
      <c r="A67" s="1951"/>
      <c r="B67" s="1098" t="s">
        <v>441</v>
      </c>
      <c r="C67" s="1264" t="s">
        <v>4</v>
      </c>
      <c r="D67" s="1264" t="s">
        <v>1681</v>
      </c>
      <c r="E67" s="1382" t="s">
        <v>20</v>
      </c>
      <c r="F67" s="571" t="s">
        <v>1198</v>
      </c>
      <c r="G67" s="571" t="s">
        <v>1199</v>
      </c>
      <c r="H67" s="1300">
        <v>0.72</v>
      </c>
      <c r="I67" s="28">
        <f>H66+H67</f>
        <v>1.26</v>
      </c>
      <c r="J67" s="1251">
        <v>30</v>
      </c>
      <c r="K67" s="37">
        <f t="shared" si="16"/>
        <v>1E-3</v>
      </c>
      <c r="L67" s="37">
        <f t="shared" ref="L67:L79" si="18">L66+K67</f>
        <v>1.7500000000000003E-3</v>
      </c>
      <c r="M67" s="98">
        <f t="shared" si="17"/>
        <v>0.29133333333333333</v>
      </c>
      <c r="N67" s="98">
        <f t="shared" si="17"/>
        <v>0.33299999999999996</v>
      </c>
      <c r="O67" s="98">
        <f t="shared" si="17"/>
        <v>0.39063888888888887</v>
      </c>
      <c r="P67" s="98">
        <f t="shared" si="17"/>
        <v>0.45799999999999996</v>
      </c>
      <c r="Q67" s="98">
        <f t="shared" si="17"/>
        <v>0.49966666666666659</v>
      </c>
      <c r="R67" s="98">
        <f t="shared" si="17"/>
        <v>0.54827777777777786</v>
      </c>
      <c r="S67" s="98">
        <f t="shared" si="17"/>
        <v>0.58994444444444449</v>
      </c>
      <c r="T67" s="98">
        <f t="shared" si="17"/>
        <v>0.67327777777777786</v>
      </c>
      <c r="U67" s="98">
        <f t="shared" si="17"/>
        <v>0.75661111111111112</v>
      </c>
      <c r="V67" s="98">
        <f t="shared" si="17"/>
        <v>0.84688888888888902</v>
      </c>
      <c r="W67" s="98">
        <f t="shared" si="17"/>
        <v>0.9371666666666667</v>
      </c>
      <c r="X67" s="90"/>
      <c r="Y67" s="90"/>
      <c r="Z67" s="90"/>
      <c r="AA67" s="90"/>
      <c r="AB67" s="90"/>
      <c r="AC67" s="90"/>
      <c r="AD67" s="90"/>
      <c r="AE67" s="90"/>
      <c r="AF67" s="15"/>
      <c r="AG67" s="63"/>
      <c r="AH67" s="63"/>
      <c r="AI67" s="63"/>
      <c r="AJ67" s="63"/>
      <c r="AK67" s="63"/>
      <c r="AL67" s="63"/>
      <c r="AM67" s="63"/>
      <c r="AN67" s="63"/>
      <c r="AO67" s="63"/>
    </row>
    <row r="68" spans="1:41">
      <c r="A68" s="1951"/>
      <c r="B68" s="1098" t="s">
        <v>440</v>
      </c>
      <c r="C68" s="1264" t="s">
        <v>4</v>
      </c>
      <c r="D68" s="1264" t="s">
        <v>1681</v>
      </c>
      <c r="E68" s="1382" t="s">
        <v>21</v>
      </c>
      <c r="F68" s="571" t="s">
        <v>1200</v>
      </c>
      <c r="G68" s="571" t="s">
        <v>1201</v>
      </c>
      <c r="H68" s="1300">
        <v>0.7</v>
      </c>
      <c r="I68" s="28">
        <f>I67+H68</f>
        <v>1.96</v>
      </c>
      <c r="J68" s="1251">
        <v>30</v>
      </c>
      <c r="K68" s="37">
        <f t="shared" si="16"/>
        <v>9.7222222222222209E-4</v>
      </c>
      <c r="L68" s="37">
        <f t="shared" si="18"/>
        <v>2.7222222222222222E-3</v>
      </c>
      <c r="M68" s="98">
        <f t="shared" si="17"/>
        <v>0.29230555555555554</v>
      </c>
      <c r="N68" s="98">
        <f t="shared" si="17"/>
        <v>0.33397222222222217</v>
      </c>
      <c r="O68" s="98">
        <f t="shared" si="17"/>
        <v>0.39161111111111108</v>
      </c>
      <c r="P68" s="98">
        <f t="shared" si="17"/>
        <v>0.45897222222222217</v>
      </c>
      <c r="Q68" s="98">
        <f t="shared" si="17"/>
        <v>0.50063888888888886</v>
      </c>
      <c r="R68" s="98">
        <f t="shared" si="17"/>
        <v>0.54925000000000013</v>
      </c>
      <c r="S68" s="98">
        <f t="shared" si="17"/>
        <v>0.59091666666666676</v>
      </c>
      <c r="T68" s="98">
        <f t="shared" si="17"/>
        <v>0.67425000000000013</v>
      </c>
      <c r="U68" s="98">
        <f t="shared" si="17"/>
        <v>0.75758333333333339</v>
      </c>
      <c r="V68" s="98">
        <f t="shared" si="17"/>
        <v>0.84786111111111129</v>
      </c>
      <c r="W68" s="98">
        <f t="shared" si="17"/>
        <v>0.93813888888888897</v>
      </c>
      <c r="X68" s="90"/>
      <c r="Y68" s="90"/>
      <c r="Z68" s="90"/>
      <c r="AA68" s="90"/>
      <c r="AB68" s="90"/>
      <c r="AC68" s="90"/>
      <c r="AD68" s="90"/>
      <c r="AE68" s="90"/>
      <c r="AF68" s="15"/>
      <c r="AG68" s="15"/>
    </row>
    <row r="69" spans="1:41">
      <c r="A69" s="1951"/>
      <c r="B69" s="1098" t="s">
        <v>439</v>
      </c>
      <c r="C69" s="1264" t="s">
        <v>4</v>
      </c>
      <c r="D69" s="1264" t="s">
        <v>1681</v>
      </c>
      <c r="E69" s="1382" t="s">
        <v>22</v>
      </c>
      <c r="F69" s="571" t="s">
        <v>975</v>
      </c>
      <c r="G69" s="571" t="s">
        <v>976</v>
      </c>
      <c r="H69" s="1300">
        <v>1</v>
      </c>
      <c r="I69" s="28">
        <f t="shared" ref="I69:I98" si="19">I68+H69</f>
        <v>2.96</v>
      </c>
      <c r="J69" s="1251">
        <v>30</v>
      </c>
      <c r="K69" s="37">
        <f t="shared" si="16"/>
        <v>1.3888888888888889E-3</v>
      </c>
      <c r="L69" s="37">
        <f t="shared" si="18"/>
        <v>4.1111111111111114E-3</v>
      </c>
      <c r="M69" s="98">
        <f t="shared" si="17"/>
        <v>0.29369444444444442</v>
      </c>
      <c r="N69" s="98">
        <f t="shared" si="17"/>
        <v>0.33536111111111105</v>
      </c>
      <c r="O69" s="98">
        <f t="shared" si="17"/>
        <v>0.39299999999999996</v>
      </c>
      <c r="P69" s="98">
        <f t="shared" si="17"/>
        <v>0.46036111111111105</v>
      </c>
      <c r="Q69" s="98">
        <f t="shared" si="17"/>
        <v>0.50202777777777774</v>
      </c>
      <c r="R69" s="98">
        <f t="shared" si="17"/>
        <v>0.55063888888888901</v>
      </c>
      <c r="S69" s="98">
        <f t="shared" si="17"/>
        <v>0.59230555555555564</v>
      </c>
      <c r="T69" s="98">
        <f t="shared" si="17"/>
        <v>0.67563888888888901</v>
      </c>
      <c r="U69" s="98">
        <f t="shared" si="17"/>
        <v>0.75897222222222227</v>
      </c>
      <c r="V69" s="98">
        <f t="shared" si="17"/>
        <v>0.84925000000000017</v>
      </c>
      <c r="W69" s="98">
        <f t="shared" si="17"/>
        <v>0.93952777777777785</v>
      </c>
      <c r="X69" s="90"/>
      <c r="Y69" s="90"/>
      <c r="Z69" s="90"/>
      <c r="AA69" s="90"/>
      <c r="AB69" s="90"/>
      <c r="AC69" s="90"/>
      <c r="AD69" s="90"/>
      <c r="AE69" s="90"/>
      <c r="AF69" s="15"/>
      <c r="AG69" s="15"/>
    </row>
    <row r="70" spans="1:41">
      <c r="A70" s="1951"/>
      <c r="B70" s="1098" t="s">
        <v>438</v>
      </c>
      <c r="C70" s="1439" t="s">
        <v>4</v>
      </c>
      <c r="D70" s="1382" t="s">
        <v>1681</v>
      </c>
      <c r="E70" s="1382" t="s">
        <v>23</v>
      </c>
      <c r="F70" s="571" t="s">
        <v>977</v>
      </c>
      <c r="G70" s="571" t="s">
        <v>980</v>
      </c>
      <c r="H70" s="1300">
        <v>0.6</v>
      </c>
      <c r="I70" s="28">
        <f t="shared" si="19"/>
        <v>3.56</v>
      </c>
      <c r="J70" s="1251">
        <v>30</v>
      </c>
      <c r="K70" s="37">
        <f t="shared" si="16"/>
        <v>8.3333333333333339E-4</v>
      </c>
      <c r="L70" s="37">
        <f t="shared" si="18"/>
        <v>4.9444444444444449E-3</v>
      </c>
      <c r="M70" s="98">
        <f t="shared" si="17"/>
        <v>0.29452777777777778</v>
      </c>
      <c r="N70" s="98">
        <f t="shared" si="17"/>
        <v>0.33619444444444441</v>
      </c>
      <c r="O70" s="98">
        <f t="shared" si="17"/>
        <v>0.39383333333333331</v>
      </c>
      <c r="P70" s="98">
        <f t="shared" si="17"/>
        <v>0.46119444444444441</v>
      </c>
      <c r="Q70" s="98">
        <f t="shared" si="17"/>
        <v>0.50286111111111109</v>
      </c>
      <c r="R70" s="98">
        <f t="shared" si="17"/>
        <v>0.55147222222222236</v>
      </c>
      <c r="S70" s="98">
        <f t="shared" si="17"/>
        <v>0.59313888888888899</v>
      </c>
      <c r="T70" s="98">
        <f t="shared" si="17"/>
        <v>0.67647222222222236</v>
      </c>
      <c r="U70" s="98">
        <f t="shared" si="17"/>
        <v>0.75980555555555562</v>
      </c>
      <c r="V70" s="98">
        <f t="shared" si="17"/>
        <v>0.85008333333333352</v>
      </c>
      <c r="W70" s="98">
        <f t="shared" si="17"/>
        <v>0.9403611111111112</v>
      </c>
      <c r="X70" s="90"/>
      <c r="Y70" s="90"/>
      <c r="Z70" s="90"/>
      <c r="AA70" s="90"/>
      <c r="AB70" s="90"/>
      <c r="AC70" s="90"/>
      <c r="AD70" s="90"/>
      <c r="AE70" s="90"/>
      <c r="AF70" s="15"/>
      <c r="AG70" s="15"/>
    </row>
    <row r="71" spans="1:41">
      <c r="A71" s="1997" t="s">
        <v>250</v>
      </c>
      <c r="B71" s="1100" t="s">
        <v>437</v>
      </c>
      <c r="C71" s="1264" t="s">
        <v>4</v>
      </c>
      <c r="D71" s="1264" t="s">
        <v>1681</v>
      </c>
      <c r="E71" s="1382" t="s">
        <v>24</v>
      </c>
      <c r="F71" s="571" t="s">
        <v>978</v>
      </c>
      <c r="G71" s="571" t="s">
        <v>979</v>
      </c>
      <c r="H71" s="1301">
        <v>0.5</v>
      </c>
      <c r="I71" s="28">
        <f t="shared" si="19"/>
        <v>4.0600000000000005</v>
      </c>
      <c r="J71" s="1251">
        <v>30</v>
      </c>
      <c r="K71" s="37">
        <f t="shared" si="16"/>
        <v>6.9444444444444447E-4</v>
      </c>
      <c r="L71" s="37">
        <f t="shared" si="18"/>
        <v>5.6388888888888895E-3</v>
      </c>
      <c r="M71" s="98">
        <f t="shared" si="17"/>
        <v>0.29522222222222222</v>
      </c>
      <c r="N71" s="98">
        <f t="shared" si="17"/>
        <v>0.33688888888888885</v>
      </c>
      <c r="O71" s="98">
        <f t="shared" si="17"/>
        <v>0.39452777777777776</v>
      </c>
      <c r="P71" s="98">
        <f t="shared" si="17"/>
        <v>0.46188888888888885</v>
      </c>
      <c r="Q71" s="98">
        <f t="shared" si="17"/>
        <v>0.50355555555555553</v>
      </c>
      <c r="R71" s="98">
        <f t="shared" si="17"/>
        <v>0.55216666666666681</v>
      </c>
      <c r="S71" s="98">
        <f t="shared" si="17"/>
        <v>0.59383333333333344</v>
      </c>
      <c r="T71" s="98">
        <f t="shared" si="17"/>
        <v>0.67716666666666681</v>
      </c>
      <c r="U71" s="98">
        <f t="shared" si="17"/>
        <v>0.76050000000000006</v>
      </c>
      <c r="V71" s="98">
        <f t="shared" si="17"/>
        <v>0.85077777777777797</v>
      </c>
      <c r="W71" s="98">
        <f t="shared" si="17"/>
        <v>0.94105555555555565</v>
      </c>
      <c r="X71" s="90"/>
      <c r="Y71" s="90"/>
      <c r="Z71" s="90"/>
      <c r="AA71" s="90"/>
      <c r="AB71" s="90"/>
      <c r="AC71" s="90"/>
      <c r="AD71" s="90"/>
      <c r="AE71" s="90"/>
      <c r="AF71" s="135"/>
      <c r="AG71" s="15"/>
    </row>
    <row r="72" spans="1:41">
      <c r="A72" s="1951"/>
      <c r="B72" s="1098" t="s">
        <v>436</v>
      </c>
      <c r="C72" s="1264" t="s">
        <v>4</v>
      </c>
      <c r="D72" s="1264" t="s">
        <v>1681</v>
      </c>
      <c r="E72" s="1382" t="s">
        <v>25</v>
      </c>
      <c r="F72" s="571" t="s">
        <v>981</v>
      </c>
      <c r="G72" s="571" t="s">
        <v>982</v>
      </c>
      <c r="H72" s="1300">
        <v>0.28999999999999998</v>
      </c>
      <c r="I72" s="28">
        <f t="shared" si="19"/>
        <v>4.3500000000000005</v>
      </c>
      <c r="J72" s="1251">
        <v>30</v>
      </c>
      <c r="K72" s="37">
        <f t="shared" si="16"/>
        <v>4.0277777777777773E-4</v>
      </c>
      <c r="L72" s="37">
        <f t="shared" si="18"/>
        <v>6.0416666666666674E-3</v>
      </c>
      <c r="M72" s="98">
        <f t="shared" si="17"/>
        <v>0.29562499999999997</v>
      </c>
      <c r="N72" s="98">
        <f t="shared" si="17"/>
        <v>0.3372916666666666</v>
      </c>
      <c r="O72" s="98">
        <f t="shared" si="17"/>
        <v>0.39493055555555551</v>
      </c>
      <c r="P72" s="98">
        <f t="shared" si="17"/>
        <v>0.4622916666666666</v>
      </c>
      <c r="Q72" s="98">
        <f t="shared" si="17"/>
        <v>0.50395833333333329</v>
      </c>
      <c r="R72" s="98">
        <f t="shared" si="17"/>
        <v>0.55256944444444456</v>
      </c>
      <c r="S72" s="98">
        <f t="shared" si="17"/>
        <v>0.59423611111111119</v>
      </c>
      <c r="T72" s="98">
        <f t="shared" si="17"/>
        <v>0.67756944444444456</v>
      </c>
      <c r="U72" s="98">
        <f t="shared" si="17"/>
        <v>0.76090277777777782</v>
      </c>
      <c r="V72" s="98">
        <f t="shared" si="17"/>
        <v>0.85118055555555572</v>
      </c>
      <c r="W72" s="98">
        <f t="shared" si="17"/>
        <v>0.9414583333333334</v>
      </c>
      <c r="X72" s="90"/>
      <c r="Y72" s="90"/>
      <c r="Z72" s="90"/>
      <c r="AA72" s="90"/>
      <c r="AB72" s="90"/>
      <c r="AC72" s="90"/>
      <c r="AD72" s="90"/>
      <c r="AE72" s="90"/>
      <c r="AF72" s="135"/>
      <c r="AG72" s="15"/>
    </row>
    <row r="73" spans="1:41">
      <c r="A73" s="1951"/>
      <c r="B73" s="1098" t="s">
        <v>435</v>
      </c>
      <c r="C73" s="1264" t="s">
        <v>4</v>
      </c>
      <c r="D73" s="1264" t="s">
        <v>1681</v>
      </c>
      <c r="E73" s="1382" t="s">
        <v>26</v>
      </c>
      <c r="F73" s="571" t="s">
        <v>983</v>
      </c>
      <c r="G73" s="571" t="s">
        <v>984</v>
      </c>
      <c r="H73" s="1300">
        <v>0.48</v>
      </c>
      <c r="I73" s="28">
        <f t="shared" si="19"/>
        <v>4.83</v>
      </c>
      <c r="J73" s="1251">
        <v>30</v>
      </c>
      <c r="K73" s="37">
        <f t="shared" si="16"/>
        <v>6.6666666666666664E-4</v>
      </c>
      <c r="L73" s="37">
        <f t="shared" si="18"/>
        <v>6.7083333333333344E-3</v>
      </c>
      <c r="M73" s="98">
        <f t="shared" si="17"/>
        <v>0.29629166666666662</v>
      </c>
      <c r="N73" s="98">
        <f t="shared" si="17"/>
        <v>0.33795833333333325</v>
      </c>
      <c r="O73" s="98">
        <f t="shared" si="17"/>
        <v>0.39559722222222216</v>
      </c>
      <c r="P73" s="98">
        <f t="shared" si="17"/>
        <v>0.46295833333333325</v>
      </c>
      <c r="Q73" s="98">
        <f t="shared" si="17"/>
        <v>0.50462499999999999</v>
      </c>
      <c r="R73" s="98">
        <f t="shared" si="17"/>
        <v>0.55323611111111126</v>
      </c>
      <c r="S73" s="98">
        <f t="shared" si="17"/>
        <v>0.59490277777777789</v>
      </c>
      <c r="T73" s="98">
        <f t="shared" si="17"/>
        <v>0.67823611111111126</v>
      </c>
      <c r="U73" s="98">
        <f t="shared" si="17"/>
        <v>0.76156944444444452</v>
      </c>
      <c r="V73" s="98">
        <f t="shared" si="17"/>
        <v>0.85184722222222242</v>
      </c>
      <c r="W73" s="98">
        <f t="shared" si="17"/>
        <v>0.9421250000000001</v>
      </c>
      <c r="X73" s="90"/>
      <c r="Y73" s="90"/>
      <c r="Z73" s="90"/>
      <c r="AA73" s="90"/>
      <c r="AB73" s="90"/>
      <c r="AC73" s="90"/>
      <c r="AD73" s="90"/>
      <c r="AE73" s="90"/>
      <c r="AF73" s="135"/>
      <c r="AG73" s="15"/>
    </row>
    <row r="74" spans="1:41">
      <c r="A74" s="1951"/>
      <c r="B74" s="1098" t="s">
        <v>434</v>
      </c>
      <c r="C74" s="1264" t="s">
        <v>4</v>
      </c>
      <c r="D74" s="1264" t="s">
        <v>1683</v>
      </c>
      <c r="E74" s="1382" t="s">
        <v>27</v>
      </c>
      <c r="F74" s="571" t="s">
        <v>985</v>
      </c>
      <c r="G74" s="571" t="s">
        <v>986</v>
      </c>
      <c r="H74" s="1300">
        <v>0.46</v>
      </c>
      <c r="I74" s="28">
        <f t="shared" si="19"/>
        <v>5.29</v>
      </c>
      <c r="J74" s="1251">
        <v>30</v>
      </c>
      <c r="K74" s="37">
        <f t="shared" si="16"/>
        <v>6.3888888888888893E-4</v>
      </c>
      <c r="L74" s="37">
        <f t="shared" si="18"/>
        <v>7.3472222222222237E-3</v>
      </c>
      <c r="M74" s="98">
        <f t="shared" si="17"/>
        <v>0.29693055555555553</v>
      </c>
      <c r="N74" s="98">
        <f t="shared" si="17"/>
        <v>0.33859722222222216</v>
      </c>
      <c r="O74" s="98">
        <f t="shared" si="17"/>
        <v>0.39623611111111107</v>
      </c>
      <c r="P74" s="98">
        <f t="shared" si="17"/>
        <v>0.46359722222222216</v>
      </c>
      <c r="Q74" s="98">
        <f t="shared" si="17"/>
        <v>0.50526388888888885</v>
      </c>
      <c r="R74" s="98">
        <f t="shared" si="17"/>
        <v>0.55387500000000012</v>
      </c>
      <c r="S74" s="98">
        <f t="shared" si="17"/>
        <v>0.59554166666666675</v>
      </c>
      <c r="T74" s="98">
        <f t="shared" si="17"/>
        <v>0.67887500000000012</v>
      </c>
      <c r="U74" s="98">
        <f t="shared" si="17"/>
        <v>0.76220833333333338</v>
      </c>
      <c r="V74" s="98">
        <f t="shared" si="17"/>
        <v>0.85248611111111128</v>
      </c>
      <c r="W74" s="98">
        <f t="shared" si="17"/>
        <v>0.94276388888888896</v>
      </c>
      <c r="X74" s="90"/>
      <c r="Y74" s="90"/>
      <c r="Z74" s="90"/>
      <c r="AA74" s="90"/>
      <c r="AB74" s="90"/>
      <c r="AC74" s="90"/>
      <c r="AD74" s="90"/>
      <c r="AE74" s="90"/>
      <c r="AF74" s="135"/>
      <c r="AG74" s="15"/>
    </row>
    <row r="75" spans="1:41">
      <c r="A75" s="1951"/>
      <c r="B75" s="1098" t="s">
        <v>433</v>
      </c>
      <c r="C75" s="1264" t="s">
        <v>4</v>
      </c>
      <c r="D75" s="1264" t="s">
        <v>1683</v>
      </c>
      <c r="E75" s="1382" t="s">
        <v>28</v>
      </c>
      <c r="F75" s="571" t="s">
        <v>546</v>
      </c>
      <c r="G75" s="571" t="s">
        <v>547</v>
      </c>
      <c r="H75" s="1300">
        <v>0.42</v>
      </c>
      <c r="I75" s="28">
        <f t="shared" si="19"/>
        <v>5.71</v>
      </c>
      <c r="J75" s="1251">
        <v>30</v>
      </c>
      <c r="K75" s="37">
        <f t="shared" si="16"/>
        <v>5.8333333333333338E-4</v>
      </c>
      <c r="L75" s="37">
        <f>L74+K75</f>
        <v>7.930555555555557E-3</v>
      </c>
      <c r="M75" s="98">
        <f t="shared" si="17"/>
        <v>0.29751388888888886</v>
      </c>
      <c r="N75" s="98">
        <f t="shared" si="17"/>
        <v>0.33918055555555549</v>
      </c>
      <c r="O75" s="98">
        <f t="shared" si="17"/>
        <v>0.39681944444444439</v>
      </c>
      <c r="P75" s="98">
        <f t="shared" si="17"/>
        <v>0.46418055555555549</v>
      </c>
      <c r="Q75" s="98">
        <f t="shared" si="17"/>
        <v>0.50584722222222223</v>
      </c>
      <c r="R75" s="98">
        <f t="shared" si="17"/>
        <v>0.5544583333333335</v>
      </c>
      <c r="S75" s="98">
        <f t="shared" si="17"/>
        <v>0.59612500000000013</v>
      </c>
      <c r="T75" s="98">
        <f t="shared" si="17"/>
        <v>0.6794583333333335</v>
      </c>
      <c r="U75" s="98">
        <f t="shared" si="17"/>
        <v>0.76279166666666676</v>
      </c>
      <c r="V75" s="98">
        <f t="shared" si="17"/>
        <v>0.85306944444444466</v>
      </c>
      <c r="W75" s="98">
        <f t="shared" si="17"/>
        <v>0.94334722222222234</v>
      </c>
      <c r="X75" s="90"/>
      <c r="Y75" s="90"/>
      <c r="Z75" s="90"/>
      <c r="AA75" s="90"/>
      <c r="AB75" s="90"/>
      <c r="AC75" s="90"/>
      <c r="AD75" s="90"/>
      <c r="AE75" s="90"/>
      <c r="AF75" s="135"/>
      <c r="AG75" s="15"/>
    </row>
    <row r="76" spans="1:41">
      <c r="A76" s="1951"/>
      <c r="B76" s="1098" t="s">
        <v>432</v>
      </c>
      <c r="C76" s="711" t="s">
        <v>4</v>
      </c>
      <c r="D76" s="711" t="s">
        <v>1683</v>
      </c>
      <c r="E76" s="1382" t="s">
        <v>29</v>
      </c>
      <c r="F76" s="571" t="s">
        <v>987</v>
      </c>
      <c r="G76" s="571" t="s">
        <v>988</v>
      </c>
      <c r="H76" s="1300">
        <v>0.56000000000000005</v>
      </c>
      <c r="I76" s="28">
        <f t="shared" si="19"/>
        <v>6.27</v>
      </c>
      <c r="J76" s="1251">
        <v>30</v>
      </c>
      <c r="K76" s="37">
        <f t="shared" si="16"/>
        <v>7.7777777777777784E-4</v>
      </c>
      <c r="L76" s="37">
        <f>L75+K76</f>
        <v>8.7083333333333353E-3</v>
      </c>
      <c r="M76" s="98">
        <f t="shared" si="17"/>
        <v>0.29829166666666662</v>
      </c>
      <c r="N76" s="98">
        <f t="shared" si="17"/>
        <v>0.33995833333333325</v>
      </c>
      <c r="O76" s="98">
        <f t="shared" si="17"/>
        <v>0.39759722222222216</v>
      </c>
      <c r="P76" s="98">
        <f t="shared" si="17"/>
        <v>0.46495833333333325</v>
      </c>
      <c r="Q76" s="98">
        <f t="shared" si="17"/>
        <v>0.50662499999999999</v>
      </c>
      <c r="R76" s="98">
        <f t="shared" si="17"/>
        <v>0.55523611111111126</v>
      </c>
      <c r="S76" s="98">
        <f t="shared" si="17"/>
        <v>0.59690277777777789</v>
      </c>
      <c r="T76" s="98">
        <f t="shared" si="17"/>
        <v>0.68023611111111126</v>
      </c>
      <c r="U76" s="98">
        <f t="shared" si="17"/>
        <v>0.76356944444444452</v>
      </c>
      <c r="V76" s="98">
        <f t="shared" si="17"/>
        <v>0.85384722222222242</v>
      </c>
      <c r="W76" s="98">
        <f t="shared" si="17"/>
        <v>0.9441250000000001</v>
      </c>
      <c r="X76" s="90"/>
      <c r="Y76" s="90"/>
      <c r="Z76" s="90"/>
      <c r="AA76" s="90"/>
      <c r="AB76" s="90"/>
      <c r="AC76" s="90"/>
      <c r="AD76" s="90"/>
      <c r="AE76" s="90"/>
      <c r="AF76" s="135"/>
      <c r="AG76" s="15"/>
    </row>
    <row r="77" spans="1:41">
      <c r="A77" s="1951"/>
      <c r="B77" s="1098" t="s">
        <v>431</v>
      </c>
      <c r="C77" s="1439" t="s">
        <v>4</v>
      </c>
      <c r="D77" s="1382" t="s">
        <v>1683</v>
      </c>
      <c r="E77" s="1382" t="s">
        <v>30</v>
      </c>
      <c r="F77" s="571" t="s">
        <v>989</v>
      </c>
      <c r="G77" s="571" t="s">
        <v>990</v>
      </c>
      <c r="H77" s="1300">
        <v>1.43</v>
      </c>
      <c r="I77" s="28">
        <f t="shared" si="19"/>
        <v>7.6999999999999993</v>
      </c>
      <c r="J77" s="1251">
        <v>30</v>
      </c>
      <c r="K77" s="37">
        <f t="shared" si="16"/>
        <v>1.9861111111111108E-3</v>
      </c>
      <c r="L77" s="37">
        <f t="shared" si="18"/>
        <v>1.0694444444444446E-2</v>
      </c>
      <c r="M77" s="98">
        <f t="shared" si="17"/>
        <v>0.30027777777777775</v>
      </c>
      <c r="N77" s="98">
        <f t="shared" si="17"/>
        <v>0.34194444444444438</v>
      </c>
      <c r="O77" s="98">
        <f t="shared" si="17"/>
        <v>0.39958333333333329</v>
      </c>
      <c r="P77" s="98">
        <f t="shared" si="17"/>
        <v>0.46694444444444438</v>
      </c>
      <c r="Q77" s="98">
        <f t="shared" si="17"/>
        <v>0.50861111111111112</v>
      </c>
      <c r="R77" s="98">
        <f t="shared" si="17"/>
        <v>0.5572222222222224</v>
      </c>
      <c r="S77" s="98">
        <f t="shared" si="17"/>
        <v>0.59888888888888903</v>
      </c>
      <c r="T77" s="98">
        <f t="shared" si="17"/>
        <v>0.6822222222222224</v>
      </c>
      <c r="U77" s="98">
        <f t="shared" si="17"/>
        <v>0.76555555555555566</v>
      </c>
      <c r="V77" s="98">
        <f t="shared" si="17"/>
        <v>0.85583333333333356</v>
      </c>
      <c r="W77" s="98">
        <f t="shared" si="17"/>
        <v>0.94611111111111124</v>
      </c>
      <c r="X77" s="90"/>
      <c r="Y77" s="90"/>
      <c r="Z77" s="90"/>
      <c r="AA77" s="90"/>
      <c r="AB77" s="90"/>
      <c r="AC77" s="90"/>
      <c r="AD77" s="90"/>
      <c r="AE77" s="90"/>
      <c r="AF77" s="135"/>
      <c r="AG77" s="15"/>
    </row>
    <row r="78" spans="1:41" ht="16.5" customHeight="1">
      <c r="A78" s="1951"/>
      <c r="B78" s="1098" t="s">
        <v>430</v>
      </c>
      <c r="C78" s="1439" t="s">
        <v>4</v>
      </c>
      <c r="D78" s="1382" t="s">
        <v>1683</v>
      </c>
      <c r="E78" s="1382" t="s">
        <v>31</v>
      </c>
      <c r="F78" s="571" t="s">
        <v>991</v>
      </c>
      <c r="G78" s="571" t="s">
        <v>992</v>
      </c>
      <c r="H78" s="1300">
        <v>1.3</v>
      </c>
      <c r="I78" s="28">
        <f t="shared" si="19"/>
        <v>9</v>
      </c>
      <c r="J78" s="1251">
        <v>30</v>
      </c>
      <c r="K78" s="37">
        <f t="shared" si="16"/>
        <v>1.8055555555555557E-3</v>
      </c>
      <c r="L78" s="37">
        <f t="shared" si="18"/>
        <v>1.2500000000000001E-2</v>
      </c>
      <c r="M78" s="98">
        <f t="shared" si="17"/>
        <v>0.30208333333333331</v>
      </c>
      <c r="N78" s="98">
        <f t="shared" si="17"/>
        <v>0.34374999999999994</v>
      </c>
      <c r="O78" s="98">
        <f t="shared" si="17"/>
        <v>0.40138888888888885</v>
      </c>
      <c r="P78" s="98">
        <f t="shared" si="17"/>
        <v>0.46874999999999994</v>
      </c>
      <c r="Q78" s="98">
        <f t="shared" si="17"/>
        <v>0.51041666666666663</v>
      </c>
      <c r="R78" s="98">
        <f t="shared" si="17"/>
        <v>0.5590277777777779</v>
      </c>
      <c r="S78" s="98">
        <f t="shared" si="17"/>
        <v>0.60069444444444453</v>
      </c>
      <c r="T78" s="98">
        <f t="shared" si="17"/>
        <v>0.6840277777777779</v>
      </c>
      <c r="U78" s="98">
        <f t="shared" si="17"/>
        <v>0.76736111111111116</v>
      </c>
      <c r="V78" s="98">
        <f t="shared" si="17"/>
        <v>0.85763888888888906</v>
      </c>
      <c r="W78" s="98">
        <f t="shared" si="17"/>
        <v>0.94791666666666674</v>
      </c>
      <c r="X78" s="90"/>
      <c r="Y78" s="90"/>
      <c r="Z78" s="90"/>
      <c r="AA78" s="90"/>
      <c r="AB78" s="90"/>
      <c r="AC78" s="90"/>
      <c r="AD78" s="90"/>
      <c r="AE78" s="90"/>
      <c r="AF78" s="135"/>
      <c r="AG78" s="15"/>
    </row>
    <row r="79" spans="1:41" ht="16.5" customHeight="1">
      <c r="A79" s="1951"/>
      <c r="B79" s="1098" t="s">
        <v>429</v>
      </c>
      <c r="C79" s="1439" t="s">
        <v>4</v>
      </c>
      <c r="D79" s="1382" t="s">
        <v>1683</v>
      </c>
      <c r="E79" s="1382" t="s">
        <v>32</v>
      </c>
      <c r="F79" s="571" t="s">
        <v>993</v>
      </c>
      <c r="G79" s="571" t="s">
        <v>994</v>
      </c>
      <c r="H79" s="1300">
        <v>0.37</v>
      </c>
      <c r="I79" s="28">
        <f t="shared" si="19"/>
        <v>9.3699999999999992</v>
      </c>
      <c r="J79" s="1251">
        <v>30</v>
      </c>
      <c r="K79" s="37">
        <f t="shared" si="16"/>
        <v>5.1388888888888892E-4</v>
      </c>
      <c r="L79" s="37">
        <f t="shared" si="18"/>
        <v>1.3013888888888889E-2</v>
      </c>
      <c r="M79" s="98">
        <f t="shared" si="17"/>
        <v>0.30259722222222218</v>
      </c>
      <c r="N79" s="98">
        <f t="shared" si="17"/>
        <v>0.34426388888888881</v>
      </c>
      <c r="O79" s="98">
        <f t="shared" si="17"/>
        <v>0.40190277777777772</v>
      </c>
      <c r="P79" s="98">
        <f t="shared" si="17"/>
        <v>0.46926388888888881</v>
      </c>
      <c r="Q79" s="98">
        <f t="shared" si="17"/>
        <v>0.51093055555555555</v>
      </c>
      <c r="R79" s="98">
        <f t="shared" si="17"/>
        <v>0.55954166666666683</v>
      </c>
      <c r="S79" s="98">
        <f t="shared" si="17"/>
        <v>0.60120833333333346</v>
      </c>
      <c r="T79" s="98">
        <f t="shared" si="17"/>
        <v>0.68454166666666683</v>
      </c>
      <c r="U79" s="98">
        <f t="shared" si="17"/>
        <v>0.76787500000000009</v>
      </c>
      <c r="V79" s="98">
        <f t="shared" si="17"/>
        <v>0.85815277777777799</v>
      </c>
      <c r="W79" s="98">
        <f t="shared" si="17"/>
        <v>0.94843055555555567</v>
      </c>
      <c r="X79" s="90"/>
      <c r="Y79" s="90"/>
      <c r="Z79" s="90"/>
      <c r="AA79" s="90"/>
      <c r="AB79" s="90"/>
      <c r="AC79" s="90"/>
      <c r="AD79" s="90"/>
      <c r="AE79" s="90"/>
      <c r="AF79" s="15"/>
      <c r="AG79" s="15"/>
    </row>
    <row r="80" spans="1:41" ht="16.5" customHeight="1">
      <c r="A80" s="1951"/>
      <c r="B80" s="1098" t="s">
        <v>428</v>
      </c>
      <c r="C80" s="1439" t="s">
        <v>4</v>
      </c>
      <c r="D80" s="1382" t="s">
        <v>1683</v>
      </c>
      <c r="E80" s="1382" t="s">
        <v>148</v>
      </c>
      <c r="F80" s="571" t="s">
        <v>995</v>
      </c>
      <c r="G80" s="571" t="s">
        <v>996</v>
      </c>
      <c r="H80" s="1300">
        <v>0.51</v>
      </c>
      <c r="I80" s="28">
        <f t="shared" si="19"/>
        <v>9.879999999999999</v>
      </c>
      <c r="J80" s="1251">
        <v>30</v>
      </c>
      <c r="K80" s="37">
        <f t="shared" si="16"/>
        <v>7.0833333333333338E-4</v>
      </c>
      <c r="L80" s="37">
        <f>L79+K80</f>
        <v>1.3722222222222222E-2</v>
      </c>
      <c r="M80" s="98">
        <f t="shared" si="17"/>
        <v>0.30330555555555549</v>
      </c>
      <c r="N80" s="98">
        <f t="shared" si="17"/>
        <v>0.34497222222222212</v>
      </c>
      <c r="O80" s="98">
        <f t="shared" si="17"/>
        <v>0.40261111111111103</v>
      </c>
      <c r="P80" s="98">
        <f t="shared" si="17"/>
        <v>0.46997222222222212</v>
      </c>
      <c r="Q80" s="98">
        <f t="shared" si="17"/>
        <v>0.51163888888888887</v>
      </c>
      <c r="R80" s="98">
        <f t="shared" si="17"/>
        <v>0.56025000000000014</v>
      </c>
      <c r="S80" s="98">
        <f t="shared" si="17"/>
        <v>0.60191666666666677</v>
      </c>
      <c r="T80" s="98">
        <f t="shared" si="17"/>
        <v>0.68525000000000014</v>
      </c>
      <c r="U80" s="98">
        <f t="shared" si="17"/>
        <v>0.7685833333333334</v>
      </c>
      <c r="V80" s="98">
        <f t="shared" si="17"/>
        <v>0.8588611111111113</v>
      </c>
      <c r="W80" s="98">
        <f t="shared" si="17"/>
        <v>0.94913888888888898</v>
      </c>
      <c r="X80" s="90"/>
      <c r="Y80" s="90"/>
      <c r="Z80" s="90"/>
      <c r="AA80" s="90"/>
      <c r="AB80" s="90"/>
      <c r="AC80" s="90"/>
      <c r="AD80" s="90"/>
      <c r="AE80" s="90"/>
      <c r="AF80" s="15"/>
      <c r="AG80" s="15"/>
    </row>
    <row r="81" spans="1:33">
      <c r="A81" s="1951"/>
      <c r="B81" s="1098" t="s">
        <v>427</v>
      </c>
      <c r="C81" s="1264" t="s">
        <v>4</v>
      </c>
      <c r="D81" s="1382" t="s">
        <v>1683</v>
      </c>
      <c r="E81" s="1382" t="s">
        <v>149</v>
      </c>
      <c r="F81" s="875" t="s">
        <v>1312</v>
      </c>
      <c r="G81" s="875" t="s">
        <v>1313</v>
      </c>
      <c r="H81" s="1300">
        <v>0.56999999999999995</v>
      </c>
      <c r="I81" s="28">
        <f t="shared" si="19"/>
        <v>10.45</v>
      </c>
      <c r="J81" s="1251">
        <v>30</v>
      </c>
      <c r="K81" s="37">
        <f t="shared" si="16"/>
        <v>7.9166666666666665E-4</v>
      </c>
      <c r="L81" s="37">
        <f t="shared" ref="L81:L98" si="20">L80+K81</f>
        <v>1.4513888888888889E-2</v>
      </c>
      <c r="M81" s="98">
        <f t="shared" si="17"/>
        <v>0.30409722222222219</v>
      </c>
      <c r="N81" s="98">
        <f t="shared" si="17"/>
        <v>0.34576388888888882</v>
      </c>
      <c r="O81" s="98">
        <f t="shared" si="17"/>
        <v>0.40340277777777772</v>
      </c>
      <c r="P81" s="98">
        <f t="shared" si="17"/>
        <v>0.47076388888888882</v>
      </c>
      <c r="Q81" s="98">
        <f t="shared" si="17"/>
        <v>0.5124305555555555</v>
      </c>
      <c r="R81" s="98">
        <f t="shared" si="17"/>
        <v>0.56104166666666677</v>
      </c>
      <c r="S81" s="98">
        <f t="shared" si="17"/>
        <v>0.6027083333333334</v>
      </c>
      <c r="T81" s="98">
        <f t="shared" si="17"/>
        <v>0.68604166666666677</v>
      </c>
      <c r="U81" s="98">
        <f t="shared" si="17"/>
        <v>0.76937500000000003</v>
      </c>
      <c r="V81" s="98">
        <f t="shared" si="17"/>
        <v>0.85965277777777793</v>
      </c>
      <c r="W81" s="98">
        <f t="shared" si="17"/>
        <v>0.94993055555555561</v>
      </c>
      <c r="X81" s="90"/>
      <c r="Y81" s="90"/>
      <c r="Z81" s="90"/>
      <c r="AA81" s="90"/>
      <c r="AB81" s="90"/>
      <c r="AC81" s="90"/>
      <c r="AD81" s="90"/>
      <c r="AE81" s="90"/>
      <c r="AF81" s="15"/>
      <c r="AG81" s="15"/>
    </row>
    <row r="82" spans="1:33" ht="16.5" customHeight="1">
      <c r="A82" s="1951"/>
      <c r="B82" s="335" t="s">
        <v>426</v>
      </c>
      <c r="C82" s="1264" t="s">
        <v>4</v>
      </c>
      <c r="D82" s="1382" t="s">
        <v>1683</v>
      </c>
      <c r="E82" s="1382" t="s">
        <v>150</v>
      </c>
      <c r="F82" s="571" t="s">
        <v>1214</v>
      </c>
      <c r="G82" s="571" t="s">
        <v>1215</v>
      </c>
      <c r="H82" s="495">
        <v>0.45</v>
      </c>
      <c r="I82" s="28">
        <f t="shared" si="19"/>
        <v>10.899999999999999</v>
      </c>
      <c r="J82" s="1251">
        <v>25</v>
      </c>
      <c r="K82" s="37">
        <f t="shared" si="16"/>
        <v>7.5000000000000012E-4</v>
      </c>
      <c r="L82" s="37">
        <f t="shared" si="20"/>
        <v>1.5263888888888889E-2</v>
      </c>
      <c r="M82" s="98">
        <f t="shared" ref="M82:W87" si="21">M81+$K82</f>
        <v>0.30484722222222216</v>
      </c>
      <c r="N82" s="98">
        <f t="shared" si="21"/>
        <v>0.34651388888888879</v>
      </c>
      <c r="O82" s="98">
        <f t="shared" si="21"/>
        <v>0.40415277777777769</v>
      </c>
      <c r="P82" s="98">
        <f t="shared" si="21"/>
        <v>0.47151388888888879</v>
      </c>
      <c r="Q82" s="98">
        <f t="shared" si="21"/>
        <v>0.51318055555555553</v>
      </c>
      <c r="R82" s="98">
        <f t="shared" si="21"/>
        <v>0.5617916666666668</v>
      </c>
      <c r="S82" s="98">
        <f t="shared" si="21"/>
        <v>0.60345833333333343</v>
      </c>
      <c r="T82" s="98">
        <f t="shared" si="21"/>
        <v>0.6867916666666668</v>
      </c>
      <c r="U82" s="98">
        <f t="shared" si="21"/>
        <v>0.77012500000000006</v>
      </c>
      <c r="V82" s="98">
        <f t="shared" si="21"/>
        <v>0.86040277777777796</v>
      </c>
      <c r="W82" s="98">
        <f t="shared" si="21"/>
        <v>0.95068055555555564</v>
      </c>
      <c r="X82" s="90"/>
      <c r="Y82" s="90"/>
      <c r="Z82" s="90"/>
      <c r="AA82" s="90"/>
      <c r="AB82" s="90"/>
      <c r="AC82" s="90"/>
      <c r="AD82" s="90"/>
      <c r="AE82" s="90"/>
      <c r="AF82" s="15"/>
      <c r="AG82" s="15"/>
    </row>
    <row r="83" spans="1:33">
      <c r="A83" s="1951"/>
      <c r="B83" s="335" t="s">
        <v>425</v>
      </c>
      <c r="C83" s="1264" t="s">
        <v>4</v>
      </c>
      <c r="D83" s="1382" t="s">
        <v>1683</v>
      </c>
      <c r="E83" s="1382" t="s">
        <v>151</v>
      </c>
      <c r="F83" s="571" t="s">
        <v>1216</v>
      </c>
      <c r="G83" s="571" t="s">
        <v>1217</v>
      </c>
      <c r="H83" s="495">
        <v>0.32</v>
      </c>
      <c r="I83" s="28">
        <f t="shared" si="19"/>
        <v>11.219999999999999</v>
      </c>
      <c r="J83" s="1251">
        <v>25</v>
      </c>
      <c r="K83" s="37">
        <f t="shared" si="16"/>
        <v>5.3333333333333336E-4</v>
      </c>
      <c r="L83" s="37">
        <f t="shared" si="20"/>
        <v>1.5797222222222223E-2</v>
      </c>
      <c r="M83" s="98">
        <f t="shared" si="21"/>
        <v>0.30538055555555549</v>
      </c>
      <c r="N83" s="98">
        <f t="shared" si="21"/>
        <v>0.34704722222222212</v>
      </c>
      <c r="O83" s="98">
        <f t="shared" si="21"/>
        <v>0.40468611111111102</v>
      </c>
      <c r="P83" s="98">
        <f t="shared" si="21"/>
        <v>0.47204722222222212</v>
      </c>
      <c r="Q83" s="98">
        <f t="shared" si="21"/>
        <v>0.51371388888888891</v>
      </c>
      <c r="R83" s="98">
        <f t="shared" si="21"/>
        <v>0.56232500000000019</v>
      </c>
      <c r="S83" s="98">
        <f t="shared" si="21"/>
        <v>0.60399166666666682</v>
      </c>
      <c r="T83" s="98">
        <f t="shared" si="21"/>
        <v>0.68732500000000019</v>
      </c>
      <c r="U83" s="98">
        <f t="shared" si="21"/>
        <v>0.77065833333333345</v>
      </c>
      <c r="V83" s="98">
        <f t="shared" si="21"/>
        <v>0.86093611111111135</v>
      </c>
      <c r="W83" s="98">
        <f t="shared" si="21"/>
        <v>0.95121388888888903</v>
      </c>
      <c r="X83" s="90"/>
      <c r="Y83" s="90"/>
      <c r="Z83" s="90"/>
      <c r="AA83" s="90"/>
      <c r="AB83" s="90"/>
      <c r="AC83" s="90"/>
      <c r="AD83" s="90"/>
      <c r="AE83" s="90"/>
      <c r="AF83" s="15"/>
      <c r="AG83" s="15"/>
    </row>
    <row r="84" spans="1:33">
      <c r="A84" s="1951"/>
      <c r="B84" s="335" t="s">
        <v>425</v>
      </c>
      <c r="C84" s="1264" t="s">
        <v>5</v>
      </c>
      <c r="D84" s="1382" t="s">
        <v>1683</v>
      </c>
      <c r="E84" s="1382" t="s">
        <v>152</v>
      </c>
      <c r="F84" s="571" t="s">
        <v>1204</v>
      </c>
      <c r="G84" s="571" t="s">
        <v>1205</v>
      </c>
      <c r="H84" s="495">
        <v>0.65</v>
      </c>
      <c r="I84" s="28">
        <f t="shared" si="19"/>
        <v>11.87</v>
      </c>
      <c r="J84" s="1251">
        <v>25</v>
      </c>
      <c r="K84" s="37">
        <f t="shared" si="16"/>
        <v>1.0833333333333335E-3</v>
      </c>
      <c r="L84" s="37">
        <f t="shared" si="20"/>
        <v>1.6880555555555555E-2</v>
      </c>
      <c r="M84" s="98">
        <f t="shared" si="21"/>
        <v>0.30646388888888881</v>
      </c>
      <c r="N84" s="98">
        <f t="shared" si="21"/>
        <v>0.34813055555555544</v>
      </c>
      <c r="O84" s="98">
        <f t="shared" si="21"/>
        <v>0.40576944444444435</v>
      </c>
      <c r="P84" s="98">
        <f t="shared" si="21"/>
        <v>0.47313055555555544</v>
      </c>
      <c r="Q84" s="98">
        <f t="shared" si="21"/>
        <v>0.51479722222222224</v>
      </c>
      <c r="R84" s="98">
        <f t="shared" si="21"/>
        <v>0.56340833333333351</v>
      </c>
      <c r="S84" s="98">
        <f t="shared" si="21"/>
        <v>0.60507500000000014</v>
      </c>
      <c r="T84" s="98">
        <f t="shared" si="21"/>
        <v>0.68840833333333351</v>
      </c>
      <c r="U84" s="98">
        <f t="shared" si="21"/>
        <v>0.77174166666666677</v>
      </c>
      <c r="V84" s="98">
        <f t="shared" si="21"/>
        <v>0.86201944444444467</v>
      </c>
      <c r="W84" s="98">
        <f t="shared" si="21"/>
        <v>0.95229722222222235</v>
      </c>
      <c r="X84" s="90"/>
      <c r="Y84" s="90"/>
      <c r="Z84" s="90"/>
      <c r="AA84" s="90"/>
      <c r="AB84" s="90"/>
      <c r="AC84" s="90"/>
      <c r="AD84" s="90"/>
      <c r="AE84" s="90"/>
      <c r="AF84" s="15"/>
      <c r="AG84" s="15"/>
    </row>
    <row r="85" spans="1:33">
      <c r="A85" s="1951"/>
      <c r="B85" s="335" t="s">
        <v>426</v>
      </c>
      <c r="C85" s="1264" t="s">
        <v>5</v>
      </c>
      <c r="D85" s="1382" t="s">
        <v>1683</v>
      </c>
      <c r="E85" s="1382" t="s">
        <v>153</v>
      </c>
      <c r="F85" s="571" t="s">
        <v>1202</v>
      </c>
      <c r="G85" s="571" t="s">
        <v>1203</v>
      </c>
      <c r="H85" s="495">
        <v>0.31</v>
      </c>
      <c r="I85" s="28">
        <f t="shared" si="19"/>
        <v>12.18</v>
      </c>
      <c r="J85" s="1251">
        <v>5</v>
      </c>
      <c r="K85" s="37">
        <f t="shared" si="16"/>
        <v>2.5833333333333333E-3</v>
      </c>
      <c r="L85" s="37">
        <f t="shared" si="20"/>
        <v>1.9463888888888888E-2</v>
      </c>
      <c r="M85" s="98">
        <f t="shared" si="21"/>
        <v>0.30904722222222214</v>
      </c>
      <c r="N85" s="98">
        <f t="shared" si="21"/>
        <v>0.35071388888888877</v>
      </c>
      <c r="O85" s="98">
        <f t="shared" si="21"/>
        <v>0.40835277777777768</v>
      </c>
      <c r="P85" s="98">
        <f t="shared" si="21"/>
        <v>0.47571388888888877</v>
      </c>
      <c r="Q85" s="98">
        <f t="shared" si="21"/>
        <v>0.51738055555555562</v>
      </c>
      <c r="R85" s="98">
        <f t="shared" si="21"/>
        <v>0.56599166666666689</v>
      </c>
      <c r="S85" s="98">
        <f t="shared" si="21"/>
        <v>0.60765833333333352</v>
      </c>
      <c r="T85" s="98">
        <f t="shared" si="21"/>
        <v>0.69099166666666689</v>
      </c>
      <c r="U85" s="98">
        <f t="shared" si="21"/>
        <v>0.77432500000000015</v>
      </c>
      <c r="V85" s="98">
        <f t="shared" si="21"/>
        <v>0.86460277777777805</v>
      </c>
      <c r="W85" s="98">
        <f t="shared" si="21"/>
        <v>0.95488055555555573</v>
      </c>
      <c r="X85" s="90"/>
      <c r="Y85" s="90"/>
      <c r="Z85" s="90"/>
      <c r="AA85" s="90"/>
      <c r="AB85" s="90"/>
      <c r="AC85" s="90"/>
      <c r="AD85" s="90"/>
      <c r="AE85" s="90"/>
      <c r="AF85" s="15"/>
      <c r="AG85" s="15"/>
    </row>
    <row r="86" spans="1:33">
      <c r="A86" s="1951"/>
      <c r="B86" s="335" t="s">
        <v>427</v>
      </c>
      <c r="C86" s="1264" t="s">
        <v>5</v>
      </c>
      <c r="D86" s="1382" t="s">
        <v>1683</v>
      </c>
      <c r="E86" s="1382" t="s">
        <v>154</v>
      </c>
      <c r="F86" s="831" t="s">
        <v>1314</v>
      </c>
      <c r="G86" s="831" t="s">
        <v>1315</v>
      </c>
      <c r="H86" s="495">
        <v>0.46</v>
      </c>
      <c r="I86" s="28">
        <f t="shared" si="19"/>
        <v>12.64</v>
      </c>
      <c r="J86" s="1251">
        <v>25</v>
      </c>
      <c r="K86" s="37">
        <f t="shared" si="16"/>
        <v>7.6666666666666669E-4</v>
      </c>
      <c r="L86" s="37">
        <f t="shared" si="20"/>
        <v>2.0230555555555554E-2</v>
      </c>
      <c r="M86" s="98">
        <f t="shared" si="21"/>
        <v>0.30981388888888883</v>
      </c>
      <c r="N86" s="98">
        <f t="shared" si="21"/>
        <v>0.35148055555555546</v>
      </c>
      <c r="O86" s="98">
        <f t="shared" si="21"/>
        <v>0.40911944444444437</v>
      </c>
      <c r="P86" s="98">
        <f t="shared" si="21"/>
        <v>0.47648055555555546</v>
      </c>
      <c r="Q86" s="98">
        <f t="shared" si="21"/>
        <v>0.51814722222222231</v>
      </c>
      <c r="R86" s="98">
        <f t="shared" si="21"/>
        <v>0.56675833333333359</v>
      </c>
      <c r="S86" s="98">
        <f t="shared" si="21"/>
        <v>0.60842500000000022</v>
      </c>
      <c r="T86" s="98">
        <f t="shared" si="21"/>
        <v>0.69175833333333359</v>
      </c>
      <c r="U86" s="98">
        <f t="shared" si="21"/>
        <v>0.77509166666666685</v>
      </c>
      <c r="V86" s="98">
        <f t="shared" si="21"/>
        <v>0.86536944444444475</v>
      </c>
      <c r="W86" s="98">
        <f t="shared" si="21"/>
        <v>0.95564722222222243</v>
      </c>
      <c r="X86" s="90"/>
      <c r="Y86" s="90"/>
      <c r="Z86" s="90"/>
      <c r="AA86" s="90"/>
      <c r="AB86" s="90"/>
      <c r="AC86" s="90"/>
      <c r="AD86" s="90"/>
      <c r="AE86" s="90"/>
      <c r="AF86" s="15"/>
      <c r="AG86" s="15"/>
    </row>
    <row r="87" spans="1:33">
      <c r="A87" s="1951"/>
      <c r="B87" s="1302" t="s">
        <v>457</v>
      </c>
      <c r="C87" s="1497" t="s">
        <v>4</v>
      </c>
      <c r="D87" s="403" t="s">
        <v>1683</v>
      </c>
      <c r="E87" s="1382" t="s">
        <v>155</v>
      </c>
      <c r="F87" s="571" t="s">
        <v>1192</v>
      </c>
      <c r="G87" s="571" t="s">
        <v>1193</v>
      </c>
      <c r="H87" s="1300">
        <v>2.27</v>
      </c>
      <c r="I87" s="28">
        <f t="shared" si="19"/>
        <v>14.91</v>
      </c>
      <c r="J87" s="1251">
        <v>30</v>
      </c>
      <c r="K87" s="37">
        <f t="shared" si="16"/>
        <v>3.1527777777777782E-3</v>
      </c>
      <c r="L87" s="37">
        <f t="shared" si="20"/>
        <v>2.3383333333333332E-2</v>
      </c>
      <c r="M87" s="98">
        <f t="shared" si="21"/>
        <v>0.31296666666666662</v>
      </c>
      <c r="N87" s="98">
        <f t="shared" si="21"/>
        <v>0.35463333333333324</v>
      </c>
      <c r="O87" s="98">
        <f t="shared" si="21"/>
        <v>0.41227222222222215</v>
      </c>
      <c r="P87" s="98">
        <f t="shared" si="21"/>
        <v>0.47963333333333324</v>
      </c>
      <c r="Q87" s="98">
        <f t="shared" si="21"/>
        <v>0.5213000000000001</v>
      </c>
      <c r="R87" s="98">
        <f t="shared" si="21"/>
        <v>0.56991111111111137</v>
      </c>
      <c r="S87" s="98">
        <f t="shared" si="21"/>
        <v>0.611577777777778</v>
      </c>
      <c r="T87" s="98">
        <f t="shared" si="21"/>
        <v>0.69491111111111137</v>
      </c>
      <c r="U87" s="98">
        <f t="shared" si="21"/>
        <v>0.77824444444444463</v>
      </c>
      <c r="V87" s="98">
        <f t="shared" si="21"/>
        <v>0.86852222222222253</v>
      </c>
      <c r="W87" s="98">
        <f t="shared" si="21"/>
        <v>0.95880000000000021</v>
      </c>
      <c r="X87" s="90"/>
      <c r="Y87" s="90"/>
      <c r="Z87" s="90"/>
      <c r="AA87" s="90"/>
      <c r="AB87" s="90"/>
      <c r="AC87" s="90"/>
      <c r="AD87" s="90"/>
      <c r="AE87" s="90"/>
      <c r="AF87" s="15"/>
      <c r="AG87" s="15"/>
    </row>
    <row r="88" spans="1:33">
      <c r="A88" s="1951"/>
      <c r="B88" s="1302" t="s">
        <v>456</v>
      </c>
      <c r="C88" s="1497" t="s">
        <v>4</v>
      </c>
      <c r="D88" s="403" t="s">
        <v>1683</v>
      </c>
      <c r="E88" s="1382" t="s">
        <v>156</v>
      </c>
      <c r="F88" s="571" t="s">
        <v>1194</v>
      </c>
      <c r="G88" s="571" t="s">
        <v>1195</v>
      </c>
      <c r="H88" s="1300">
        <v>0.66</v>
      </c>
      <c r="I88" s="28">
        <f t="shared" si="19"/>
        <v>15.57</v>
      </c>
      <c r="J88" s="1251">
        <v>30</v>
      </c>
      <c r="K88" s="37">
        <f t="shared" si="16"/>
        <v>9.1666666666666676E-4</v>
      </c>
      <c r="L88" s="37">
        <f t="shared" si="20"/>
        <v>2.4299999999999999E-2</v>
      </c>
      <c r="M88" s="98">
        <f t="shared" ref="M88:W96" si="22">M87+$K88</f>
        <v>0.31388333333333329</v>
      </c>
      <c r="N88" s="98">
        <f t="shared" si="22"/>
        <v>0.35554999999999992</v>
      </c>
      <c r="O88" s="98">
        <f t="shared" si="22"/>
        <v>0.41318888888888883</v>
      </c>
      <c r="P88" s="98">
        <f t="shared" si="22"/>
        <v>0.48054999999999992</v>
      </c>
      <c r="Q88" s="98">
        <f t="shared" si="22"/>
        <v>0.52221666666666677</v>
      </c>
      <c r="R88" s="98">
        <f t="shared" si="22"/>
        <v>0.57082777777777804</v>
      </c>
      <c r="S88" s="98">
        <f t="shared" si="22"/>
        <v>0.61249444444444467</v>
      </c>
      <c r="T88" s="98">
        <f t="shared" si="22"/>
        <v>0.69582777777777804</v>
      </c>
      <c r="U88" s="98">
        <f t="shared" si="22"/>
        <v>0.7791611111111113</v>
      </c>
      <c r="V88" s="98">
        <f t="shared" si="22"/>
        <v>0.86943888888888921</v>
      </c>
      <c r="W88" s="98">
        <f t="shared" si="22"/>
        <v>0.95971666666666688</v>
      </c>
      <c r="X88" s="90"/>
      <c r="Y88" s="90"/>
      <c r="Z88" s="90"/>
      <c r="AA88" s="90"/>
      <c r="AB88" s="90"/>
      <c r="AC88" s="90"/>
      <c r="AD88" s="90"/>
      <c r="AE88" s="90"/>
      <c r="AF88" s="15"/>
      <c r="AG88" s="15"/>
    </row>
    <row r="89" spans="1:33">
      <c r="A89" s="1951"/>
      <c r="B89" s="1302" t="s">
        <v>209</v>
      </c>
      <c r="C89" s="1497" t="s">
        <v>5</v>
      </c>
      <c r="D89" s="1497" t="s">
        <v>1681</v>
      </c>
      <c r="E89" s="1382" t="s">
        <v>157</v>
      </c>
      <c r="F89" s="571" t="s">
        <v>800</v>
      </c>
      <c r="G89" s="571" t="s">
        <v>801</v>
      </c>
      <c r="H89" s="1300">
        <v>2.48</v>
      </c>
      <c r="I89" s="28">
        <f t="shared" si="19"/>
        <v>18.05</v>
      </c>
      <c r="J89" s="1251">
        <v>30</v>
      </c>
      <c r="K89" s="37">
        <f t="shared" si="16"/>
        <v>3.4444444444444444E-3</v>
      </c>
      <c r="L89" s="37">
        <f t="shared" si="20"/>
        <v>2.7744444444444443E-2</v>
      </c>
      <c r="M89" s="98">
        <f t="shared" si="22"/>
        <v>0.31732777777777776</v>
      </c>
      <c r="N89" s="98">
        <f t="shared" si="22"/>
        <v>0.35899444444444439</v>
      </c>
      <c r="O89" s="98">
        <f t="shared" si="22"/>
        <v>0.4166333333333333</v>
      </c>
      <c r="P89" s="98">
        <f t="shared" si="22"/>
        <v>0.48399444444444439</v>
      </c>
      <c r="Q89" s="98">
        <f t="shared" si="22"/>
        <v>0.52566111111111125</v>
      </c>
      <c r="R89" s="98">
        <f t="shared" si="22"/>
        <v>0.57427222222222252</v>
      </c>
      <c r="S89" s="98">
        <f t="shared" si="22"/>
        <v>0.61593888888888915</v>
      </c>
      <c r="T89" s="98">
        <f t="shared" si="22"/>
        <v>0.69927222222222252</v>
      </c>
      <c r="U89" s="98">
        <f t="shared" si="22"/>
        <v>0.78260555555555578</v>
      </c>
      <c r="V89" s="98">
        <f t="shared" si="22"/>
        <v>0.87288333333333368</v>
      </c>
      <c r="W89" s="98">
        <f t="shared" si="22"/>
        <v>0.96316111111111136</v>
      </c>
      <c r="X89" s="90"/>
      <c r="Y89" s="90"/>
      <c r="Z89" s="90"/>
      <c r="AA89" s="90"/>
      <c r="AB89" s="90"/>
      <c r="AC89" s="90"/>
      <c r="AD89" s="90"/>
      <c r="AE89" s="90"/>
      <c r="AF89" s="15"/>
      <c r="AG89" s="15"/>
    </row>
    <row r="90" spans="1:33">
      <c r="A90" s="1951"/>
      <c r="B90" s="1104" t="s">
        <v>205</v>
      </c>
      <c r="C90" s="1424" t="s">
        <v>5</v>
      </c>
      <c r="D90" s="1424" t="s">
        <v>1681</v>
      </c>
      <c r="E90" s="1382" t="s">
        <v>102</v>
      </c>
      <c r="F90" s="571" t="s">
        <v>736</v>
      </c>
      <c r="G90" s="571" t="s">
        <v>763</v>
      </c>
      <c r="H90" s="1300">
        <v>0.22</v>
      </c>
      <c r="I90" s="28">
        <f t="shared" si="19"/>
        <v>18.27</v>
      </c>
      <c r="J90" s="1251">
        <v>25</v>
      </c>
      <c r="K90" s="37">
        <f t="shared" si="16"/>
        <v>3.6666666666666667E-4</v>
      </c>
      <c r="L90" s="37">
        <f t="shared" si="20"/>
        <v>2.8111111111111111E-2</v>
      </c>
      <c r="M90" s="98">
        <f t="shared" si="22"/>
        <v>0.31769444444444445</v>
      </c>
      <c r="N90" s="98">
        <f t="shared" si="22"/>
        <v>0.35936111111111108</v>
      </c>
      <c r="O90" s="98">
        <f t="shared" si="22"/>
        <v>0.41699999999999998</v>
      </c>
      <c r="P90" s="98">
        <f t="shared" si="22"/>
        <v>0.48436111111111108</v>
      </c>
      <c r="Q90" s="98">
        <f t="shared" si="22"/>
        <v>0.52602777777777787</v>
      </c>
      <c r="R90" s="98">
        <f t="shared" si="22"/>
        <v>0.57463888888888914</v>
      </c>
      <c r="S90" s="98">
        <f t="shared" si="22"/>
        <v>0.61630555555555577</v>
      </c>
      <c r="T90" s="98">
        <f t="shared" si="22"/>
        <v>0.69963888888888914</v>
      </c>
      <c r="U90" s="98">
        <f t="shared" si="22"/>
        <v>0.7829722222222224</v>
      </c>
      <c r="V90" s="98">
        <f t="shared" si="22"/>
        <v>0.8732500000000003</v>
      </c>
      <c r="W90" s="98">
        <f t="shared" si="22"/>
        <v>0.96352777777777798</v>
      </c>
      <c r="X90" s="90"/>
      <c r="Y90" s="90"/>
      <c r="Z90" s="90"/>
      <c r="AA90" s="90"/>
      <c r="AB90" s="90"/>
      <c r="AC90" s="90"/>
      <c r="AD90" s="90"/>
      <c r="AE90" s="90"/>
      <c r="AF90" s="15"/>
      <c r="AG90" s="15"/>
    </row>
    <row r="91" spans="1:33">
      <c r="A91" s="1951"/>
      <c r="B91" s="1302" t="s">
        <v>458</v>
      </c>
      <c r="C91" s="1424" t="s">
        <v>5</v>
      </c>
      <c r="D91" s="1424" t="s">
        <v>1681</v>
      </c>
      <c r="E91" s="1382" t="s">
        <v>158</v>
      </c>
      <c r="F91" s="571" t="s">
        <v>798</v>
      </c>
      <c r="G91" s="571" t="s">
        <v>799</v>
      </c>
      <c r="H91" s="1300">
        <v>0.45</v>
      </c>
      <c r="I91" s="28">
        <f t="shared" si="19"/>
        <v>18.72</v>
      </c>
      <c r="J91" s="1251">
        <v>25</v>
      </c>
      <c r="K91" s="37">
        <f t="shared" si="16"/>
        <v>7.5000000000000012E-4</v>
      </c>
      <c r="L91" s="37">
        <f t="shared" si="20"/>
        <v>2.8861111111111112E-2</v>
      </c>
      <c r="M91" s="98">
        <f t="shared" si="22"/>
        <v>0.31844444444444442</v>
      </c>
      <c r="N91" s="98">
        <f t="shared" si="22"/>
        <v>0.36011111111111105</v>
      </c>
      <c r="O91" s="98">
        <f t="shared" si="22"/>
        <v>0.41774999999999995</v>
      </c>
      <c r="P91" s="98">
        <f t="shared" si="22"/>
        <v>0.48511111111111105</v>
      </c>
      <c r="Q91" s="98">
        <f t="shared" si="22"/>
        <v>0.5267777777777779</v>
      </c>
      <c r="R91" s="98">
        <f t="shared" si="22"/>
        <v>0.57538888888888917</v>
      </c>
      <c r="S91" s="98">
        <f t="shared" si="22"/>
        <v>0.6170555555555558</v>
      </c>
      <c r="T91" s="98">
        <f t="shared" si="22"/>
        <v>0.70038888888888917</v>
      </c>
      <c r="U91" s="98">
        <f t="shared" si="22"/>
        <v>0.78372222222222243</v>
      </c>
      <c r="V91" s="98">
        <f t="shared" si="22"/>
        <v>0.87400000000000033</v>
      </c>
      <c r="W91" s="98">
        <f t="shared" si="22"/>
        <v>0.96427777777777801</v>
      </c>
      <c r="X91" s="90"/>
      <c r="Y91" s="90"/>
      <c r="Z91" s="90"/>
      <c r="AA91" s="90"/>
      <c r="AB91" s="90"/>
      <c r="AC91" s="90"/>
      <c r="AD91" s="90"/>
      <c r="AE91" s="90"/>
      <c r="AF91" s="15"/>
      <c r="AG91" s="15"/>
    </row>
    <row r="92" spans="1:33">
      <c r="A92" s="1951"/>
      <c r="B92" s="1098" t="s">
        <v>209</v>
      </c>
      <c r="C92" s="1439" t="s">
        <v>4</v>
      </c>
      <c r="D92" s="1382" t="s">
        <v>1681</v>
      </c>
      <c r="E92" s="1382" t="s">
        <v>159</v>
      </c>
      <c r="F92" s="607" t="s">
        <v>772</v>
      </c>
      <c r="G92" s="607" t="s">
        <v>773</v>
      </c>
      <c r="H92" s="1300">
        <v>0.82</v>
      </c>
      <c r="I92" s="28">
        <f t="shared" si="19"/>
        <v>19.54</v>
      </c>
      <c r="J92" s="1251">
        <v>25</v>
      </c>
      <c r="K92" s="37">
        <f>(H92/J92)/24</f>
        <v>1.3666666666666664E-3</v>
      </c>
      <c r="L92" s="37">
        <f t="shared" si="20"/>
        <v>3.0227777777777777E-2</v>
      </c>
      <c r="M92" s="98">
        <f t="shared" si="22"/>
        <v>0.3198111111111111</v>
      </c>
      <c r="N92" s="98">
        <f t="shared" si="22"/>
        <v>0.36147777777777773</v>
      </c>
      <c r="O92" s="98">
        <f t="shared" si="22"/>
        <v>0.41911666666666664</v>
      </c>
      <c r="P92" s="98">
        <f t="shared" si="22"/>
        <v>0.48647777777777773</v>
      </c>
      <c r="Q92" s="98">
        <f t="shared" si="22"/>
        <v>0.52814444444444453</v>
      </c>
      <c r="R92" s="98">
        <f t="shared" si="22"/>
        <v>0.5767555555555558</v>
      </c>
      <c r="S92" s="98">
        <f t="shared" si="22"/>
        <v>0.61842222222222243</v>
      </c>
      <c r="T92" s="98">
        <f t="shared" si="22"/>
        <v>0.7017555555555558</v>
      </c>
      <c r="U92" s="98">
        <f t="shared" si="22"/>
        <v>0.78508888888888906</v>
      </c>
      <c r="V92" s="98">
        <f t="shared" si="22"/>
        <v>0.87536666666666696</v>
      </c>
      <c r="W92" s="98">
        <f t="shared" si="22"/>
        <v>0.96564444444444464</v>
      </c>
      <c r="X92" s="90"/>
      <c r="Y92" s="90"/>
      <c r="Z92" s="90"/>
      <c r="AA92" s="90"/>
      <c r="AB92" s="90"/>
      <c r="AC92" s="90"/>
      <c r="AD92" s="90"/>
      <c r="AE92" s="90"/>
      <c r="AF92" s="15"/>
      <c r="AG92" s="15"/>
    </row>
    <row r="93" spans="1:33">
      <c r="A93" s="1951"/>
      <c r="B93" s="1098" t="s">
        <v>210</v>
      </c>
      <c r="C93" s="1264" t="s">
        <v>4</v>
      </c>
      <c r="D93" s="1382" t="s">
        <v>1681</v>
      </c>
      <c r="E93" s="1382" t="s">
        <v>160</v>
      </c>
      <c r="F93" s="609" t="s">
        <v>774</v>
      </c>
      <c r="G93" s="609" t="s">
        <v>775</v>
      </c>
      <c r="H93" s="1300">
        <v>0.4</v>
      </c>
      <c r="I93" s="28">
        <f t="shared" si="19"/>
        <v>19.939999999999998</v>
      </c>
      <c r="J93" s="1251">
        <v>25</v>
      </c>
      <c r="K93" s="37">
        <f>(H93/J93)/24</f>
        <v>6.6666666666666664E-4</v>
      </c>
      <c r="L93" s="37">
        <f t="shared" si="20"/>
        <v>3.0894444444444443E-2</v>
      </c>
      <c r="M93" s="98">
        <f t="shared" si="22"/>
        <v>0.32047777777777775</v>
      </c>
      <c r="N93" s="98">
        <f t="shared" si="22"/>
        <v>0.36214444444444438</v>
      </c>
      <c r="O93" s="98">
        <f t="shared" si="22"/>
        <v>0.41978333333333329</v>
      </c>
      <c r="P93" s="98">
        <f t="shared" si="22"/>
        <v>0.48714444444444438</v>
      </c>
      <c r="Q93" s="98">
        <f t="shared" si="22"/>
        <v>0.52881111111111123</v>
      </c>
      <c r="R93" s="98">
        <f t="shared" si="22"/>
        <v>0.5774222222222225</v>
      </c>
      <c r="S93" s="98">
        <f t="shared" si="22"/>
        <v>0.61908888888888913</v>
      </c>
      <c r="T93" s="98">
        <f t="shared" si="22"/>
        <v>0.7024222222222225</v>
      </c>
      <c r="U93" s="98">
        <f t="shared" si="22"/>
        <v>0.78575555555555576</v>
      </c>
      <c r="V93" s="98">
        <f t="shared" si="22"/>
        <v>0.87603333333333366</v>
      </c>
      <c r="W93" s="98">
        <f t="shared" si="22"/>
        <v>0.96631111111111134</v>
      </c>
      <c r="X93" s="90"/>
      <c r="Y93" s="90"/>
      <c r="Z93" s="90"/>
      <c r="AA93" s="90"/>
      <c r="AB93" s="90"/>
      <c r="AC93" s="90"/>
      <c r="AD93" s="90"/>
      <c r="AE93" s="90"/>
      <c r="AF93" s="15"/>
      <c r="AG93" s="15"/>
    </row>
    <row r="94" spans="1:33">
      <c r="A94" s="1951"/>
      <c r="B94" s="1098" t="s">
        <v>216</v>
      </c>
      <c r="C94" s="1264" t="s">
        <v>4</v>
      </c>
      <c r="D94" s="1382" t="s">
        <v>1681</v>
      </c>
      <c r="E94" s="1382" t="s">
        <v>161</v>
      </c>
      <c r="F94" s="571" t="s">
        <v>778</v>
      </c>
      <c r="G94" s="571" t="s">
        <v>779</v>
      </c>
      <c r="H94" s="1300">
        <v>0.38</v>
      </c>
      <c r="I94" s="28">
        <f t="shared" si="19"/>
        <v>20.319999999999997</v>
      </c>
      <c r="J94" s="1251">
        <v>25</v>
      </c>
      <c r="K94" s="37">
        <f>(H94/J94)/24</f>
        <v>6.333333333333333E-4</v>
      </c>
      <c r="L94" s="37">
        <f t="shared" si="20"/>
        <v>3.152777777777778E-2</v>
      </c>
      <c r="M94" s="98">
        <f t="shared" si="22"/>
        <v>0.32111111111111107</v>
      </c>
      <c r="N94" s="98">
        <f t="shared" si="22"/>
        <v>0.3627777777777777</v>
      </c>
      <c r="O94" s="98">
        <f t="shared" si="22"/>
        <v>0.42041666666666661</v>
      </c>
      <c r="P94" s="98">
        <f t="shared" si="22"/>
        <v>0.4877777777777777</v>
      </c>
      <c r="Q94" s="98">
        <f t="shared" si="22"/>
        <v>0.52944444444444461</v>
      </c>
      <c r="R94" s="98">
        <f t="shared" si="22"/>
        <v>0.57805555555555588</v>
      </c>
      <c r="S94" s="98">
        <f t="shared" si="22"/>
        <v>0.61972222222222251</v>
      </c>
      <c r="T94" s="98">
        <f t="shared" si="22"/>
        <v>0.70305555555555588</v>
      </c>
      <c r="U94" s="98">
        <f t="shared" si="22"/>
        <v>0.78638888888888914</v>
      </c>
      <c r="V94" s="98">
        <f t="shared" si="22"/>
        <v>0.87666666666666704</v>
      </c>
      <c r="W94" s="98">
        <f t="shared" si="22"/>
        <v>0.96694444444444472</v>
      </c>
      <c r="X94" s="90"/>
      <c r="Y94" s="90"/>
      <c r="Z94" s="90"/>
      <c r="AA94" s="90"/>
      <c r="AB94" s="90"/>
      <c r="AC94" s="90"/>
      <c r="AD94" s="90"/>
      <c r="AE94" s="90"/>
      <c r="AF94" s="15"/>
      <c r="AG94" s="15"/>
    </row>
    <row r="95" spans="1:33">
      <c r="A95" s="1951"/>
      <c r="B95" s="335" t="s">
        <v>191</v>
      </c>
      <c r="C95" s="1264" t="s">
        <v>5</v>
      </c>
      <c r="D95" s="1382" t="s">
        <v>1681</v>
      </c>
      <c r="E95" s="1382" t="s">
        <v>183</v>
      </c>
      <c r="F95" s="571" t="s">
        <v>741</v>
      </c>
      <c r="G95" s="571" t="s">
        <v>742</v>
      </c>
      <c r="H95" s="1300">
        <v>0.3</v>
      </c>
      <c r="I95" s="28">
        <f t="shared" si="19"/>
        <v>20.619999999999997</v>
      </c>
      <c r="J95" s="1251">
        <v>25</v>
      </c>
      <c r="K95" s="37">
        <f>(H95/J95)/24</f>
        <v>5.0000000000000001E-4</v>
      </c>
      <c r="L95" s="37">
        <f t="shared" si="20"/>
        <v>3.202777777777778E-2</v>
      </c>
      <c r="M95" s="98">
        <f t="shared" si="22"/>
        <v>0.32161111111111107</v>
      </c>
      <c r="N95" s="98">
        <f t="shared" si="22"/>
        <v>0.3632777777777777</v>
      </c>
      <c r="O95" s="98">
        <f t="shared" si="22"/>
        <v>0.42091666666666661</v>
      </c>
      <c r="P95" s="98">
        <f t="shared" si="22"/>
        <v>0.4882777777777777</v>
      </c>
      <c r="Q95" s="98">
        <f t="shared" si="22"/>
        <v>0.52994444444444455</v>
      </c>
      <c r="R95" s="98">
        <f t="shared" si="22"/>
        <v>0.57855555555555582</v>
      </c>
      <c r="S95" s="98">
        <f t="shared" si="22"/>
        <v>0.62022222222222245</v>
      </c>
      <c r="T95" s="98">
        <f t="shared" si="22"/>
        <v>0.70355555555555582</v>
      </c>
      <c r="U95" s="98">
        <f t="shared" si="22"/>
        <v>0.78688888888888908</v>
      </c>
      <c r="V95" s="98">
        <f t="shared" si="22"/>
        <v>0.87716666666666698</v>
      </c>
      <c r="W95" s="98">
        <f t="shared" si="22"/>
        <v>0.96744444444444466</v>
      </c>
      <c r="X95" s="90"/>
      <c r="Y95" s="90"/>
      <c r="Z95" s="90"/>
      <c r="AA95" s="90"/>
      <c r="AB95" s="90"/>
      <c r="AC95" s="90"/>
      <c r="AD95" s="90"/>
      <c r="AE95" s="90"/>
      <c r="AF95" s="15"/>
      <c r="AG95" s="15"/>
    </row>
    <row r="96" spans="1:33">
      <c r="A96" s="1951"/>
      <c r="B96" s="1098" t="s">
        <v>215</v>
      </c>
      <c r="C96" s="1264" t="s">
        <v>4</v>
      </c>
      <c r="D96" s="1382" t="s">
        <v>1684</v>
      </c>
      <c r="E96" s="1382" t="s">
        <v>184</v>
      </c>
      <c r="F96" s="571" t="s">
        <v>743</v>
      </c>
      <c r="G96" s="571" t="s">
        <v>744</v>
      </c>
      <c r="H96" s="1300">
        <v>0.3</v>
      </c>
      <c r="I96" s="28">
        <f t="shared" si="19"/>
        <v>20.919999999999998</v>
      </c>
      <c r="J96" s="1251">
        <v>25</v>
      </c>
      <c r="K96" s="37">
        <f>(H96/J96)/24</f>
        <v>5.0000000000000001E-4</v>
      </c>
      <c r="L96" s="37">
        <f t="shared" si="20"/>
        <v>3.252777777777778E-2</v>
      </c>
      <c r="M96" s="98">
        <f t="shared" si="22"/>
        <v>0.32211111111111107</v>
      </c>
      <c r="N96" s="98">
        <f t="shared" si="22"/>
        <v>0.3637777777777777</v>
      </c>
      <c r="O96" s="98">
        <f t="shared" si="22"/>
        <v>0.42141666666666661</v>
      </c>
      <c r="P96" s="98">
        <f t="shared" si="22"/>
        <v>0.4887777777777777</v>
      </c>
      <c r="Q96" s="98">
        <f t="shared" si="22"/>
        <v>0.5304444444444445</v>
      </c>
      <c r="R96" s="98">
        <f t="shared" si="22"/>
        <v>0.57905555555555577</v>
      </c>
      <c r="S96" s="98">
        <f t="shared" si="22"/>
        <v>0.6207222222222224</v>
      </c>
      <c r="T96" s="98">
        <f t="shared" si="22"/>
        <v>0.70405555555555577</v>
      </c>
      <c r="U96" s="98">
        <f t="shared" si="22"/>
        <v>0.78738888888888903</v>
      </c>
      <c r="V96" s="98">
        <f t="shared" si="22"/>
        <v>0.87766666666666693</v>
      </c>
      <c r="W96" s="98">
        <f t="shared" si="22"/>
        <v>0.96794444444444461</v>
      </c>
      <c r="X96" s="90"/>
      <c r="Y96" s="90"/>
      <c r="Z96" s="90"/>
      <c r="AA96" s="90"/>
      <c r="AB96" s="90"/>
      <c r="AC96" s="90"/>
      <c r="AD96" s="90"/>
      <c r="AE96" s="90"/>
      <c r="AF96" s="15"/>
      <c r="AG96" s="15"/>
    </row>
    <row r="97" spans="1:33">
      <c r="A97" s="1951"/>
      <c r="B97" s="1098" t="s">
        <v>423</v>
      </c>
      <c r="C97" s="1264" t="s">
        <v>4</v>
      </c>
      <c r="D97" s="1382" t="s">
        <v>1681</v>
      </c>
      <c r="E97" s="1382" t="s">
        <v>185</v>
      </c>
      <c r="F97" s="571" t="s">
        <v>662</v>
      </c>
      <c r="G97" s="571" t="s">
        <v>663</v>
      </c>
      <c r="H97" s="1303">
        <v>0.87</v>
      </c>
      <c r="I97" s="28">
        <f t="shared" si="19"/>
        <v>21.79</v>
      </c>
      <c r="J97" s="1251">
        <v>15</v>
      </c>
      <c r="K97" s="37">
        <f t="shared" ref="K97:K98" si="23">(H97/J97)/24</f>
        <v>2.4166666666666668E-3</v>
      </c>
      <c r="L97" s="37">
        <f t="shared" si="20"/>
        <v>3.4944444444444445E-2</v>
      </c>
      <c r="M97" s="98">
        <f t="shared" ref="M97:W98" si="24">M96+$K97</f>
        <v>0.32452777777777775</v>
      </c>
      <c r="N97" s="98">
        <f t="shared" si="24"/>
        <v>0.36619444444444438</v>
      </c>
      <c r="O97" s="98">
        <f t="shared" si="24"/>
        <v>0.42383333333333328</v>
      </c>
      <c r="P97" s="98">
        <f t="shared" si="24"/>
        <v>0.49119444444444438</v>
      </c>
      <c r="Q97" s="98">
        <f t="shared" si="24"/>
        <v>0.53286111111111112</v>
      </c>
      <c r="R97" s="98">
        <f t="shared" si="24"/>
        <v>0.58147222222222239</v>
      </c>
      <c r="S97" s="98">
        <f t="shared" si="24"/>
        <v>0.62313888888888902</v>
      </c>
      <c r="T97" s="98">
        <f t="shared" si="24"/>
        <v>0.70647222222222239</v>
      </c>
      <c r="U97" s="98">
        <f t="shared" si="24"/>
        <v>0.78980555555555565</v>
      </c>
      <c r="V97" s="98">
        <f t="shared" si="24"/>
        <v>0.88008333333333355</v>
      </c>
      <c r="W97" s="98">
        <f t="shared" si="24"/>
        <v>0.97036111111111123</v>
      </c>
      <c r="X97" s="90"/>
      <c r="Y97" s="90"/>
      <c r="Z97" s="90"/>
      <c r="AA97" s="90"/>
      <c r="AB97" s="90"/>
      <c r="AC97" s="90"/>
      <c r="AD97" s="90"/>
      <c r="AE97" s="90"/>
      <c r="AF97" s="15"/>
      <c r="AG97" s="15"/>
    </row>
    <row r="98" spans="1:33">
      <c r="A98" s="1951"/>
      <c r="B98" s="1106" t="s">
        <v>162</v>
      </c>
      <c r="C98" s="1424" t="s">
        <v>4</v>
      </c>
      <c r="D98" s="1424" t="s">
        <v>1681</v>
      </c>
      <c r="E98" s="1382" t="s">
        <v>186</v>
      </c>
      <c r="F98" s="571" t="s">
        <v>601</v>
      </c>
      <c r="G98" s="571" t="s">
        <v>602</v>
      </c>
      <c r="H98" s="1304">
        <v>0.68</v>
      </c>
      <c r="I98" s="28">
        <f t="shared" si="19"/>
        <v>22.47</v>
      </c>
      <c r="J98" s="1251">
        <v>15</v>
      </c>
      <c r="K98" s="37">
        <f t="shared" si="23"/>
        <v>1.888888888888889E-3</v>
      </c>
      <c r="L98" s="37">
        <f t="shared" si="20"/>
        <v>3.6833333333333336E-2</v>
      </c>
      <c r="M98" s="98">
        <f t="shared" si="24"/>
        <v>0.32641666666666663</v>
      </c>
      <c r="N98" s="98">
        <f t="shared" si="24"/>
        <v>0.36808333333333326</v>
      </c>
      <c r="O98" s="98">
        <f t="shared" si="24"/>
        <v>0.42572222222222217</v>
      </c>
      <c r="P98" s="98">
        <f t="shared" si="24"/>
        <v>0.49308333333333326</v>
      </c>
      <c r="Q98" s="98">
        <f t="shared" si="24"/>
        <v>0.53475000000000006</v>
      </c>
      <c r="R98" s="98">
        <f t="shared" si="24"/>
        <v>0.58336111111111133</v>
      </c>
      <c r="S98" s="98">
        <f t="shared" si="24"/>
        <v>0.62502777777777796</v>
      </c>
      <c r="T98" s="98">
        <f t="shared" si="24"/>
        <v>0.70836111111111133</v>
      </c>
      <c r="U98" s="98">
        <f t="shared" si="24"/>
        <v>0.79169444444444459</v>
      </c>
      <c r="V98" s="98">
        <f t="shared" si="24"/>
        <v>0.88197222222222249</v>
      </c>
      <c r="W98" s="98">
        <f t="shared" si="24"/>
        <v>0.97225000000000017</v>
      </c>
      <c r="X98" s="90"/>
      <c r="Y98" s="90"/>
      <c r="Z98" s="90"/>
      <c r="AA98" s="90"/>
      <c r="AB98" s="90"/>
      <c r="AC98" s="90"/>
      <c r="AD98" s="90"/>
      <c r="AE98" s="90"/>
      <c r="AF98" s="15"/>
      <c r="AG98" s="15"/>
    </row>
    <row r="99" spans="1:33">
      <c r="A99" s="1258"/>
      <c r="B99" s="11"/>
      <c r="C99" s="11"/>
      <c r="D99" s="11"/>
      <c r="U99" s="1"/>
      <c r="V99" s="1"/>
      <c r="AB99" s="15"/>
      <c r="AC99" s="90"/>
      <c r="AD99" s="15"/>
    </row>
    <row r="100" spans="1:33">
      <c r="A100" s="1258"/>
      <c r="B100" s="11"/>
      <c r="C100" s="2134" t="s">
        <v>1318</v>
      </c>
      <c r="D100" s="1918"/>
      <c r="E100" s="1918"/>
      <c r="F100" s="11">
        <v>28.46</v>
      </c>
      <c r="G100" s="2134" t="s">
        <v>1316</v>
      </c>
      <c r="H100" s="1918"/>
      <c r="T100" s="1"/>
      <c r="U100" s="1"/>
      <c r="V100" s="1"/>
    </row>
    <row r="101" spans="1:33">
      <c r="A101" s="1258"/>
      <c r="B101" s="11"/>
      <c r="C101" s="11"/>
      <c r="D101" s="11"/>
      <c r="T101" s="1"/>
      <c r="U101" s="1"/>
      <c r="V101" s="1"/>
    </row>
    <row r="102" spans="1:33">
      <c r="A102" s="1258"/>
      <c r="B102" s="11"/>
      <c r="C102" s="11"/>
      <c r="D102" s="11"/>
      <c r="T102" s="1"/>
      <c r="U102" s="1"/>
      <c r="V102" s="1"/>
    </row>
    <row r="103" spans="1:33">
      <c r="A103" s="1258"/>
      <c r="B103" s="11"/>
      <c r="C103" s="11"/>
      <c r="D103" s="11"/>
      <c r="T103" s="1"/>
      <c r="U103" s="1"/>
      <c r="V103" s="1"/>
    </row>
    <row r="104" spans="1:33">
      <c r="A104" s="1258"/>
      <c r="B104" s="11"/>
      <c r="C104" s="11"/>
      <c r="D104" s="11"/>
      <c r="T104" s="1"/>
      <c r="U104" s="1"/>
      <c r="V104" s="1"/>
    </row>
    <row r="105" spans="1:33">
      <c r="A105" s="1258"/>
      <c r="B105" s="11"/>
      <c r="C105" s="11"/>
      <c r="D105" s="11"/>
      <c r="T105" s="1"/>
      <c r="U105" s="1"/>
      <c r="V105" s="1"/>
    </row>
    <row r="106" spans="1:33">
      <c r="A106" s="1258"/>
      <c r="B106" s="11"/>
      <c r="C106" s="11"/>
      <c r="D106" s="11"/>
      <c r="T106" s="1"/>
      <c r="U106" s="1"/>
      <c r="V106" s="1"/>
    </row>
    <row r="107" spans="1:33">
      <c r="A107" s="1258"/>
      <c r="B107" s="11"/>
      <c r="C107" s="11"/>
      <c r="D107" s="11"/>
      <c r="T107" s="1"/>
      <c r="U107" s="1"/>
      <c r="V107" s="1"/>
    </row>
    <row r="108" spans="1:33">
      <c r="A108" s="1258"/>
      <c r="B108" s="11"/>
      <c r="C108" s="11"/>
      <c r="D108" s="11"/>
      <c r="T108" s="1"/>
      <c r="U108" s="1"/>
      <c r="V108" s="1"/>
    </row>
    <row r="109" spans="1:33">
      <c r="A109" s="1258"/>
      <c r="B109" s="11"/>
      <c r="C109" s="11"/>
      <c r="D109" s="11"/>
      <c r="T109" s="1"/>
      <c r="U109" s="1"/>
      <c r="V109" s="1"/>
    </row>
    <row r="110" spans="1:33">
      <c r="A110" s="1258"/>
      <c r="B110" s="11"/>
      <c r="C110" s="11"/>
      <c r="D110" s="11"/>
      <c r="T110" s="1"/>
      <c r="U110" s="1"/>
      <c r="V110" s="1"/>
    </row>
    <row r="111" spans="1:33">
      <c r="A111" s="1258"/>
      <c r="B111" s="11"/>
      <c r="C111" s="11"/>
      <c r="D111" s="11"/>
      <c r="T111" s="1"/>
      <c r="U111" s="1"/>
      <c r="V111" s="1"/>
    </row>
    <row r="112" spans="1:33">
      <c r="A112" s="1249"/>
      <c r="B112" s="11"/>
      <c r="C112" s="11"/>
      <c r="D112" s="11"/>
      <c r="T112" s="1"/>
      <c r="U112" s="1"/>
      <c r="V112" s="1"/>
    </row>
    <row r="113" spans="1:22">
      <c r="A113" s="1249"/>
      <c r="B113" s="11"/>
      <c r="C113" s="11"/>
      <c r="D113" s="11"/>
      <c r="T113" s="1"/>
      <c r="U113" s="1"/>
      <c r="V113" s="1"/>
    </row>
    <row r="114" spans="1:22">
      <c r="A114" s="1249"/>
      <c r="B114" s="11"/>
      <c r="C114" s="11"/>
      <c r="D114" s="11"/>
      <c r="T114" s="1"/>
      <c r="U114" s="1"/>
      <c r="V114" s="1"/>
    </row>
    <row r="115" spans="1:22">
      <c r="A115" s="1249"/>
      <c r="B115" s="11"/>
      <c r="C115" s="11"/>
      <c r="D115" s="11"/>
      <c r="T115" s="1"/>
      <c r="U115" s="1"/>
      <c r="V115" s="1"/>
    </row>
    <row r="116" spans="1:22">
      <c r="A116" s="1249"/>
      <c r="B116" s="11"/>
      <c r="C116" s="11"/>
      <c r="D116" s="11"/>
      <c r="T116" s="1"/>
      <c r="U116" s="1"/>
      <c r="V116" s="1"/>
    </row>
    <row r="117" spans="1:22">
      <c r="A117" s="1249"/>
      <c r="B117" s="11"/>
      <c r="C117" s="11"/>
      <c r="D117" s="11"/>
      <c r="T117" s="1"/>
      <c r="U117" s="1"/>
      <c r="V117" s="1"/>
    </row>
    <row r="118" spans="1:22">
      <c r="A118" s="13"/>
      <c r="B118" s="11"/>
      <c r="C118" s="11"/>
      <c r="D118" s="11"/>
      <c r="T118" s="1"/>
      <c r="U118" s="1"/>
      <c r="V118" s="1"/>
    </row>
    <row r="119" spans="1:22">
      <c r="A119" s="13"/>
      <c r="B119" s="17"/>
    </row>
    <row r="120" spans="1:22">
      <c r="A120" s="13"/>
      <c r="B120" s="17"/>
    </row>
    <row r="121" spans="1:22">
      <c r="A121" s="13"/>
      <c r="B121" s="17"/>
    </row>
    <row r="122" spans="1:22">
      <c r="A122" s="13"/>
      <c r="B122" s="17"/>
    </row>
    <row r="123" spans="1:22">
      <c r="A123" s="13"/>
      <c r="B123" s="17"/>
    </row>
    <row r="124" spans="1:22">
      <c r="A124" s="13"/>
      <c r="B124" s="17"/>
    </row>
    <row r="125" spans="1:22">
      <c r="A125" s="13"/>
      <c r="B125" s="17"/>
    </row>
    <row r="126" spans="1:22">
      <c r="A126" s="13"/>
      <c r="B126" s="17"/>
    </row>
    <row r="127" spans="1:22">
      <c r="A127" s="15"/>
      <c r="B127" s="17"/>
    </row>
    <row r="128" spans="1:22">
      <c r="A128" s="15"/>
      <c r="B128" s="17"/>
    </row>
    <row r="129" spans="1:2">
      <c r="A129" s="15"/>
      <c r="B129" s="17"/>
    </row>
    <row r="130" spans="1:2">
      <c r="A130" s="15"/>
      <c r="B130" s="17"/>
    </row>
    <row r="131" spans="1:2">
      <c r="A131" s="15"/>
      <c r="B131" s="17"/>
    </row>
    <row r="132" spans="1:2">
      <c r="A132" s="15"/>
      <c r="B132" s="17"/>
    </row>
    <row r="133" spans="1:2">
      <c r="A133" s="15"/>
      <c r="B133" s="17"/>
    </row>
    <row r="134" spans="1:2">
      <c r="A134" s="15"/>
      <c r="B134" s="17"/>
    </row>
    <row r="135" spans="1:2">
      <c r="A135" s="15"/>
      <c r="B135" s="17"/>
    </row>
    <row r="136" spans="1:2">
      <c r="A136" s="15"/>
      <c r="B136" s="17"/>
    </row>
    <row r="137" spans="1:2">
      <c r="A137" s="15"/>
      <c r="B137" s="17"/>
    </row>
    <row r="138" spans="1:2">
      <c r="A138" s="15"/>
      <c r="B138" s="17"/>
    </row>
    <row r="139" spans="1:2">
      <c r="A139" s="15"/>
      <c r="B139" s="17"/>
    </row>
    <row r="140" spans="1:2">
      <c r="A140" s="15"/>
      <c r="B140" s="17"/>
    </row>
    <row r="141" spans="1:2">
      <c r="A141" s="15"/>
      <c r="B141" s="17"/>
    </row>
    <row r="142" spans="1:2">
      <c r="A142" s="15"/>
    </row>
    <row r="143" spans="1:2">
      <c r="A143" s="15"/>
    </row>
    <row r="144" spans="1:2">
      <c r="A144" s="15"/>
    </row>
    <row r="145" spans="1:1">
      <c r="A145" s="15"/>
    </row>
    <row r="146" spans="1:1">
      <c r="A146" s="15"/>
    </row>
    <row r="147" spans="1:1">
      <c r="A147" s="15"/>
    </row>
    <row r="148" spans="1:1">
      <c r="A148" s="15"/>
    </row>
    <row r="149" spans="1:1">
      <c r="A149" s="15"/>
    </row>
    <row r="150" spans="1:1">
      <c r="A150" s="15"/>
    </row>
    <row r="151" spans="1:1">
      <c r="A151" s="15"/>
    </row>
    <row r="152" spans="1:1">
      <c r="A152" s="15"/>
    </row>
    <row r="153" spans="1:1">
      <c r="A153" s="15"/>
    </row>
    <row r="154" spans="1:1">
      <c r="A154" s="15"/>
    </row>
    <row r="155" spans="1:1">
      <c r="A155" s="15"/>
    </row>
  </sheetData>
  <mergeCells count="25">
    <mergeCell ref="D62:W62"/>
    <mergeCell ref="D3:W3"/>
    <mergeCell ref="D4:D5"/>
    <mergeCell ref="E4:L4"/>
    <mergeCell ref="F5:G5"/>
    <mergeCell ref="D47:I47"/>
    <mergeCell ref="A6:A33"/>
    <mergeCell ref="B60:B61"/>
    <mergeCell ref="B1:B2"/>
    <mergeCell ref="A3:C3"/>
    <mergeCell ref="A4:A5"/>
    <mergeCell ref="B4:B5"/>
    <mergeCell ref="C4:C5"/>
    <mergeCell ref="A34:A39"/>
    <mergeCell ref="A47:A48"/>
    <mergeCell ref="C47:C48"/>
    <mergeCell ref="A65:A70"/>
    <mergeCell ref="A71:A98"/>
    <mergeCell ref="C100:E100"/>
    <mergeCell ref="G100:H100"/>
    <mergeCell ref="B63:B64"/>
    <mergeCell ref="C63:C64"/>
    <mergeCell ref="F64:G64"/>
    <mergeCell ref="D63:D64"/>
    <mergeCell ref="E63:L63"/>
  </mergeCells>
  <pageMargins left="0.43307086614173229" right="0.23622047244094491" top="0.74803149606299213" bottom="0.74803149606299213" header="0.31496062992125984" footer="0.31496062992125984"/>
  <pageSetup paperSize="8" scale="70" orientation="landscape" r:id="rId1"/>
  <rowBreaks count="1" manualBreakCount="1">
    <brk id="66" max="16383" man="1"/>
  </rowBreaks>
  <drawing r:id="rId2"/>
  <legacy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BM129"/>
  <sheetViews>
    <sheetView topLeftCell="A36" zoomScale="80" zoomScaleNormal="80" zoomScaleSheetLayoutView="100" workbookViewId="0">
      <selection activeCell="A79" sqref="A79:A82"/>
    </sheetView>
  </sheetViews>
  <sheetFormatPr defaultRowHeight="16.5"/>
  <cols>
    <col min="1" max="1" width="12.5703125" style="1" customWidth="1"/>
    <col min="2" max="2" width="40" style="12" bestFit="1" customWidth="1"/>
    <col min="3" max="4" width="5.140625" style="13" customWidth="1"/>
    <col min="5" max="6" width="12.85546875" style="11" customWidth="1"/>
    <col min="7" max="7" width="7.85546875" style="11" customWidth="1"/>
    <col min="8" max="8" width="10.140625" style="11" customWidth="1"/>
    <col min="9" max="9" width="7.140625" style="11" customWidth="1"/>
    <col min="10" max="10" width="8.85546875" style="11" bestFit="1" customWidth="1"/>
    <col min="11" max="11" width="9.140625" style="11" customWidth="1"/>
    <col min="12" max="12" width="7.85546875" style="11" customWidth="1"/>
    <col min="13" max="13" width="10.7109375" style="11" customWidth="1"/>
    <col min="14" max="14" width="12.7109375" style="11" customWidth="1"/>
    <col min="15" max="15" width="7.85546875" style="11" bestFit="1" customWidth="1"/>
    <col min="16" max="16" width="9.42578125" style="11" customWidth="1"/>
    <col min="17" max="22" width="7.42578125" style="11" customWidth="1"/>
    <col min="23" max="24" width="7.42578125" style="1" customWidth="1"/>
    <col min="25" max="26" width="9.7109375" style="1" customWidth="1"/>
    <col min="27" max="31" width="7.42578125" style="1" customWidth="1"/>
    <col min="32" max="32" width="9.140625" style="1" customWidth="1"/>
    <col min="33" max="47" width="7.42578125" style="1" customWidth="1"/>
    <col min="48" max="48" width="6.85546875" style="1" customWidth="1"/>
    <col min="49" max="49" width="9.140625" style="1"/>
    <col min="50" max="50" width="99" style="1" customWidth="1"/>
    <col min="51" max="16384" width="9.140625" style="1"/>
  </cols>
  <sheetData>
    <row r="1" spans="1:65" ht="36.75" customHeight="1">
      <c r="A1" s="15"/>
      <c r="B1" s="1952">
        <v>25</v>
      </c>
      <c r="C1" s="504"/>
      <c r="D1" s="38" t="s">
        <v>269</v>
      </c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  <c r="P1" s="361"/>
      <c r="Q1" s="500"/>
      <c r="R1" s="500"/>
      <c r="S1" s="500"/>
      <c r="T1" s="500"/>
      <c r="U1" s="500"/>
      <c r="V1" s="500"/>
      <c r="W1" s="500"/>
      <c r="X1" s="500"/>
      <c r="Y1" s="500"/>
      <c r="Z1" s="500"/>
      <c r="AA1" s="500"/>
      <c r="AB1" s="500"/>
      <c r="AC1" s="500"/>
      <c r="AD1" s="500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</row>
    <row r="2" spans="1:65" ht="36.75" customHeight="1">
      <c r="A2" s="15"/>
      <c r="B2" s="1952"/>
      <c r="C2" s="504"/>
      <c r="D2" s="38" t="s">
        <v>529</v>
      </c>
      <c r="E2" s="361"/>
      <c r="F2" s="361"/>
      <c r="G2" s="361"/>
      <c r="H2" s="361"/>
      <c r="I2" s="361"/>
      <c r="J2" s="361"/>
      <c r="K2" s="361"/>
      <c r="L2" s="86"/>
      <c r="M2" s="361"/>
      <c r="N2" s="361"/>
      <c r="O2" s="361"/>
      <c r="P2" s="361"/>
      <c r="Q2" s="500"/>
      <c r="R2" s="500"/>
      <c r="S2" s="500"/>
      <c r="T2" s="500"/>
      <c r="U2" s="500"/>
      <c r="V2" s="500"/>
      <c r="W2" s="500"/>
      <c r="X2" s="500"/>
      <c r="Y2" s="500"/>
      <c r="Z2" s="502"/>
      <c r="AA2" s="502"/>
      <c r="AB2" s="502"/>
      <c r="AC2" s="502"/>
      <c r="AD2" s="502"/>
      <c r="AE2" s="502"/>
      <c r="AF2" s="502"/>
      <c r="AG2" s="500"/>
      <c r="AH2" s="500"/>
      <c r="AI2" s="500"/>
      <c r="AJ2" s="500"/>
      <c r="AK2" s="500"/>
      <c r="AL2" s="500"/>
      <c r="AM2" s="500"/>
      <c r="AN2" s="500"/>
      <c r="AO2" s="500"/>
      <c r="AP2" s="500"/>
      <c r="AQ2" s="500"/>
      <c r="AR2" s="500"/>
      <c r="AS2" s="500"/>
      <c r="AT2" s="500"/>
      <c r="AU2" s="500"/>
      <c r="AV2" s="15"/>
    </row>
    <row r="3" spans="1:65" ht="25.5">
      <c r="A3" s="1998" t="s">
        <v>17</v>
      </c>
      <c r="B3" s="1998"/>
      <c r="C3" s="1998"/>
      <c r="D3" s="1959" t="s">
        <v>263</v>
      </c>
      <c r="E3" s="1960"/>
      <c r="F3" s="1960"/>
      <c r="G3" s="1960"/>
      <c r="H3" s="1960"/>
      <c r="I3" s="1960"/>
      <c r="J3" s="1960"/>
      <c r="K3" s="1960"/>
      <c r="L3" s="1960"/>
      <c r="M3" s="1960"/>
      <c r="N3" s="1960"/>
      <c r="O3" s="1960"/>
      <c r="P3" s="1960"/>
      <c r="Q3" s="1960"/>
      <c r="R3" s="1960"/>
      <c r="S3" s="1960"/>
      <c r="T3" s="1960"/>
      <c r="U3" s="1960"/>
      <c r="V3" s="1960"/>
      <c r="W3" s="1960"/>
      <c r="X3" s="1960"/>
      <c r="Y3" s="1960"/>
      <c r="Z3" s="1960"/>
      <c r="AA3" s="1960"/>
      <c r="AB3" s="1960"/>
      <c r="AC3" s="1960"/>
      <c r="AD3" s="1960"/>
      <c r="AE3" s="1961"/>
      <c r="AF3" s="338"/>
      <c r="AG3" s="507"/>
      <c r="AH3" s="507"/>
      <c r="AI3" s="507"/>
      <c r="AJ3" s="500"/>
      <c r="AK3" s="500"/>
      <c r="AL3" s="500"/>
      <c r="AM3" s="500"/>
      <c r="AN3" s="500"/>
      <c r="AO3" s="500"/>
      <c r="AP3" s="500"/>
      <c r="AQ3" s="500"/>
      <c r="AR3" s="15"/>
      <c r="AS3" s="15"/>
      <c r="AT3" s="15"/>
      <c r="AU3" s="15"/>
      <c r="AV3" s="15"/>
      <c r="AW3" s="15"/>
      <c r="AX3" s="15"/>
    </row>
    <row r="4" spans="1:65" ht="18" customHeight="1">
      <c r="A4" s="1954"/>
      <c r="B4" s="1953" t="s">
        <v>1</v>
      </c>
      <c r="C4" s="2115" t="s">
        <v>2</v>
      </c>
      <c r="D4" s="1991" t="s">
        <v>491</v>
      </c>
      <c r="E4" s="1992"/>
      <c r="F4" s="1992"/>
      <c r="G4" s="1992"/>
      <c r="H4" s="1992"/>
      <c r="I4" s="1992"/>
      <c r="J4" s="1992"/>
      <c r="K4" s="1993"/>
      <c r="L4" s="1991" t="s">
        <v>490</v>
      </c>
      <c r="M4" s="1992"/>
      <c r="N4" s="1992"/>
      <c r="O4" s="1992"/>
      <c r="P4" s="1993"/>
      <c r="Q4" s="433">
        <v>15</v>
      </c>
      <c r="R4" s="32">
        <v>16</v>
      </c>
      <c r="S4" s="433">
        <v>15</v>
      </c>
      <c r="T4" s="32">
        <v>16</v>
      </c>
      <c r="U4" s="433">
        <v>15</v>
      </c>
      <c r="V4" s="32">
        <v>16</v>
      </c>
      <c r="W4" s="433">
        <v>15</v>
      </c>
      <c r="X4" s="32">
        <v>16</v>
      </c>
      <c r="Y4" s="433">
        <v>15</v>
      </c>
      <c r="Z4" s="32">
        <v>16</v>
      </c>
      <c r="AA4" s="433">
        <v>15</v>
      </c>
      <c r="AB4" s="32">
        <v>16</v>
      </c>
      <c r="AC4" s="433">
        <v>15</v>
      </c>
      <c r="AD4" s="32">
        <v>16</v>
      </c>
      <c r="AE4" s="1116">
        <v>15</v>
      </c>
      <c r="AF4" s="86"/>
      <c r="AG4" s="86"/>
      <c r="AH4" s="86"/>
      <c r="AI4" s="86"/>
      <c r="AJ4" s="86"/>
      <c r="AK4" s="86"/>
      <c r="AL4" s="86"/>
      <c r="AM4" s="86"/>
      <c r="AN4" s="86"/>
      <c r="AO4" s="86"/>
      <c r="AP4" s="86"/>
      <c r="AQ4" s="86"/>
      <c r="AR4" s="86"/>
      <c r="AS4" s="86"/>
      <c r="AT4" s="86"/>
      <c r="AU4" s="86"/>
      <c r="AV4" s="86"/>
      <c r="AW4" s="63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</row>
    <row r="5" spans="1:65" ht="18" customHeight="1">
      <c r="A5" s="1954"/>
      <c r="B5" s="1953"/>
      <c r="C5" s="2150"/>
      <c r="D5" s="503" t="s">
        <v>0</v>
      </c>
      <c r="E5" s="2115" t="s">
        <v>532</v>
      </c>
      <c r="F5" s="2151"/>
      <c r="G5" s="14" t="s">
        <v>48</v>
      </c>
      <c r="H5" s="14"/>
      <c r="I5" s="14" t="s">
        <v>8</v>
      </c>
      <c r="J5" s="14" t="s">
        <v>9</v>
      </c>
      <c r="K5" s="14" t="s">
        <v>10</v>
      </c>
      <c r="L5" s="14" t="s">
        <v>48</v>
      </c>
      <c r="M5" s="14"/>
      <c r="N5" s="14" t="s">
        <v>493</v>
      </c>
      <c r="O5" s="14" t="s">
        <v>494</v>
      </c>
      <c r="P5" s="14" t="s">
        <v>495</v>
      </c>
      <c r="Q5" s="501">
        <v>1</v>
      </c>
      <c r="R5" s="501">
        <v>2</v>
      </c>
      <c r="S5" s="501">
        <v>3</v>
      </c>
      <c r="T5" s="501">
        <v>4</v>
      </c>
      <c r="U5" s="501">
        <v>5</v>
      </c>
      <c r="V5" s="501">
        <v>6</v>
      </c>
      <c r="W5" s="501">
        <v>7</v>
      </c>
      <c r="X5" s="501">
        <v>8</v>
      </c>
      <c r="Y5" s="501">
        <v>9</v>
      </c>
      <c r="Z5" s="501">
        <v>10</v>
      </c>
      <c r="AA5" s="501">
        <v>11</v>
      </c>
      <c r="AB5" s="501">
        <v>12</v>
      </c>
      <c r="AC5" s="501">
        <v>13</v>
      </c>
      <c r="AD5" s="501">
        <v>14</v>
      </c>
      <c r="AE5" s="501">
        <v>15</v>
      </c>
      <c r="AF5" s="86"/>
      <c r="AG5" s="86"/>
      <c r="AH5" s="86"/>
      <c r="AI5" s="444"/>
      <c r="AJ5" s="444"/>
      <c r="AK5" s="444"/>
      <c r="AL5" s="444"/>
      <c r="AM5" s="444"/>
      <c r="AN5" s="86"/>
      <c r="AO5" s="86"/>
      <c r="AP5" s="86"/>
      <c r="AQ5" s="86"/>
      <c r="AR5" s="86"/>
      <c r="AS5" s="86"/>
      <c r="AT5" s="86"/>
      <c r="AU5" s="86"/>
      <c r="AV5" s="86"/>
      <c r="AW5" s="63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</row>
    <row r="6" spans="1:65" ht="16.5" customHeight="1">
      <c r="A6" s="1962" t="s">
        <v>3</v>
      </c>
      <c r="B6" s="558" t="s">
        <v>162</v>
      </c>
      <c r="C6" s="35" t="s">
        <v>4</v>
      </c>
      <c r="D6" s="35" t="s">
        <v>18</v>
      </c>
      <c r="E6" s="584" t="s">
        <v>601</v>
      </c>
      <c r="F6" s="889" t="s">
        <v>602</v>
      </c>
      <c r="G6" s="568">
        <v>0</v>
      </c>
      <c r="H6" s="893">
        <v>0</v>
      </c>
      <c r="I6" s="505"/>
      <c r="J6" s="505"/>
      <c r="K6" s="37">
        <v>0</v>
      </c>
      <c r="L6" s="486">
        <v>0</v>
      </c>
      <c r="M6" s="37"/>
      <c r="N6" s="37"/>
      <c r="O6" s="37">
        <v>0</v>
      </c>
      <c r="P6" s="37"/>
      <c r="Q6" s="432">
        <v>0.16666666666666666</v>
      </c>
      <c r="R6" s="432">
        <v>0.20138888888888887</v>
      </c>
      <c r="S6" s="432">
        <v>0.25</v>
      </c>
      <c r="T6" s="432">
        <v>0.29166666666666669</v>
      </c>
      <c r="U6" s="432">
        <v>0.33333333333333331</v>
      </c>
      <c r="V6" s="432">
        <v>0.41666666666666669</v>
      </c>
      <c r="W6" s="432">
        <v>0.47916666666666669</v>
      </c>
      <c r="X6" s="432">
        <v>0.52083333333333337</v>
      </c>
      <c r="Y6" s="432">
        <v>0.5625</v>
      </c>
      <c r="Z6" s="432">
        <v>0.60416666666666663</v>
      </c>
      <c r="AA6" s="432">
        <v>0.64583333333333337</v>
      </c>
      <c r="AB6" s="432">
        <v>0.6875</v>
      </c>
      <c r="AC6" s="432">
        <v>0.75</v>
      </c>
      <c r="AD6" s="432">
        <v>0.8125</v>
      </c>
      <c r="AE6" s="560">
        <v>0.875</v>
      </c>
      <c r="AF6" s="443"/>
      <c r="AG6" s="443"/>
      <c r="AH6" s="443"/>
      <c r="AI6" s="477"/>
      <c r="AJ6" s="477"/>
      <c r="AK6" s="477"/>
      <c r="AL6" s="477"/>
      <c r="AM6" s="477"/>
      <c r="AN6" s="477"/>
      <c r="AO6" s="477"/>
      <c r="AP6" s="477"/>
      <c r="AQ6" s="477"/>
      <c r="AR6" s="442"/>
      <c r="AS6" s="84"/>
      <c r="AT6" s="84"/>
      <c r="AU6" s="90"/>
      <c r="AV6" s="90"/>
      <c r="AW6" s="63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</row>
    <row r="7" spans="1:65">
      <c r="A7" s="1963"/>
      <c r="B7" s="557" t="s">
        <v>163</v>
      </c>
      <c r="C7" s="35" t="s">
        <v>4</v>
      </c>
      <c r="D7" s="35" t="s">
        <v>19</v>
      </c>
      <c r="E7" s="571" t="s">
        <v>653</v>
      </c>
      <c r="F7" s="883" t="s">
        <v>604</v>
      </c>
      <c r="G7" s="179">
        <v>0.41</v>
      </c>
      <c r="H7" s="885">
        <f>G7</f>
        <v>0.41</v>
      </c>
      <c r="I7" s="505">
        <v>15</v>
      </c>
      <c r="J7" s="37">
        <f t="shared" ref="J7:J35" si="0">(G7/I7)/24</f>
        <v>1.1388888888888887E-3</v>
      </c>
      <c r="K7" s="37">
        <f>K6+J7</f>
        <v>1.1388888888888887E-3</v>
      </c>
      <c r="L7" s="482">
        <v>0.41</v>
      </c>
      <c r="M7" s="189">
        <f>L7</f>
        <v>0.41</v>
      </c>
      <c r="N7" s="505">
        <v>20</v>
      </c>
      <c r="O7" s="37">
        <f>(L7/N7)/24</f>
        <v>8.5416666666666659E-4</v>
      </c>
      <c r="P7" s="37">
        <f>O6+O7</f>
        <v>8.5416666666666659E-4</v>
      </c>
      <c r="Q7" s="98">
        <f t="shared" ref="Q7:Q35" si="1">Q6+$J7</f>
        <v>0.16780555555555554</v>
      </c>
      <c r="R7" s="98">
        <f t="shared" ref="R7:R35" si="2">R6+$J7</f>
        <v>0.20252777777777775</v>
      </c>
      <c r="S7" s="98">
        <f t="shared" ref="S7:S35" si="3">S6+$J7</f>
        <v>0.25113888888888891</v>
      </c>
      <c r="T7" s="98">
        <f t="shared" ref="T7:T35" si="4">T6+$J7</f>
        <v>0.2928055555555556</v>
      </c>
      <c r="U7" s="98">
        <f t="shared" ref="U7:U35" si="5">U6+$J7</f>
        <v>0.33447222222222223</v>
      </c>
      <c r="V7" s="98">
        <f t="shared" ref="V7:V35" si="6">V6+$J7</f>
        <v>0.4178055555555556</v>
      </c>
      <c r="W7" s="98">
        <f t="shared" ref="W7:W35" si="7">W6+$J7</f>
        <v>0.4803055555555556</v>
      </c>
      <c r="X7" s="98">
        <f t="shared" ref="X7:X35" si="8">X6+$J7</f>
        <v>0.52197222222222228</v>
      </c>
      <c r="Y7" s="98">
        <f t="shared" ref="Y7:Y35" si="9">Y6+$J7</f>
        <v>0.56363888888888891</v>
      </c>
      <c r="Z7" s="98">
        <f t="shared" ref="Z7:Z35" si="10">Z6+$J7</f>
        <v>0.60530555555555554</v>
      </c>
      <c r="AA7" s="98">
        <f t="shared" ref="AA7:AA35" si="11">AA6+$J7</f>
        <v>0.64697222222222228</v>
      </c>
      <c r="AB7" s="98">
        <f t="shared" ref="AB7:AB35" si="12">AB6+$J7</f>
        <v>0.68863888888888891</v>
      </c>
      <c r="AC7" s="98">
        <f t="shared" ref="AC7:AC35" si="13">AC6+$J7</f>
        <v>0.75113888888888891</v>
      </c>
      <c r="AD7" s="98">
        <f t="shared" ref="AD7:AD35" si="14">AD6+$J7</f>
        <v>0.81363888888888891</v>
      </c>
      <c r="AE7" s="98">
        <f t="shared" ref="AE7:AE35" si="15">AE6+$J7</f>
        <v>0.87613888888888891</v>
      </c>
      <c r="AF7" s="90"/>
      <c r="AG7" s="90"/>
      <c r="AH7" s="90"/>
      <c r="AI7" s="90"/>
      <c r="AJ7" s="90"/>
      <c r="AK7" s="90"/>
      <c r="AL7" s="90"/>
      <c r="AM7" s="90"/>
      <c r="AN7" s="90"/>
      <c r="AO7" s="90"/>
      <c r="AP7" s="90"/>
      <c r="AQ7" s="90"/>
      <c r="AR7" s="90"/>
      <c r="AS7" s="90"/>
      <c r="AT7" s="90"/>
      <c r="AU7" s="90"/>
      <c r="AV7" s="90"/>
      <c r="AW7" s="90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</row>
    <row r="8" spans="1:65">
      <c r="A8" s="1963"/>
      <c r="B8" s="557" t="s">
        <v>423</v>
      </c>
      <c r="C8" s="35"/>
      <c r="D8" s="35" t="s">
        <v>20</v>
      </c>
      <c r="E8" s="571" t="s">
        <v>672</v>
      </c>
      <c r="F8" s="883" t="s">
        <v>673</v>
      </c>
      <c r="G8" s="179">
        <v>0.52</v>
      </c>
      <c r="H8" s="885">
        <f>H7+G8</f>
        <v>0.92999999999999994</v>
      </c>
      <c r="I8" s="505">
        <v>20</v>
      </c>
      <c r="J8" s="37">
        <f t="shared" si="0"/>
        <v>1.0833333333333335E-3</v>
      </c>
      <c r="K8" s="37">
        <f t="shared" ref="K8:K35" si="16">K7+J8</f>
        <v>2.2222222222222222E-3</v>
      </c>
      <c r="L8" s="482">
        <v>0.52</v>
      </c>
      <c r="M8" s="472">
        <f>M7+L8</f>
        <v>0.92999999999999994</v>
      </c>
      <c r="N8" s="505">
        <v>20</v>
      </c>
      <c r="O8" s="37">
        <f t="shared" ref="O8:O35" si="17">(L8/N8)/24</f>
        <v>1.0833333333333335E-3</v>
      </c>
      <c r="P8" s="37">
        <f>P7+O8</f>
        <v>1.9375E-3</v>
      </c>
      <c r="Q8" s="98">
        <f t="shared" si="1"/>
        <v>0.16888888888888887</v>
      </c>
      <c r="R8" s="98">
        <f t="shared" si="2"/>
        <v>0.20361111111111108</v>
      </c>
      <c r="S8" s="98">
        <f t="shared" si="3"/>
        <v>0.25222222222222224</v>
      </c>
      <c r="T8" s="98">
        <f t="shared" si="4"/>
        <v>0.29388888888888892</v>
      </c>
      <c r="U8" s="98">
        <f t="shared" si="5"/>
        <v>0.33555555555555555</v>
      </c>
      <c r="V8" s="98">
        <f t="shared" si="6"/>
        <v>0.41888888888888892</v>
      </c>
      <c r="W8" s="98">
        <f t="shared" si="7"/>
        <v>0.48138888888888892</v>
      </c>
      <c r="X8" s="98">
        <f t="shared" si="8"/>
        <v>0.52305555555555561</v>
      </c>
      <c r="Y8" s="98">
        <f t="shared" si="9"/>
        <v>0.56472222222222224</v>
      </c>
      <c r="Z8" s="98">
        <f t="shared" si="10"/>
        <v>0.60638888888888887</v>
      </c>
      <c r="AA8" s="98">
        <f t="shared" si="11"/>
        <v>0.64805555555555561</v>
      </c>
      <c r="AB8" s="98">
        <f t="shared" si="12"/>
        <v>0.68972222222222224</v>
      </c>
      <c r="AC8" s="98">
        <f t="shared" si="13"/>
        <v>0.75222222222222224</v>
      </c>
      <c r="AD8" s="98">
        <f t="shared" si="14"/>
        <v>0.81472222222222224</v>
      </c>
      <c r="AE8" s="98">
        <f t="shared" si="15"/>
        <v>0.87722222222222224</v>
      </c>
      <c r="AF8" s="90"/>
      <c r="AG8" s="90"/>
      <c r="AH8" s="90"/>
      <c r="AI8" s="90"/>
      <c r="AJ8" s="90"/>
      <c r="AK8" s="90"/>
      <c r="AL8" s="90"/>
      <c r="AM8" s="90"/>
      <c r="AN8" s="90"/>
      <c r="AO8" s="90"/>
      <c r="AP8" s="90"/>
      <c r="AQ8" s="90"/>
      <c r="AR8" s="90"/>
      <c r="AS8" s="90"/>
      <c r="AT8" s="90"/>
      <c r="AU8" s="90"/>
      <c r="AV8" s="90"/>
      <c r="AW8" s="63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</row>
    <row r="9" spans="1:65">
      <c r="A9" s="1963"/>
      <c r="B9" s="557" t="s">
        <v>215</v>
      </c>
      <c r="C9" s="35"/>
      <c r="D9" s="35" t="s">
        <v>21</v>
      </c>
      <c r="E9" s="608" t="s">
        <v>730</v>
      </c>
      <c r="F9" s="890" t="s">
        <v>731</v>
      </c>
      <c r="G9" s="179">
        <v>1.07</v>
      </c>
      <c r="H9" s="885">
        <f t="shared" ref="H9:H35" si="18">H8+G9</f>
        <v>2</v>
      </c>
      <c r="I9" s="505">
        <v>20</v>
      </c>
      <c r="J9" s="37">
        <f t="shared" si="0"/>
        <v>2.2291666666666671E-3</v>
      </c>
      <c r="K9" s="37">
        <f t="shared" si="16"/>
        <v>4.4513888888888893E-3</v>
      </c>
      <c r="L9" s="482">
        <v>1.07</v>
      </c>
      <c r="M9" s="472">
        <f t="shared" ref="M9:M24" si="19">M8+L9</f>
        <v>2</v>
      </c>
      <c r="N9" s="505">
        <v>10</v>
      </c>
      <c r="O9" s="37">
        <f t="shared" si="17"/>
        <v>4.4583333333333341E-3</v>
      </c>
      <c r="P9" s="37">
        <f t="shared" ref="P9:P23" si="20">P8+O9</f>
        <v>6.3958333333333341E-3</v>
      </c>
      <c r="Q9" s="98">
        <f t="shared" si="1"/>
        <v>0.17111805555555554</v>
      </c>
      <c r="R9" s="98">
        <f t="shared" si="2"/>
        <v>0.20584027777777775</v>
      </c>
      <c r="S9" s="98">
        <f t="shared" si="3"/>
        <v>0.25445138888888891</v>
      </c>
      <c r="T9" s="98">
        <f t="shared" si="4"/>
        <v>0.29611805555555559</v>
      </c>
      <c r="U9" s="98">
        <f t="shared" si="5"/>
        <v>0.33778472222222222</v>
      </c>
      <c r="V9" s="98">
        <f t="shared" si="6"/>
        <v>0.42111805555555559</v>
      </c>
      <c r="W9" s="98">
        <f t="shared" si="7"/>
        <v>0.48361805555555559</v>
      </c>
      <c r="X9" s="98">
        <f t="shared" si="8"/>
        <v>0.52528472222222222</v>
      </c>
      <c r="Y9" s="98">
        <f t="shared" si="9"/>
        <v>0.56695138888888885</v>
      </c>
      <c r="Z9" s="98">
        <f t="shared" si="10"/>
        <v>0.60861805555555548</v>
      </c>
      <c r="AA9" s="98">
        <f t="shared" si="11"/>
        <v>0.65028472222222222</v>
      </c>
      <c r="AB9" s="98">
        <f t="shared" si="12"/>
        <v>0.69195138888888885</v>
      </c>
      <c r="AC9" s="98">
        <f t="shared" si="13"/>
        <v>0.75445138888888885</v>
      </c>
      <c r="AD9" s="98">
        <f t="shared" si="14"/>
        <v>0.81695138888888885</v>
      </c>
      <c r="AE9" s="98">
        <f t="shared" si="15"/>
        <v>0.87945138888888885</v>
      </c>
      <c r="AF9" s="90"/>
      <c r="AG9" s="90"/>
      <c r="AH9" s="90"/>
      <c r="AI9" s="90"/>
      <c r="AJ9" s="90"/>
      <c r="AK9" s="90"/>
      <c r="AL9" s="90"/>
      <c r="AM9" s="90"/>
      <c r="AN9" s="90"/>
      <c r="AO9" s="90"/>
      <c r="AP9" s="90"/>
      <c r="AQ9" s="90"/>
      <c r="AR9" s="90"/>
      <c r="AS9" s="90"/>
      <c r="AT9" s="90"/>
      <c r="AU9" s="90"/>
      <c r="AV9" s="90"/>
      <c r="AW9" s="63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</row>
    <row r="10" spans="1:65">
      <c r="A10" s="1963"/>
      <c r="B10" s="557" t="s">
        <v>203</v>
      </c>
      <c r="C10" s="35"/>
      <c r="D10" s="35" t="s">
        <v>22</v>
      </c>
      <c r="E10" s="607" t="s">
        <v>737</v>
      </c>
      <c r="F10" s="891" t="s">
        <v>738</v>
      </c>
      <c r="G10" s="179">
        <v>0.54500000000000004</v>
      </c>
      <c r="H10" s="885">
        <f t="shared" si="18"/>
        <v>2.5449999999999999</v>
      </c>
      <c r="I10" s="505">
        <v>25</v>
      </c>
      <c r="J10" s="120">
        <f t="shared" si="0"/>
        <v>9.0833333333333337E-4</v>
      </c>
      <c r="K10" s="37">
        <f t="shared" si="16"/>
        <v>5.3597222222222223E-3</v>
      </c>
      <c r="L10" s="482">
        <v>0.54500000000000004</v>
      </c>
      <c r="M10" s="472">
        <f t="shared" si="19"/>
        <v>2.5449999999999999</v>
      </c>
      <c r="N10" s="505">
        <v>25</v>
      </c>
      <c r="O10" s="37">
        <f t="shared" si="17"/>
        <v>9.0833333333333337E-4</v>
      </c>
      <c r="P10" s="37">
        <f t="shared" si="20"/>
        <v>7.3041666666666671E-3</v>
      </c>
      <c r="Q10" s="98">
        <f t="shared" si="1"/>
        <v>0.17202638888888888</v>
      </c>
      <c r="R10" s="98">
        <f t="shared" si="2"/>
        <v>0.20674861111111109</v>
      </c>
      <c r="S10" s="98">
        <f t="shared" si="3"/>
        <v>0.25535972222222225</v>
      </c>
      <c r="T10" s="98">
        <f t="shared" si="4"/>
        <v>0.29702638888888894</v>
      </c>
      <c r="U10" s="98">
        <f t="shared" si="5"/>
        <v>0.33869305555555557</v>
      </c>
      <c r="V10" s="98">
        <f t="shared" si="6"/>
        <v>0.42202638888888894</v>
      </c>
      <c r="W10" s="98">
        <f t="shared" si="7"/>
        <v>0.48452638888888894</v>
      </c>
      <c r="X10" s="98">
        <f t="shared" si="8"/>
        <v>0.52619305555555551</v>
      </c>
      <c r="Y10" s="98">
        <f t="shared" si="9"/>
        <v>0.56785972222222214</v>
      </c>
      <c r="Z10" s="98">
        <f t="shared" si="10"/>
        <v>0.60952638888888877</v>
      </c>
      <c r="AA10" s="98">
        <f t="shared" si="11"/>
        <v>0.65119305555555551</v>
      </c>
      <c r="AB10" s="98">
        <f t="shared" si="12"/>
        <v>0.69285972222222214</v>
      </c>
      <c r="AC10" s="98">
        <f t="shared" si="13"/>
        <v>0.75535972222222214</v>
      </c>
      <c r="AD10" s="98">
        <f t="shared" si="14"/>
        <v>0.81785972222222214</v>
      </c>
      <c r="AE10" s="98">
        <f t="shared" si="15"/>
        <v>0.88035972222222214</v>
      </c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63"/>
    </row>
    <row r="11" spans="1:65">
      <c r="A11" s="1963"/>
      <c r="B11" s="563" t="s">
        <v>205</v>
      </c>
      <c r="C11" s="402"/>
      <c r="D11" s="35" t="s">
        <v>23</v>
      </c>
      <c r="E11" s="609" t="s">
        <v>739</v>
      </c>
      <c r="F11" s="892" t="s">
        <v>740</v>
      </c>
      <c r="G11" s="124">
        <v>0.37</v>
      </c>
      <c r="H11" s="885">
        <f t="shared" si="18"/>
        <v>2.915</v>
      </c>
      <c r="I11" s="163">
        <v>20</v>
      </c>
      <c r="J11" s="166">
        <f t="shared" si="0"/>
        <v>7.7083333333333333E-4</v>
      </c>
      <c r="K11" s="164">
        <f t="shared" si="16"/>
        <v>6.1305555555555558E-3</v>
      </c>
      <c r="L11" s="564">
        <v>0.37</v>
      </c>
      <c r="M11" s="474">
        <f t="shared" si="19"/>
        <v>2.915</v>
      </c>
      <c r="N11" s="163">
        <v>25</v>
      </c>
      <c r="O11" s="164">
        <f t="shared" si="17"/>
        <v>6.1666666666666673E-4</v>
      </c>
      <c r="P11" s="164">
        <f t="shared" si="20"/>
        <v>7.9208333333333335E-3</v>
      </c>
      <c r="Q11" s="165">
        <f t="shared" si="1"/>
        <v>0.17279722222222221</v>
      </c>
      <c r="R11" s="165">
        <f t="shared" si="2"/>
        <v>0.20751944444444442</v>
      </c>
      <c r="S11" s="165">
        <f t="shared" si="3"/>
        <v>0.25613055555555558</v>
      </c>
      <c r="T11" s="165">
        <f t="shared" si="4"/>
        <v>0.29779722222222227</v>
      </c>
      <c r="U11" s="165">
        <f t="shared" si="5"/>
        <v>0.3394638888888889</v>
      </c>
      <c r="V11" s="165">
        <f t="shared" si="6"/>
        <v>0.42279722222222227</v>
      </c>
      <c r="W11" s="165">
        <f t="shared" si="7"/>
        <v>0.48529722222222227</v>
      </c>
      <c r="X11" s="165">
        <f t="shared" si="8"/>
        <v>0.5269638888888889</v>
      </c>
      <c r="Y11" s="165">
        <f t="shared" si="9"/>
        <v>0.56863055555555553</v>
      </c>
      <c r="Z11" s="165">
        <f t="shared" si="10"/>
        <v>0.61029722222222216</v>
      </c>
      <c r="AA11" s="165">
        <f t="shared" si="11"/>
        <v>0.6519638888888889</v>
      </c>
      <c r="AB11" s="165">
        <f t="shared" si="12"/>
        <v>0.69363055555555553</v>
      </c>
      <c r="AC11" s="165">
        <f t="shared" si="13"/>
        <v>0.75613055555555553</v>
      </c>
      <c r="AD11" s="165">
        <f t="shared" si="14"/>
        <v>0.81863055555555553</v>
      </c>
      <c r="AE11" s="165">
        <f t="shared" si="15"/>
        <v>0.88113055555555553</v>
      </c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63"/>
    </row>
    <row r="12" spans="1:65">
      <c r="A12" s="1963"/>
      <c r="B12" s="557" t="s">
        <v>209</v>
      </c>
      <c r="C12" s="35"/>
      <c r="D12" s="35" t="s">
        <v>24</v>
      </c>
      <c r="E12" s="571" t="s">
        <v>1182</v>
      </c>
      <c r="F12" s="883" t="s">
        <v>1183</v>
      </c>
      <c r="G12" s="124">
        <v>0.39</v>
      </c>
      <c r="H12" s="885">
        <f t="shared" si="18"/>
        <v>3.3050000000000002</v>
      </c>
      <c r="I12" s="505">
        <v>20</v>
      </c>
      <c r="J12" s="120">
        <f t="shared" si="0"/>
        <v>8.1249999999999996E-4</v>
      </c>
      <c r="K12" s="37">
        <f t="shared" si="16"/>
        <v>6.9430555555555556E-3</v>
      </c>
      <c r="L12" s="404">
        <v>0.39</v>
      </c>
      <c r="M12" s="472">
        <f t="shared" si="19"/>
        <v>3.3050000000000002</v>
      </c>
      <c r="N12" s="505">
        <v>25</v>
      </c>
      <c r="O12" s="37">
        <f t="shared" si="17"/>
        <v>6.5000000000000008E-4</v>
      </c>
      <c r="P12" s="37">
        <f t="shared" si="20"/>
        <v>8.5708333333333331E-3</v>
      </c>
      <c r="Q12" s="98">
        <f t="shared" si="1"/>
        <v>0.17360972222222221</v>
      </c>
      <c r="R12" s="98">
        <f t="shared" si="2"/>
        <v>0.20833194444444442</v>
      </c>
      <c r="S12" s="98">
        <f t="shared" si="3"/>
        <v>0.25694305555555558</v>
      </c>
      <c r="T12" s="98">
        <f t="shared" si="4"/>
        <v>0.29860972222222226</v>
      </c>
      <c r="U12" s="98">
        <f t="shared" si="5"/>
        <v>0.34027638888888889</v>
      </c>
      <c r="V12" s="98">
        <f t="shared" si="6"/>
        <v>0.42360972222222226</v>
      </c>
      <c r="W12" s="98">
        <f t="shared" si="7"/>
        <v>0.48610972222222226</v>
      </c>
      <c r="X12" s="98">
        <f t="shared" si="8"/>
        <v>0.52777638888888889</v>
      </c>
      <c r="Y12" s="98">
        <f t="shared" si="9"/>
        <v>0.56944305555555552</v>
      </c>
      <c r="Z12" s="98">
        <f t="shared" si="10"/>
        <v>0.61110972222222215</v>
      </c>
      <c r="AA12" s="98">
        <f t="shared" si="11"/>
        <v>0.65277638888888889</v>
      </c>
      <c r="AB12" s="98">
        <f t="shared" si="12"/>
        <v>0.69444305555555552</v>
      </c>
      <c r="AC12" s="98">
        <f t="shared" si="13"/>
        <v>0.75694305555555552</v>
      </c>
      <c r="AD12" s="98">
        <f t="shared" si="14"/>
        <v>0.81944305555555552</v>
      </c>
      <c r="AE12" s="98">
        <f t="shared" si="15"/>
        <v>0.88194305555555552</v>
      </c>
      <c r="AF12" s="90"/>
      <c r="AG12" s="90"/>
      <c r="AH12" s="90"/>
      <c r="AI12" s="90"/>
      <c r="AJ12" s="90"/>
      <c r="AK12" s="90"/>
      <c r="AL12" s="90"/>
      <c r="AM12" s="90"/>
      <c r="AN12" s="90"/>
      <c r="AO12" s="90"/>
      <c r="AP12" s="90"/>
      <c r="AQ12" s="90"/>
      <c r="AR12" s="90"/>
      <c r="AS12" s="90"/>
      <c r="AT12" s="90"/>
      <c r="AU12" s="90"/>
      <c r="AV12" s="90"/>
      <c r="AW12" s="63"/>
    </row>
    <row r="13" spans="1:65">
      <c r="A13" s="1963"/>
      <c r="B13" s="557" t="s">
        <v>531</v>
      </c>
      <c r="C13" s="35"/>
      <c r="D13" s="35" t="s">
        <v>25</v>
      </c>
      <c r="E13" s="571" t="s">
        <v>1184</v>
      </c>
      <c r="F13" s="883" t="s">
        <v>1185</v>
      </c>
      <c r="G13" s="179">
        <v>0.65</v>
      </c>
      <c r="H13" s="885">
        <f t="shared" si="18"/>
        <v>3.9550000000000001</v>
      </c>
      <c r="I13" s="505">
        <v>25</v>
      </c>
      <c r="J13" s="120">
        <f t="shared" si="0"/>
        <v>1.0833333333333335E-3</v>
      </c>
      <c r="K13" s="37">
        <f t="shared" si="16"/>
        <v>8.0263888888888885E-3</v>
      </c>
      <c r="L13" s="482">
        <v>0.65</v>
      </c>
      <c r="M13" s="472">
        <f t="shared" si="19"/>
        <v>3.9550000000000001</v>
      </c>
      <c r="N13" s="505">
        <v>20</v>
      </c>
      <c r="O13" s="37">
        <f t="shared" si="17"/>
        <v>1.3541666666666667E-3</v>
      </c>
      <c r="P13" s="37">
        <f t="shared" si="20"/>
        <v>9.9249999999999998E-3</v>
      </c>
      <c r="Q13" s="98">
        <f t="shared" si="1"/>
        <v>0.17469305555555553</v>
      </c>
      <c r="R13" s="98">
        <f t="shared" si="2"/>
        <v>0.20941527777777774</v>
      </c>
      <c r="S13" s="98">
        <f t="shared" si="3"/>
        <v>0.2580263888888889</v>
      </c>
      <c r="T13" s="98">
        <f t="shared" si="4"/>
        <v>0.29969305555555559</v>
      </c>
      <c r="U13" s="98">
        <f t="shared" si="5"/>
        <v>0.34135972222222222</v>
      </c>
      <c r="V13" s="98">
        <f t="shared" si="6"/>
        <v>0.42469305555555559</v>
      </c>
      <c r="W13" s="98">
        <f t="shared" si="7"/>
        <v>0.48719305555555559</v>
      </c>
      <c r="X13" s="98">
        <f t="shared" si="8"/>
        <v>0.52885972222222222</v>
      </c>
      <c r="Y13" s="98">
        <f t="shared" si="9"/>
        <v>0.57052638888888885</v>
      </c>
      <c r="Z13" s="98">
        <f t="shared" si="10"/>
        <v>0.61219305555555548</v>
      </c>
      <c r="AA13" s="98">
        <f t="shared" si="11"/>
        <v>0.65385972222222222</v>
      </c>
      <c r="AB13" s="98">
        <f t="shared" si="12"/>
        <v>0.69552638888888885</v>
      </c>
      <c r="AC13" s="98">
        <f t="shared" si="13"/>
        <v>0.75802638888888885</v>
      </c>
      <c r="AD13" s="98">
        <f t="shared" si="14"/>
        <v>0.82052638888888885</v>
      </c>
      <c r="AE13" s="98">
        <f t="shared" si="15"/>
        <v>0.88302638888888885</v>
      </c>
      <c r="AF13" s="90"/>
      <c r="AG13" s="90"/>
      <c r="AH13" s="90"/>
      <c r="AI13" s="90"/>
      <c r="AJ13" s="90"/>
      <c r="AK13" s="90"/>
      <c r="AL13" s="90"/>
      <c r="AM13" s="90"/>
      <c r="AN13" s="90"/>
      <c r="AO13" s="90"/>
      <c r="AP13" s="90"/>
      <c r="AQ13" s="90"/>
      <c r="AR13" s="90"/>
      <c r="AS13" s="90"/>
      <c r="AT13" s="90"/>
      <c r="AU13" s="90"/>
      <c r="AV13" s="90"/>
      <c r="AW13" s="15"/>
    </row>
    <row r="14" spans="1:65">
      <c r="A14" s="1963"/>
      <c r="B14" s="557" t="s">
        <v>516</v>
      </c>
      <c r="C14" s="3"/>
      <c r="D14" s="35" t="s">
        <v>26</v>
      </c>
      <c r="E14" s="571" t="s">
        <v>1180</v>
      </c>
      <c r="F14" s="883" t="s">
        <v>1181</v>
      </c>
      <c r="G14" s="179">
        <v>0.39</v>
      </c>
      <c r="H14" s="885">
        <f t="shared" si="18"/>
        <v>4.3449999999999998</v>
      </c>
      <c r="I14" s="2">
        <v>25</v>
      </c>
      <c r="J14" s="493">
        <f t="shared" si="0"/>
        <v>6.5000000000000008E-4</v>
      </c>
      <c r="K14" s="5">
        <f t="shared" si="16"/>
        <v>8.676388888888888E-3</v>
      </c>
      <c r="L14" s="553">
        <v>0.39</v>
      </c>
      <c r="M14" s="519">
        <f t="shared" si="19"/>
        <v>4.3449999999999998</v>
      </c>
      <c r="N14" s="2">
        <v>20</v>
      </c>
      <c r="O14" s="5">
        <f t="shared" si="17"/>
        <v>8.1249999999999996E-4</v>
      </c>
      <c r="P14" s="5">
        <f t="shared" si="20"/>
        <v>1.0737500000000001E-2</v>
      </c>
      <c r="Q14" s="98">
        <f t="shared" si="1"/>
        <v>0.17534305555555554</v>
      </c>
      <c r="R14" s="98">
        <f t="shared" si="2"/>
        <v>0.21006527777777775</v>
      </c>
      <c r="S14" s="98">
        <f t="shared" si="3"/>
        <v>0.25867638888888889</v>
      </c>
      <c r="T14" s="98">
        <f t="shared" si="4"/>
        <v>0.30034305555555557</v>
      </c>
      <c r="U14" s="98">
        <f t="shared" si="5"/>
        <v>0.3420097222222222</v>
      </c>
      <c r="V14" s="98">
        <f t="shared" si="6"/>
        <v>0.42534305555555557</v>
      </c>
      <c r="W14" s="98">
        <f t="shared" si="7"/>
        <v>0.48784305555555557</v>
      </c>
      <c r="X14" s="98">
        <f t="shared" si="8"/>
        <v>0.52950972222222226</v>
      </c>
      <c r="Y14" s="98">
        <f t="shared" si="9"/>
        <v>0.57117638888888889</v>
      </c>
      <c r="Z14" s="98">
        <f t="shared" si="10"/>
        <v>0.61284305555555552</v>
      </c>
      <c r="AA14" s="98">
        <f t="shared" si="11"/>
        <v>0.65450972222222226</v>
      </c>
      <c r="AB14" s="98">
        <f t="shared" si="12"/>
        <v>0.69617638888888889</v>
      </c>
      <c r="AC14" s="98">
        <f t="shared" si="13"/>
        <v>0.75867638888888889</v>
      </c>
      <c r="AD14" s="98">
        <f t="shared" si="14"/>
        <v>0.82117638888888889</v>
      </c>
      <c r="AE14" s="98">
        <f t="shared" si="15"/>
        <v>0.88367638888888889</v>
      </c>
      <c r="AF14" s="90"/>
      <c r="AG14" s="90"/>
      <c r="AH14" s="90"/>
      <c r="AI14" s="90"/>
      <c r="AJ14" s="90"/>
      <c r="AK14" s="90"/>
      <c r="AL14" s="90"/>
      <c r="AM14" s="90"/>
      <c r="AN14" s="90"/>
      <c r="AO14" s="90"/>
      <c r="AP14" s="90"/>
      <c r="AQ14" s="90"/>
      <c r="AR14" s="90"/>
      <c r="AS14" s="90"/>
      <c r="AT14" s="90"/>
      <c r="AU14" s="90"/>
      <c r="AV14" s="90"/>
      <c r="AW14" s="15"/>
    </row>
    <row r="15" spans="1:65">
      <c r="A15" s="1963"/>
      <c r="B15" s="557" t="s">
        <v>517</v>
      </c>
      <c r="C15" s="35"/>
      <c r="D15" s="35" t="s">
        <v>27</v>
      </c>
      <c r="E15" s="571" t="s">
        <v>1017</v>
      </c>
      <c r="F15" s="883" t="s">
        <v>1018</v>
      </c>
      <c r="G15" s="179">
        <v>0.31</v>
      </c>
      <c r="H15" s="885">
        <f t="shared" si="18"/>
        <v>4.6549999999999994</v>
      </c>
      <c r="I15" s="505">
        <v>20</v>
      </c>
      <c r="J15" s="120">
        <f t="shared" si="0"/>
        <v>6.4583333333333333E-4</v>
      </c>
      <c r="K15" s="37">
        <f t="shared" si="16"/>
        <v>9.3222222222222213E-3</v>
      </c>
      <c r="L15" s="482">
        <v>0.31</v>
      </c>
      <c r="M15" s="472">
        <f t="shared" si="19"/>
        <v>4.6549999999999994</v>
      </c>
      <c r="N15" s="505">
        <v>20</v>
      </c>
      <c r="O15" s="37">
        <f t="shared" si="17"/>
        <v>6.4583333333333333E-4</v>
      </c>
      <c r="P15" s="37">
        <f t="shared" si="20"/>
        <v>1.1383333333333334E-2</v>
      </c>
      <c r="Q15" s="98">
        <f t="shared" si="1"/>
        <v>0.17598888888888889</v>
      </c>
      <c r="R15" s="98">
        <f t="shared" si="2"/>
        <v>0.2107111111111111</v>
      </c>
      <c r="S15" s="98">
        <f t="shared" si="3"/>
        <v>0.25932222222222223</v>
      </c>
      <c r="T15" s="98">
        <f t="shared" si="4"/>
        <v>0.30098888888888892</v>
      </c>
      <c r="U15" s="98">
        <f t="shared" si="5"/>
        <v>0.34265555555555555</v>
      </c>
      <c r="V15" s="98">
        <f t="shared" si="6"/>
        <v>0.42598888888888892</v>
      </c>
      <c r="W15" s="98">
        <f t="shared" si="7"/>
        <v>0.48848888888888892</v>
      </c>
      <c r="X15" s="98">
        <f t="shared" si="8"/>
        <v>0.5301555555555556</v>
      </c>
      <c r="Y15" s="98">
        <f t="shared" si="9"/>
        <v>0.57182222222222223</v>
      </c>
      <c r="Z15" s="98">
        <f t="shared" si="10"/>
        <v>0.61348888888888886</v>
      </c>
      <c r="AA15" s="98">
        <f t="shared" si="11"/>
        <v>0.6551555555555556</v>
      </c>
      <c r="AB15" s="98">
        <f t="shared" si="12"/>
        <v>0.69682222222222223</v>
      </c>
      <c r="AC15" s="98">
        <f t="shared" si="13"/>
        <v>0.75932222222222223</v>
      </c>
      <c r="AD15" s="98">
        <f t="shared" si="14"/>
        <v>0.82182222222222223</v>
      </c>
      <c r="AE15" s="98">
        <f t="shared" si="15"/>
        <v>0.88432222222222223</v>
      </c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15"/>
    </row>
    <row r="16" spans="1:65">
      <c r="A16" s="1963"/>
      <c r="B16" s="557" t="s">
        <v>455</v>
      </c>
      <c r="C16" s="35"/>
      <c r="D16" s="35" t="s">
        <v>29</v>
      </c>
      <c r="E16" s="571" t="s">
        <v>1019</v>
      </c>
      <c r="F16" s="883" t="s">
        <v>1020</v>
      </c>
      <c r="G16" s="124">
        <v>2.1</v>
      </c>
      <c r="H16" s="885">
        <f t="shared" si="18"/>
        <v>6.754999999999999</v>
      </c>
      <c r="I16" s="505">
        <v>25</v>
      </c>
      <c r="J16" s="120">
        <f t="shared" si="0"/>
        <v>3.5000000000000001E-3</v>
      </c>
      <c r="K16" s="37">
        <f t="shared" si="16"/>
        <v>1.2822222222222221E-2</v>
      </c>
      <c r="L16" s="509">
        <v>2.1</v>
      </c>
      <c r="M16" s="472">
        <f t="shared" si="19"/>
        <v>6.754999999999999</v>
      </c>
      <c r="N16" s="505">
        <v>25</v>
      </c>
      <c r="O16" s="37">
        <f t="shared" si="17"/>
        <v>3.5000000000000001E-3</v>
      </c>
      <c r="P16" s="37">
        <f t="shared" si="20"/>
        <v>1.4883333333333333E-2</v>
      </c>
      <c r="Q16" s="98">
        <f t="shared" si="1"/>
        <v>0.17948888888888889</v>
      </c>
      <c r="R16" s="98">
        <f t="shared" si="2"/>
        <v>0.2142111111111111</v>
      </c>
      <c r="S16" s="98">
        <f t="shared" si="3"/>
        <v>0.26282222222222223</v>
      </c>
      <c r="T16" s="98">
        <f t="shared" si="4"/>
        <v>0.30448888888888892</v>
      </c>
      <c r="U16" s="98">
        <f t="shared" si="5"/>
        <v>0.34615555555555555</v>
      </c>
      <c r="V16" s="98">
        <f t="shared" si="6"/>
        <v>0.42948888888888892</v>
      </c>
      <c r="W16" s="98">
        <f t="shared" si="7"/>
        <v>0.49198888888888892</v>
      </c>
      <c r="X16" s="98">
        <f t="shared" si="8"/>
        <v>0.53365555555555555</v>
      </c>
      <c r="Y16" s="98">
        <f t="shared" si="9"/>
        <v>0.57532222222222218</v>
      </c>
      <c r="Z16" s="98">
        <f t="shared" si="10"/>
        <v>0.61698888888888881</v>
      </c>
      <c r="AA16" s="98">
        <f t="shared" si="11"/>
        <v>0.65865555555555555</v>
      </c>
      <c r="AB16" s="98">
        <f t="shared" si="12"/>
        <v>0.70032222222222218</v>
      </c>
      <c r="AC16" s="98">
        <f t="shared" si="13"/>
        <v>0.76282222222222218</v>
      </c>
      <c r="AD16" s="98">
        <f t="shared" si="14"/>
        <v>0.82532222222222218</v>
      </c>
      <c r="AE16" s="98">
        <f t="shared" si="15"/>
        <v>0.88782222222222218</v>
      </c>
      <c r="AF16" s="90"/>
      <c r="AG16" s="90"/>
      <c r="AH16" s="90"/>
      <c r="AI16" s="90"/>
      <c r="AJ16" s="90"/>
      <c r="AK16" s="90"/>
      <c r="AL16" s="90"/>
      <c r="AM16" s="90"/>
      <c r="AN16" s="90"/>
      <c r="AO16" s="90"/>
      <c r="AP16" s="90"/>
      <c r="AQ16" s="90"/>
      <c r="AR16" s="90"/>
      <c r="AS16" s="90"/>
      <c r="AT16" s="90"/>
      <c r="AU16" s="90"/>
      <c r="AV16" s="90"/>
      <c r="AW16" s="15"/>
    </row>
    <row r="17" spans="1:56">
      <c r="A17" s="1963"/>
      <c r="B17" s="565" t="s">
        <v>456</v>
      </c>
      <c r="C17" s="402"/>
      <c r="D17" s="35" t="s">
        <v>30</v>
      </c>
      <c r="E17" s="571" t="s">
        <v>1021</v>
      </c>
      <c r="F17" s="571" t="s">
        <v>1022</v>
      </c>
      <c r="G17" s="894">
        <v>0.76</v>
      </c>
      <c r="H17" s="886">
        <f t="shared" si="18"/>
        <v>7.5149999999999988</v>
      </c>
      <c r="I17" s="163">
        <v>25</v>
      </c>
      <c r="J17" s="166">
        <f t="shared" si="0"/>
        <v>1.2666666666666666E-3</v>
      </c>
      <c r="K17" s="164">
        <f t="shared" si="16"/>
        <v>1.4088888888888887E-2</v>
      </c>
      <c r="L17" s="492">
        <v>0.76</v>
      </c>
      <c r="M17" s="474">
        <f t="shared" si="19"/>
        <v>7.5149999999999988</v>
      </c>
      <c r="N17" s="163">
        <v>30</v>
      </c>
      <c r="O17" s="164">
        <f t="shared" si="17"/>
        <v>1.0555555555555555E-3</v>
      </c>
      <c r="P17" s="164">
        <f t="shared" si="20"/>
        <v>1.5938888888888888E-2</v>
      </c>
      <c r="Q17" s="165">
        <f t="shared" si="1"/>
        <v>0.18075555555555556</v>
      </c>
      <c r="R17" s="165">
        <f t="shared" si="2"/>
        <v>0.21547777777777777</v>
      </c>
      <c r="S17" s="165">
        <f t="shared" si="3"/>
        <v>0.26408888888888893</v>
      </c>
      <c r="T17" s="165">
        <f t="shared" si="4"/>
        <v>0.30575555555555561</v>
      </c>
      <c r="U17" s="165">
        <f t="shared" si="5"/>
        <v>0.34742222222222224</v>
      </c>
      <c r="V17" s="165">
        <f t="shared" si="6"/>
        <v>0.43075555555555561</v>
      </c>
      <c r="W17" s="165">
        <f t="shared" si="7"/>
        <v>0.49325555555555561</v>
      </c>
      <c r="X17" s="165">
        <f t="shared" si="8"/>
        <v>0.53492222222222219</v>
      </c>
      <c r="Y17" s="165">
        <f t="shared" si="9"/>
        <v>0.57658888888888882</v>
      </c>
      <c r="Z17" s="165">
        <f t="shared" si="10"/>
        <v>0.61825555555555545</v>
      </c>
      <c r="AA17" s="165">
        <f t="shared" si="11"/>
        <v>0.65992222222222219</v>
      </c>
      <c r="AB17" s="165">
        <f t="shared" si="12"/>
        <v>0.70158888888888882</v>
      </c>
      <c r="AC17" s="165">
        <f t="shared" si="13"/>
        <v>0.76408888888888882</v>
      </c>
      <c r="AD17" s="165">
        <f t="shared" si="14"/>
        <v>0.82658888888888882</v>
      </c>
      <c r="AE17" s="165">
        <f t="shared" si="15"/>
        <v>0.88908888888888882</v>
      </c>
      <c r="AF17" s="90"/>
      <c r="AG17" s="90"/>
      <c r="AH17" s="90"/>
      <c r="AI17" s="90"/>
      <c r="AJ17" s="90"/>
      <c r="AK17" s="90"/>
      <c r="AL17" s="90"/>
      <c r="AM17" s="90"/>
      <c r="AN17" s="90"/>
      <c r="AO17" s="90"/>
      <c r="AP17" s="90"/>
      <c r="AQ17" s="90"/>
      <c r="AR17" s="90"/>
      <c r="AS17" s="90"/>
      <c r="AT17" s="90"/>
      <c r="AU17" s="90"/>
      <c r="AV17" s="90"/>
      <c r="AW17" s="15"/>
    </row>
    <row r="18" spans="1:56">
      <c r="A18" s="1963"/>
      <c r="B18" s="557" t="s">
        <v>457</v>
      </c>
      <c r="C18" s="35"/>
      <c r="D18" s="35" t="s">
        <v>31</v>
      </c>
      <c r="E18" s="571" t="s">
        <v>1023</v>
      </c>
      <c r="F18" s="571" t="s">
        <v>1024</v>
      </c>
      <c r="G18" s="510">
        <v>0.74</v>
      </c>
      <c r="H18" s="884">
        <f t="shared" si="18"/>
        <v>8.254999999999999</v>
      </c>
      <c r="I18" s="505">
        <v>25</v>
      </c>
      <c r="J18" s="120">
        <f t="shared" si="0"/>
        <v>1.2333333333333335E-3</v>
      </c>
      <c r="K18" s="37">
        <f t="shared" si="16"/>
        <v>1.532222222222222E-2</v>
      </c>
      <c r="L18" s="510">
        <v>0.74</v>
      </c>
      <c r="M18" s="472">
        <f t="shared" si="19"/>
        <v>8.254999999999999</v>
      </c>
      <c r="N18" s="505">
        <v>30</v>
      </c>
      <c r="O18" s="37">
        <f t="shared" si="17"/>
        <v>1.0277777777777778E-3</v>
      </c>
      <c r="P18" s="37">
        <f t="shared" si="20"/>
        <v>1.6966666666666665E-2</v>
      </c>
      <c r="Q18" s="98">
        <f t="shared" si="1"/>
        <v>0.18198888888888889</v>
      </c>
      <c r="R18" s="98">
        <f t="shared" si="2"/>
        <v>0.2167111111111111</v>
      </c>
      <c r="S18" s="98">
        <f t="shared" si="3"/>
        <v>0.26532222222222224</v>
      </c>
      <c r="T18" s="98">
        <f t="shared" si="4"/>
        <v>0.30698888888888892</v>
      </c>
      <c r="U18" s="98">
        <f t="shared" si="5"/>
        <v>0.34865555555555555</v>
      </c>
      <c r="V18" s="98">
        <f t="shared" si="6"/>
        <v>0.43198888888888892</v>
      </c>
      <c r="W18" s="98">
        <f t="shared" si="7"/>
        <v>0.49448888888888892</v>
      </c>
      <c r="X18" s="98">
        <f t="shared" si="8"/>
        <v>0.5361555555555555</v>
      </c>
      <c r="Y18" s="98">
        <f t="shared" si="9"/>
        <v>0.57782222222222213</v>
      </c>
      <c r="Z18" s="98">
        <f t="shared" si="10"/>
        <v>0.61948888888888876</v>
      </c>
      <c r="AA18" s="98">
        <f t="shared" si="11"/>
        <v>0.6611555555555555</v>
      </c>
      <c r="AB18" s="98">
        <f t="shared" si="12"/>
        <v>0.70282222222222213</v>
      </c>
      <c r="AC18" s="98">
        <f t="shared" si="13"/>
        <v>0.76532222222222213</v>
      </c>
      <c r="AD18" s="98">
        <f t="shared" si="14"/>
        <v>0.82782222222222213</v>
      </c>
      <c r="AE18" s="98">
        <f t="shared" si="15"/>
        <v>0.89032222222222213</v>
      </c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15"/>
    </row>
    <row r="19" spans="1:56">
      <c r="A19" s="1963"/>
      <c r="B19" s="557" t="s">
        <v>518</v>
      </c>
      <c r="C19" s="35"/>
      <c r="D19" s="35" t="s">
        <v>32</v>
      </c>
      <c r="E19" s="571" t="s">
        <v>1025</v>
      </c>
      <c r="F19" s="571" t="s">
        <v>1026</v>
      </c>
      <c r="G19" s="511">
        <v>0.75</v>
      </c>
      <c r="H19" s="884">
        <f t="shared" si="18"/>
        <v>9.004999999999999</v>
      </c>
      <c r="I19" s="505">
        <v>25</v>
      </c>
      <c r="J19" s="120">
        <f t="shared" si="0"/>
        <v>1.25E-3</v>
      </c>
      <c r="K19" s="37">
        <f t="shared" si="16"/>
        <v>1.6572222222222221E-2</v>
      </c>
      <c r="L19" s="511">
        <v>0.75</v>
      </c>
      <c r="M19" s="472">
        <f t="shared" si="19"/>
        <v>9.004999999999999</v>
      </c>
      <c r="N19" s="505">
        <v>30</v>
      </c>
      <c r="O19" s="37">
        <f t="shared" si="17"/>
        <v>1.0416666666666667E-3</v>
      </c>
      <c r="P19" s="37">
        <f t="shared" si="20"/>
        <v>1.8008333333333331E-2</v>
      </c>
      <c r="Q19" s="98">
        <f t="shared" si="1"/>
        <v>0.1832388888888889</v>
      </c>
      <c r="R19" s="98">
        <f t="shared" si="2"/>
        <v>0.21796111111111111</v>
      </c>
      <c r="S19" s="98">
        <f t="shared" si="3"/>
        <v>0.26657222222222221</v>
      </c>
      <c r="T19" s="98">
        <f t="shared" si="4"/>
        <v>0.3082388888888889</v>
      </c>
      <c r="U19" s="98">
        <f t="shared" si="5"/>
        <v>0.34990555555555553</v>
      </c>
      <c r="V19" s="98">
        <f t="shared" si="6"/>
        <v>0.4332388888888889</v>
      </c>
      <c r="W19" s="98">
        <f t="shared" si="7"/>
        <v>0.4957388888888889</v>
      </c>
      <c r="X19" s="98">
        <f t="shared" si="8"/>
        <v>0.53740555555555547</v>
      </c>
      <c r="Y19" s="98">
        <f t="shared" si="9"/>
        <v>0.5790722222222221</v>
      </c>
      <c r="Z19" s="98">
        <f t="shared" si="10"/>
        <v>0.62073888888888873</v>
      </c>
      <c r="AA19" s="98">
        <f t="shared" si="11"/>
        <v>0.66240555555555547</v>
      </c>
      <c r="AB19" s="98">
        <f t="shared" si="12"/>
        <v>0.7040722222222221</v>
      </c>
      <c r="AC19" s="98">
        <f t="shared" si="13"/>
        <v>0.7665722222222221</v>
      </c>
      <c r="AD19" s="98">
        <f t="shared" si="14"/>
        <v>0.8290722222222221</v>
      </c>
      <c r="AE19" s="98">
        <f t="shared" si="15"/>
        <v>0.8915722222222221</v>
      </c>
      <c r="AF19" s="90"/>
      <c r="AG19" s="90"/>
      <c r="AH19" s="90"/>
      <c r="AI19" s="90"/>
      <c r="AJ19" s="90"/>
      <c r="AK19" s="90"/>
      <c r="AL19" s="90"/>
      <c r="AM19" s="90"/>
      <c r="AN19" s="90"/>
      <c r="AO19" s="90"/>
      <c r="AP19" s="90"/>
      <c r="AQ19" s="90"/>
      <c r="AR19" s="90"/>
      <c r="AS19" s="90"/>
      <c r="AT19" s="90"/>
      <c r="AU19" s="90"/>
      <c r="AV19" s="90"/>
      <c r="AW19" s="15"/>
    </row>
    <row r="20" spans="1:56">
      <c r="A20" s="1963"/>
      <c r="B20" s="557" t="s">
        <v>520</v>
      </c>
      <c r="C20" s="35"/>
      <c r="D20" s="35" t="s">
        <v>149</v>
      </c>
      <c r="E20" s="571" t="s">
        <v>1043</v>
      </c>
      <c r="F20" s="571" t="s">
        <v>1044</v>
      </c>
      <c r="G20" s="512">
        <v>1</v>
      </c>
      <c r="H20" s="884">
        <f t="shared" si="18"/>
        <v>10.004999999999999</v>
      </c>
      <c r="I20" s="505">
        <v>30</v>
      </c>
      <c r="J20" s="120">
        <f t="shared" si="0"/>
        <v>1.3888888888888889E-3</v>
      </c>
      <c r="K20" s="37">
        <f t="shared" si="16"/>
        <v>1.7961111111111108E-2</v>
      </c>
      <c r="L20" s="512">
        <v>1</v>
      </c>
      <c r="M20" s="472">
        <f t="shared" si="19"/>
        <v>10.004999999999999</v>
      </c>
      <c r="N20" s="505">
        <v>30</v>
      </c>
      <c r="O20" s="37">
        <f t="shared" si="17"/>
        <v>1.3888888888888889E-3</v>
      </c>
      <c r="P20" s="37">
        <f t="shared" si="20"/>
        <v>1.9397222222222218E-2</v>
      </c>
      <c r="Q20" s="98">
        <f t="shared" si="1"/>
        <v>0.18462777777777778</v>
      </c>
      <c r="R20" s="98">
        <f t="shared" si="2"/>
        <v>0.21934999999999999</v>
      </c>
      <c r="S20" s="98">
        <f t="shared" si="3"/>
        <v>0.26796111111111109</v>
      </c>
      <c r="T20" s="98">
        <f t="shared" si="4"/>
        <v>0.30962777777777778</v>
      </c>
      <c r="U20" s="98">
        <f t="shared" si="5"/>
        <v>0.35129444444444441</v>
      </c>
      <c r="V20" s="98">
        <f t="shared" si="6"/>
        <v>0.43462777777777778</v>
      </c>
      <c r="W20" s="98">
        <f t="shared" si="7"/>
        <v>0.49712777777777778</v>
      </c>
      <c r="X20" s="98">
        <f t="shared" si="8"/>
        <v>0.53879444444444435</v>
      </c>
      <c r="Y20" s="98">
        <f t="shared" si="9"/>
        <v>0.58046111111111098</v>
      </c>
      <c r="Z20" s="98">
        <f t="shared" si="10"/>
        <v>0.62212777777777761</v>
      </c>
      <c r="AA20" s="98">
        <f t="shared" si="11"/>
        <v>0.66379444444444435</v>
      </c>
      <c r="AB20" s="98">
        <f t="shared" si="12"/>
        <v>0.70546111111111098</v>
      </c>
      <c r="AC20" s="98">
        <f t="shared" si="13"/>
        <v>0.76796111111111098</v>
      </c>
      <c r="AD20" s="98">
        <f t="shared" si="14"/>
        <v>0.83046111111111098</v>
      </c>
      <c r="AE20" s="98">
        <f t="shared" si="15"/>
        <v>0.89296111111111098</v>
      </c>
      <c r="AF20" s="90"/>
      <c r="AG20" s="90"/>
      <c r="AH20" s="90"/>
      <c r="AI20" s="90"/>
      <c r="AJ20" s="90"/>
      <c r="AK20" s="90"/>
      <c r="AL20" s="90"/>
      <c r="AM20" s="90"/>
      <c r="AN20" s="90"/>
      <c r="AO20" s="90"/>
      <c r="AP20" s="90"/>
      <c r="AQ20" s="90"/>
      <c r="AR20" s="90"/>
      <c r="AS20" s="90"/>
      <c r="AT20" s="90"/>
      <c r="AU20" s="90"/>
      <c r="AV20" s="90"/>
      <c r="AW20" s="15"/>
    </row>
    <row r="21" spans="1:56">
      <c r="A21" s="1963"/>
      <c r="B21" s="557" t="s">
        <v>521</v>
      </c>
      <c r="C21" s="35"/>
      <c r="D21" s="35" t="s">
        <v>150</v>
      </c>
      <c r="E21" s="571" t="s">
        <v>1027</v>
      </c>
      <c r="F21" s="571" t="s">
        <v>1028</v>
      </c>
      <c r="G21" s="433">
        <v>0.57999999999999996</v>
      </c>
      <c r="H21" s="884">
        <f t="shared" si="18"/>
        <v>10.584999999999999</v>
      </c>
      <c r="I21" s="505">
        <v>30</v>
      </c>
      <c r="J21" s="120">
        <f t="shared" si="0"/>
        <v>8.0555555555555545E-4</v>
      </c>
      <c r="K21" s="37">
        <f t="shared" si="16"/>
        <v>1.8766666666666664E-2</v>
      </c>
      <c r="L21" s="433">
        <v>0.57999999999999996</v>
      </c>
      <c r="M21" s="472">
        <f t="shared" si="19"/>
        <v>10.584999999999999</v>
      </c>
      <c r="N21" s="505">
        <v>30</v>
      </c>
      <c r="O21" s="37">
        <f t="shared" si="17"/>
        <v>8.0555555555555545E-4</v>
      </c>
      <c r="P21" s="37">
        <f t="shared" si="20"/>
        <v>2.0202777777777774E-2</v>
      </c>
      <c r="Q21" s="98">
        <f t="shared" si="1"/>
        <v>0.18543333333333334</v>
      </c>
      <c r="R21" s="98">
        <f t="shared" si="2"/>
        <v>0.22015555555555555</v>
      </c>
      <c r="S21" s="98">
        <f t="shared" si="3"/>
        <v>0.26876666666666665</v>
      </c>
      <c r="T21" s="98">
        <f t="shared" si="4"/>
        <v>0.31043333333333334</v>
      </c>
      <c r="U21" s="98">
        <f t="shared" si="5"/>
        <v>0.35209999999999997</v>
      </c>
      <c r="V21" s="98">
        <f t="shared" si="6"/>
        <v>0.43543333333333334</v>
      </c>
      <c r="W21" s="98">
        <f t="shared" si="7"/>
        <v>0.49793333333333334</v>
      </c>
      <c r="X21" s="98">
        <f t="shared" si="8"/>
        <v>0.53959999999999986</v>
      </c>
      <c r="Y21" s="98">
        <f t="shared" si="9"/>
        <v>0.58126666666666649</v>
      </c>
      <c r="Z21" s="98">
        <f t="shared" si="10"/>
        <v>0.62293333333333312</v>
      </c>
      <c r="AA21" s="98">
        <f t="shared" si="11"/>
        <v>0.66459999999999986</v>
      </c>
      <c r="AB21" s="98">
        <f t="shared" si="12"/>
        <v>0.70626666666666649</v>
      </c>
      <c r="AC21" s="98">
        <f t="shared" si="13"/>
        <v>0.76876666666666649</v>
      </c>
      <c r="AD21" s="98">
        <f t="shared" si="14"/>
        <v>0.83126666666666649</v>
      </c>
      <c r="AE21" s="98">
        <f t="shared" si="15"/>
        <v>0.89376666666666649</v>
      </c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15"/>
    </row>
    <row r="22" spans="1:56">
      <c r="A22" s="1963"/>
      <c r="B22" s="557" t="s">
        <v>522</v>
      </c>
      <c r="C22" s="35"/>
      <c r="D22" s="35" t="s">
        <v>151</v>
      </c>
      <c r="E22" s="571" t="s">
        <v>1045</v>
      </c>
      <c r="F22" s="571" t="s">
        <v>1046</v>
      </c>
      <c r="G22" s="516">
        <v>0.72</v>
      </c>
      <c r="H22" s="884">
        <f t="shared" si="18"/>
        <v>11.305</v>
      </c>
      <c r="I22" s="505">
        <v>30</v>
      </c>
      <c r="J22" s="120">
        <f t="shared" si="0"/>
        <v>1E-3</v>
      </c>
      <c r="K22" s="37">
        <f t="shared" si="16"/>
        <v>1.9766666666666665E-2</v>
      </c>
      <c r="L22" s="505">
        <v>0.7</v>
      </c>
      <c r="M22" s="472">
        <f t="shared" si="19"/>
        <v>11.284999999999998</v>
      </c>
      <c r="N22" s="505">
        <v>30</v>
      </c>
      <c r="O22" s="37">
        <f t="shared" si="17"/>
        <v>9.7222222222222209E-4</v>
      </c>
      <c r="P22" s="37">
        <f t="shared" si="20"/>
        <v>2.1174999999999996E-2</v>
      </c>
      <c r="Q22" s="98">
        <f t="shared" si="1"/>
        <v>0.18643333333333334</v>
      </c>
      <c r="R22" s="98">
        <f t="shared" si="2"/>
        <v>0.22115555555555555</v>
      </c>
      <c r="S22" s="98">
        <f t="shared" si="3"/>
        <v>0.26976666666666665</v>
      </c>
      <c r="T22" s="98">
        <f t="shared" si="4"/>
        <v>0.31143333333333334</v>
      </c>
      <c r="U22" s="98">
        <f t="shared" si="5"/>
        <v>0.35309999999999997</v>
      </c>
      <c r="V22" s="98">
        <f t="shared" si="6"/>
        <v>0.43643333333333334</v>
      </c>
      <c r="W22" s="98">
        <f t="shared" si="7"/>
        <v>0.49893333333333334</v>
      </c>
      <c r="X22" s="98">
        <f t="shared" si="8"/>
        <v>0.54059999999999986</v>
      </c>
      <c r="Y22" s="98">
        <f t="shared" si="9"/>
        <v>0.58226666666666649</v>
      </c>
      <c r="Z22" s="98">
        <f t="shared" si="10"/>
        <v>0.62393333333333312</v>
      </c>
      <c r="AA22" s="98">
        <f t="shared" si="11"/>
        <v>0.66559999999999986</v>
      </c>
      <c r="AB22" s="98">
        <f t="shared" si="12"/>
        <v>0.70726666666666649</v>
      </c>
      <c r="AC22" s="98">
        <f t="shared" si="13"/>
        <v>0.76976666666666649</v>
      </c>
      <c r="AD22" s="98">
        <f t="shared" si="14"/>
        <v>0.83226666666666649</v>
      </c>
      <c r="AE22" s="98">
        <f t="shared" si="15"/>
        <v>0.89476666666666649</v>
      </c>
      <c r="AF22" s="90"/>
      <c r="AG22" s="90"/>
      <c r="AH22" s="90"/>
      <c r="AI22" s="90"/>
      <c r="AJ22" s="90"/>
      <c r="AK22" s="90"/>
      <c r="AL22" s="90"/>
      <c r="AM22" s="90"/>
      <c r="AN22" s="90"/>
      <c r="AO22" s="90"/>
      <c r="AP22" s="90"/>
      <c r="AQ22" s="90"/>
      <c r="AR22" s="90"/>
      <c r="AS22" s="90"/>
      <c r="AT22" s="90"/>
      <c r="AU22" s="90"/>
      <c r="AV22" s="90"/>
      <c r="AW22" s="15"/>
    </row>
    <row r="23" spans="1:56" ht="15" customHeight="1">
      <c r="A23" s="1963"/>
      <c r="B23" s="563" t="s">
        <v>523</v>
      </c>
      <c r="C23" s="402"/>
      <c r="D23" s="35" t="s">
        <v>152</v>
      </c>
      <c r="E23" s="571" t="s">
        <v>1047</v>
      </c>
      <c r="F23" s="571" t="s">
        <v>1048</v>
      </c>
      <c r="G23" s="163">
        <v>0.72</v>
      </c>
      <c r="H23" s="886">
        <f t="shared" si="18"/>
        <v>12.025</v>
      </c>
      <c r="I23" s="163">
        <v>30</v>
      </c>
      <c r="J23" s="166">
        <f t="shared" si="0"/>
        <v>1E-3</v>
      </c>
      <c r="K23" s="164">
        <f t="shared" si="16"/>
        <v>2.0766666666666666E-2</v>
      </c>
      <c r="L23" s="163">
        <v>0.7</v>
      </c>
      <c r="M23" s="474">
        <f t="shared" si="19"/>
        <v>11.984999999999998</v>
      </c>
      <c r="N23" s="163">
        <v>30</v>
      </c>
      <c r="O23" s="164">
        <f t="shared" si="17"/>
        <v>9.7222222222222209E-4</v>
      </c>
      <c r="P23" s="164">
        <f t="shared" si="20"/>
        <v>2.2147222222222217E-2</v>
      </c>
      <c r="Q23" s="165">
        <f t="shared" si="1"/>
        <v>0.18743333333333334</v>
      </c>
      <c r="R23" s="165">
        <f t="shared" si="2"/>
        <v>0.22215555555555555</v>
      </c>
      <c r="S23" s="165">
        <f t="shared" si="3"/>
        <v>0.27076666666666666</v>
      </c>
      <c r="T23" s="165">
        <f t="shared" si="4"/>
        <v>0.31243333333333334</v>
      </c>
      <c r="U23" s="165">
        <f t="shared" si="5"/>
        <v>0.35409999999999997</v>
      </c>
      <c r="V23" s="165">
        <f t="shared" si="6"/>
        <v>0.43743333333333334</v>
      </c>
      <c r="W23" s="165">
        <f t="shared" si="7"/>
        <v>0.49993333333333334</v>
      </c>
      <c r="X23" s="165">
        <f t="shared" si="8"/>
        <v>0.54159999999999986</v>
      </c>
      <c r="Y23" s="165">
        <f t="shared" si="9"/>
        <v>0.58326666666666649</v>
      </c>
      <c r="Z23" s="165">
        <f t="shared" si="10"/>
        <v>0.62493333333333312</v>
      </c>
      <c r="AA23" s="165">
        <f t="shared" si="11"/>
        <v>0.66659999999999986</v>
      </c>
      <c r="AB23" s="165">
        <f t="shared" si="12"/>
        <v>0.70826666666666649</v>
      </c>
      <c r="AC23" s="165">
        <f t="shared" si="13"/>
        <v>0.77076666666666649</v>
      </c>
      <c r="AD23" s="165">
        <f t="shared" si="14"/>
        <v>0.83326666666666649</v>
      </c>
      <c r="AE23" s="165">
        <f t="shared" si="15"/>
        <v>0.89576666666666649</v>
      </c>
      <c r="AF23" s="90"/>
      <c r="AG23" s="90"/>
      <c r="AH23" s="90"/>
      <c r="AI23" s="63"/>
      <c r="AJ23" s="63"/>
      <c r="AK23" s="63"/>
      <c r="AL23" s="63"/>
      <c r="AM23" s="63"/>
      <c r="AN23" s="63"/>
      <c r="AO23" s="63"/>
      <c r="AP23" s="63"/>
      <c r="AQ23" s="63"/>
      <c r="AR23" s="15"/>
      <c r="AS23" s="15"/>
      <c r="AT23" s="15"/>
      <c r="AU23" s="15"/>
      <c r="AV23" s="15"/>
      <c r="AW23" s="15"/>
      <c r="AX23" s="15"/>
      <c r="AY23" s="15"/>
      <c r="AZ23" s="15"/>
      <c r="BA23" s="15"/>
    </row>
    <row r="24" spans="1:56">
      <c r="A24" s="1963"/>
      <c r="B24" s="557" t="s">
        <v>522</v>
      </c>
      <c r="C24" s="35"/>
      <c r="D24" s="35" t="s">
        <v>153</v>
      </c>
      <c r="E24" s="739" t="s">
        <v>1186</v>
      </c>
      <c r="F24" s="739" t="s">
        <v>1187</v>
      </c>
      <c r="G24" s="505">
        <v>0.72</v>
      </c>
      <c r="H24" s="884">
        <f t="shared" si="18"/>
        <v>12.745000000000001</v>
      </c>
      <c r="I24" s="505">
        <v>35</v>
      </c>
      <c r="J24" s="120">
        <f t="shared" si="0"/>
        <v>8.571428571428571E-4</v>
      </c>
      <c r="K24" s="37">
        <f t="shared" si="16"/>
        <v>2.1623809523809524E-2</v>
      </c>
      <c r="L24" s="505">
        <v>0.72</v>
      </c>
      <c r="M24" s="472">
        <f t="shared" si="19"/>
        <v>12.704999999999998</v>
      </c>
      <c r="N24" s="505">
        <v>25</v>
      </c>
      <c r="O24" s="37">
        <f t="shared" si="17"/>
        <v>1.1999999999999999E-3</v>
      </c>
      <c r="P24" s="37">
        <f>P23+O24</f>
        <v>2.3347222222222217E-2</v>
      </c>
      <c r="Q24" s="98">
        <f t="shared" si="1"/>
        <v>0.1882904761904762</v>
      </c>
      <c r="R24" s="98">
        <f t="shared" si="2"/>
        <v>0.22301269841269841</v>
      </c>
      <c r="S24" s="98">
        <f t="shared" si="3"/>
        <v>0.27162380952380949</v>
      </c>
      <c r="T24" s="98">
        <f t="shared" si="4"/>
        <v>0.31329047619047617</v>
      </c>
      <c r="U24" s="98">
        <f t="shared" si="5"/>
        <v>0.3549571428571428</v>
      </c>
      <c r="V24" s="98">
        <f t="shared" si="6"/>
        <v>0.43829047619047617</v>
      </c>
      <c r="W24" s="98">
        <f t="shared" si="7"/>
        <v>0.50079047619047623</v>
      </c>
      <c r="X24" s="98">
        <f t="shared" si="8"/>
        <v>0.54245714285714275</v>
      </c>
      <c r="Y24" s="98">
        <f t="shared" si="9"/>
        <v>0.58412380952380938</v>
      </c>
      <c r="Z24" s="98">
        <f t="shared" si="10"/>
        <v>0.62579047619047601</v>
      </c>
      <c r="AA24" s="98">
        <f t="shared" si="11"/>
        <v>0.66745714285714275</v>
      </c>
      <c r="AB24" s="98">
        <f t="shared" si="12"/>
        <v>0.70912380952380938</v>
      </c>
      <c r="AC24" s="98">
        <f t="shared" si="13"/>
        <v>0.77162380952380938</v>
      </c>
      <c r="AD24" s="98">
        <f t="shared" si="14"/>
        <v>0.83412380952380938</v>
      </c>
      <c r="AE24" s="98">
        <f t="shared" si="15"/>
        <v>0.89662380952380938</v>
      </c>
      <c r="AF24" s="90"/>
      <c r="AG24" s="90"/>
      <c r="AH24" s="90"/>
      <c r="AI24" s="192"/>
      <c r="AJ24" s="192"/>
      <c r="AK24" s="192"/>
      <c r="AL24" s="192"/>
      <c r="AM24" s="192"/>
      <c r="AN24" s="63"/>
      <c r="AO24" s="63"/>
      <c r="AP24" s="63"/>
      <c r="AQ24" s="63"/>
      <c r="AR24" s="15"/>
      <c r="AS24" s="15"/>
      <c r="AT24" s="15"/>
      <c r="AU24" s="15"/>
      <c r="AV24" s="15"/>
      <c r="AW24" s="15"/>
      <c r="AX24" s="15"/>
      <c r="AY24" s="15"/>
      <c r="AZ24" s="15"/>
      <c r="BA24" s="15"/>
    </row>
    <row r="25" spans="1:56">
      <c r="A25" s="1963"/>
      <c r="B25" s="557" t="s">
        <v>521</v>
      </c>
      <c r="C25" s="35"/>
      <c r="D25" s="35" t="s">
        <v>154</v>
      </c>
      <c r="E25" s="571" t="s">
        <v>1029</v>
      </c>
      <c r="F25" s="571" t="s">
        <v>1030</v>
      </c>
      <c r="G25" s="501">
        <v>0.77</v>
      </c>
      <c r="H25" s="884">
        <f t="shared" si="18"/>
        <v>13.515000000000001</v>
      </c>
      <c r="I25" s="501">
        <v>40</v>
      </c>
      <c r="J25" s="120">
        <f t="shared" si="0"/>
        <v>8.0208333333333336E-4</v>
      </c>
      <c r="K25" s="37">
        <f t="shared" si="16"/>
        <v>2.2425892857142856E-2</v>
      </c>
      <c r="L25" s="501">
        <v>0.77</v>
      </c>
      <c r="M25" s="37" t="s">
        <v>492</v>
      </c>
      <c r="N25" s="37" t="s">
        <v>492</v>
      </c>
      <c r="O25" s="37" t="s">
        <v>492</v>
      </c>
      <c r="P25" s="37" t="s">
        <v>492</v>
      </c>
      <c r="Q25" s="98">
        <f t="shared" si="1"/>
        <v>0.18909255952380954</v>
      </c>
      <c r="R25" s="98">
        <f t="shared" si="2"/>
        <v>0.22381478174603175</v>
      </c>
      <c r="S25" s="98">
        <f t="shared" si="3"/>
        <v>0.2724258928571428</v>
      </c>
      <c r="T25" s="98">
        <f t="shared" si="4"/>
        <v>0.31409255952380949</v>
      </c>
      <c r="U25" s="98">
        <f t="shared" si="5"/>
        <v>0.35575922619047612</v>
      </c>
      <c r="V25" s="98">
        <f t="shared" si="6"/>
        <v>0.43909255952380949</v>
      </c>
      <c r="W25" s="98">
        <f t="shared" si="7"/>
        <v>0.50159255952380954</v>
      </c>
      <c r="X25" s="98">
        <f t="shared" si="8"/>
        <v>0.54325922619047606</v>
      </c>
      <c r="Y25" s="98">
        <f t="shared" si="9"/>
        <v>0.58492589285714269</v>
      </c>
      <c r="Z25" s="98">
        <f t="shared" si="10"/>
        <v>0.62659255952380932</v>
      </c>
      <c r="AA25" s="98">
        <f t="shared" si="11"/>
        <v>0.66825922619047606</v>
      </c>
      <c r="AB25" s="98">
        <f t="shared" si="12"/>
        <v>0.70992589285714269</v>
      </c>
      <c r="AC25" s="98">
        <f t="shared" si="13"/>
        <v>0.77242589285714269</v>
      </c>
      <c r="AD25" s="98">
        <f t="shared" si="14"/>
        <v>0.83492589285714269</v>
      </c>
      <c r="AE25" s="98">
        <f t="shared" si="15"/>
        <v>0.89742589285714269</v>
      </c>
      <c r="AF25" s="90"/>
      <c r="AG25" s="90"/>
      <c r="AH25" s="90"/>
      <c r="AI25" s="192"/>
      <c r="AJ25" s="192"/>
      <c r="AK25" s="192"/>
      <c r="AL25" s="192"/>
      <c r="AM25" s="192"/>
      <c r="AN25" s="63"/>
      <c r="AO25" s="63"/>
      <c r="AP25" s="63"/>
      <c r="AQ25" s="63"/>
      <c r="AR25" s="15"/>
      <c r="AS25" s="15"/>
      <c r="AT25" s="15"/>
      <c r="AU25" s="15"/>
      <c r="AV25" s="15"/>
      <c r="AW25" s="15"/>
      <c r="AX25" s="15"/>
      <c r="AY25" s="15"/>
      <c r="AZ25" s="15"/>
      <c r="BA25" s="15"/>
    </row>
    <row r="26" spans="1:56">
      <c r="A26" s="1963"/>
      <c r="B26" s="557" t="s">
        <v>520</v>
      </c>
      <c r="C26" s="524" t="s">
        <v>4</v>
      </c>
      <c r="D26" s="35" t="s">
        <v>155</v>
      </c>
      <c r="E26" s="571" t="s">
        <v>1196</v>
      </c>
      <c r="F26" s="571" t="s">
        <v>1197</v>
      </c>
      <c r="G26" s="217">
        <v>0.53</v>
      </c>
      <c r="H26" s="887">
        <f t="shared" si="18"/>
        <v>14.045</v>
      </c>
      <c r="I26" s="217">
        <v>40</v>
      </c>
      <c r="J26" s="525">
        <f t="shared" si="0"/>
        <v>5.5208333333333335E-4</v>
      </c>
      <c r="K26" s="218">
        <f t="shared" si="16"/>
        <v>2.2977976190476191E-2</v>
      </c>
      <c r="L26" s="217">
        <v>0.53</v>
      </c>
      <c r="M26" s="218" t="s">
        <v>492</v>
      </c>
      <c r="N26" s="218" t="s">
        <v>492</v>
      </c>
      <c r="O26" s="218" t="s">
        <v>492</v>
      </c>
      <c r="P26" s="218" t="s">
        <v>492</v>
      </c>
      <c r="Q26" s="98">
        <f t="shared" si="1"/>
        <v>0.18964464285714289</v>
      </c>
      <c r="R26" s="98">
        <f t="shared" si="2"/>
        <v>0.2243668650793651</v>
      </c>
      <c r="S26" s="98">
        <f t="shared" si="3"/>
        <v>0.27297797619047615</v>
      </c>
      <c r="T26" s="98">
        <f t="shared" si="4"/>
        <v>0.31464464285714283</v>
      </c>
      <c r="U26" s="98">
        <f t="shared" si="5"/>
        <v>0.35631130952380946</v>
      </c>
      <c r="V26" s="98">
        <f t="shared" si="6"/>
        <v>0.43964464285714283</v>
      </c>
      <c r="W26" s="98">
        <f t="shared" si="7"/>
        <v>0.50214464285714289</v>
      </c>
      <c r="X26" s="98">
        <f t="shared" si="8"/>
        <v>0.54381130952380941</v>
      </c>
      <c r="Y26" s="98">
        <f t="shared" si="9"/>
        <v>0.58547797619047603</v>
      </c>
      <c r="Z26" s="98">
        <f t="shared" si="10"/>
        <v>0.62714464285714266</v>
      </c>
      <c r="AA26" s="98">
        <f t="shared" si="11"/>
        <v>0.66881130952380941</v>
      </c>
      <c r="AB26" s="98">
        <f t="shared" si="12"/>
        <v>0.71047797619047603</v>
      </c>
      <c r="AC26" s="98">
        <f t="shared" si="13"/>
        <v>0.77297797619047603</v>
      </c>
      <c r="AD26" s="98">
        <f t="shared" si="14"/>
        <v>0.83547797619047603</v>
      </c>
      <c r="AE26" s="98">
        <f t="shared" si="15"/>
        <v>0.89797797619047603</v>
      </c>
      <c r="AF26" s="94"/>
      <c r="AG26" s="94"/>
      <c r="AH26" s="90"/>
      <c r="AI26" s="192"/>
      <c r="AJ26" s="192"/>
      <c r="AK26" s="192"/>
      <c r="AL26" s="192"/>
      <c r="AM26" s="192"/>
      <c r="AN26" s="63"/>
      <c r="AO26" s="63"/>
      <c r="AP26" s="63"/>
      <c r="AQ26" s="63"/>
      <c r="AR26" s="15"/>
      <c r="AS26" s="15"/>
      <c r="AT26" s="15"/>
      <c r="AU26" s="15"/>
      <c r="AV26" s="15"/>
      <c r="AW26" s="15"/>
      <c r="AX26" s="15"/>
      <c r="AY26" s="15"/>
      <c r="AZ26" s="15"/>
      <c r="BA26" s="15"/>
    </row>
    <row r="27" spans="1:56">
      <c r="A27" s="1963"/>
      <c r="B27" s="557" t="s">
        <v>519</v>
      </c>
      <c r="C27" s="35"/>
      <c r="D27" s="35" t="s">
        <v>156</v>
      </c>
      <c r="E27" s="571" t="s">
        <v>1033</v>
      </c>
      <c r="F27" s="571" t="s">
        <v>1034</v>
      </c>
      <c r="G27" s="501">
        <v>1.49</v>
      </c>
      <c r="H27" s="884">
        <f t="shared" si="18"/>
        <v>15.535</v>
      </c>
      <c r="I27" s="501">
        <v>40</v>
      </c>
      <c r="J27" s="120">
        <f t="shared" si="0"/>
        <v>1.5520833333333333E-3</v>
      </c>
      <c r="K27" s="37">
        <f t="shared" si="16"/>
        <v>2.4530059523809523E-2</v>
      </c>
      <c r="L27" s="501">
        <v>1.49</v>
      </c>
      <c r="M27" s="37" t="s">
        <v>492</v>
      </c>
      <c r="N27" s="37" t="s">
        <v>492</v>
      </c>
      <c r="O27" s="37" t="s">
        <v>492</v>
      </c>
      <c r="P27" s="37" t="s">
        <v>492</v>
      </c>
      <c r="Q27" s="98">
        <f t="shared" si="1"/>
        <v>0.19119672619047623</v>
      </c>
      <c r="R27" s="98">
        <f t="shared" si="2"/>
        <v>0.22591894841269844</v>
      </c>
      <c r="S27" s="98">
        <f t="shared" si="3"/>
        <v>0.27453005952380949</v>
      </c>
      <c r="T27" s="98">
        <f t="shared" si="4"/>
        <v>0.31619672619047617</v>
      </c>
      <c r="U27" s="98">
        <f t="shared" si="5"/>
        <v>0.3578633928571428</v>
      </c>
      <c r="V27" s="98">
        <f t="shared" si="6"/>
        <v>0.44119672619047617</v>
      </c>
      <c r="W27" s="98">
        <f t="shared" si="7"/>
        <v>0.50369672619047623</v>
      </c>
      <c r="X27" s="98">
        <f t="shared" si="8"/>
        <v>0.54536339285714275</v>
      </c>
      <c r="Y27" s="98">
        <f t="shared" si="9"/>
        <v>0.58703005952380938</v>
      </c>
      <c r="Z27" s="98">
        <f t="shared" si="10"/>
        <v>0.62869672619047601</v>
      </c>
      <c r="AA27" s="98">
        <f t="shared" si="11"/>
        <v>0.67036339285714275</v>
      </c>
      <c r="AB27" s="98">
        <f t="shared" si="12"/>
        <v>0.71203005952380938</v>
      </c>
      <c r="AC27" s="98">
        <f t="shared" si="13"/>
        <v>0.77453005952380938</v>
      </c>
      <c r="AD27" s="98">
        <f t="shared" si="14"/>
        <v>0.83703005952380938</v>
      </c>
      <c r="AE27" s="98">
        <f t="shared" si="15"/>
        <v>0.89953005952380938</v>
      </c>
      <c r="AF27" s="94"/>
      <c r="AG27" s="94"/>
      <c r="AH27" s="94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</row>
    <row r="28" spans="1:56">
      <c r="A28" s="1963"/>
      <c r="B28" s="557" t="s">
        <v>524</v>
      </c>
      <c r="C28" s="515"/>
      <c r="D28" s="35" t="s">
        <v>157</v>
      </c>
      <c r="E28" s="571" t="s">
        <v>1031</v>
      </c>
      <c r="F28" s="571" t="s">
        <v>1032</v>
      </c>
      <c r="G28" s="516">
        <v>0.62</v>
      </c>
      <c r="H28" s="884">
        <f t="shared" si="18"/>
        <v>16.155000000000001</v>
      </c>
      <c r="I28" s="516">
        <v>40</v>
      </c>
      <c r="J28" s="517">
        <f t="shared" si="0"/>
        <v>6.4583333333333333E-4</v>
      </c>
      <c r="K28" s="518">
        <f t="shared" si="16"/>
        <v>2.5175892857142855E-2</v>
      </c>
      <c r="L28" s="516">
        <v>0.62</v>
      </c>
      <c r="M28" s="518" t="s">
        <v>492</v>
      </c>
      <c r="N28" s="518" t="s">
        <v>492</v>
      </c>
      <c r="O28" s="518" t="s">
        <v>492</v>
      </c>
      <c r="P28" s="518" t="s">
        <v>492</v>
      </c>
      <c r="Q28" s="98">
        <f t="shared" si="1"/>
        <v>0.19184255952380957</v>
      </c>
      <c r="R28" s="98">
        <f t="shared" si="2"/>
        <v>0.22656478174603178</v>
      </c>
      <c r="S28" s="98">
        <f t="shared" si="3"/>
        <v>0.27517589285714283</v>
      </c>
      <c r="T28" s="98">
        <f t="shared" si="4"/>
        <v>0.31684255952380952</v>
      </c>
      <c r="U28" s="98">
        <f t="shared" si="5"/>
        <v>0.35850922619047615</v>
      </c>
      <c r="V28" s="98">
        <f t="shared" si="6"/>
        <v>0.44184255952380952</v>
      </c>
      <c r="W28" s="98">
        <f t="shared" si="7"/>
        <v>0.50434255952380957</v>
      </c>
      <c r="X28" s="98">
        <f t="shared" si="8"/>
        <v>0.54600922619047609</v>
      </c>
      <c r="Y28" s="98">
        <f t="shared" si="9"/>
        <v>0.58767589285714272</v>
      </c>
      <c r="Z28" s="98">
        <f t="shared" si="10"/>
        <v>0.62934255952380935</v>
      </c>
      <c r="AA28" s="98">
        <f t="shared" si="11"/>
        <v>0.67100922619047609</v>
      </c>
      <c r="AB28" s="98">
        <f t="shared" si="12"/>
        <v>0.71267589285714272</v>
      </c>
      <c r="AC28" s="98">
        <f t="shared" si="13"/>
        <v>0.77517589285714272</v>
      </c>
      <c r="AD28" s="98">
        <f t="shared" si="14"/>
        <v>0.83767589285714272</v>
      </c>
      <c r="AE28" s="98">
        <f t="shared" si="15"/>
        <v>0.90017589285714272</v>
      </c>
      <c r="AF28" s="94"/>
      <c r="AG28" s="94"/>
      <c r="AH28" s="94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</row>
    <row r="29" spans="1:56">
      <c r="A29" s="1963"/>
      <c r="B29" s="557" t="s">
        <v>525</v>
      </c>
      <c r="C29" s="35"/>
      <c r="D29" s="35" t="s">
        <v>102</v>
      </c>
      <c r="E29" s="571" t="s">
        <v>534</v>
      </c>
      <c r="F29" s="571" t="s">
        <v>535</v>
      </c>
      <c r="G29" s="468">
        <v>1.04</v>
      </c>
      <c r="H29" s="884">
        <f t="shared" si="18"/>
        <v>17.195</v>
      </c>
      <c r="I29" s="501">
        <v>40</v>
      </c>
      <c r="J29" s="120">
        <f t="shared" si="0"/>
        <v>1.0833333333333335E-3</v>
      </c>
      <c r="K29" s="37">
        <f t="shared" si="16"/>
        <v>2.6259226190476187E-2</v>
      </c>
      <c r="L29" s="468">
        <v>1.04</v>
      </c>
      <c r="M29" s="37" t="s">
        <v>492</v>
      </c>
      <c r="N29" s="37" t="s">
        <v>492</v>
      </c>
      <c r="O29" s="37" t="s">
        <v>492</v>
      </c>
      <c r="P29" s="37" t="s">
        <v>492</v>
      </c>
      <c r="Q29" s="98">
        <f t="shared" si="1"/>
        <v>0.1929258928571429</v>
      </c>
      <c r="R29" s="98">
        <f t="shared" si="2"/>
        <v>0.22764811507936511</v>
      </c>
      <c r="S29" s="98">
        <f t="shared" si="3"/>
        <v>0.27625922619047616</v>
      </c>
      <c r="T29" s="98">
        <f t="shared" si="4"/>
        <v>0.31792589285714284</v>
      </c>
      <c r="U29" s="98">
        <f t="shared" si="5"/>
        <v>0.35959255952380947</v>
      </c>
      <c r="V29" s="98">
        <f t="shared" si="6"/>
        <v>0.44292589285714284</v>
      </c>
      <c r="W29" s="98">
        <f t="shared" si="7"/>
        <v>0.5054258928571429</v>
      </c>
      <c r="X29" s="98">
        <f t="shared" si="8"/>
        <v>0.54709255952380942</v>
      </c>
      <c r="Y29" s="98">
        <f t="shared" si="9"/>
        <v>0.58875922619047605</v>
      </c>
      <c r="Z29" s="98">
        <f t="shared" si="10"/>
        <v>0.63042589285714268</v>
      </c>
      <c r="AA29" s="98">
        <f t="shared" si="11"/>
        <v>0.67209255952380942</v>
      </c>
      <c r="AB29" s="98">
        <f t="shared" si="12"/>
        <v>0.71375922619047605</v>
      </c>
      <c r="AC29" s="98">
        <f t="shared" si="13"/>
        <v>0.77625922619047605</v>
      </c>
      <c r="AD29" s="98">
        <f t="shared" si="14"/>
        <v>0.83875922619047605</v>
      </c>
      <c r="AE29" s="98">
        <f t="shared" si="15"/>
        <v>0.90125922619047605</v>
      </c>
      <c r="AF29" s="94"/>
      <c r="AG29" s="94"/>
      <c r="AH29" s="94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</row>
    <row r="30" spans="1:56">
      <c r="A30" s="1963"/>
      <c r="B30" s="557" t="s">
        <v>433</v>
      </c>
      <c r="C30" s="35"/>
      <c r="D30" s="35" t="s">
        <v>158</v>
      </c>
      <c r="E30" s="571" t="s">
        <v>1035</v>
      </c>
      <c r="F30" s="571" t="s">
        <v>1036</v>
      </c>
      <c r="G30" s="468">
        <v>0.98</v>
      </c>
      <c r="H30" s="884">
        <f t="shared" si="18"/>
        <v>18.175000000000001</v>
      </c>
      <c r="I30" s="501">
        <v>40</v>
      </c>
      <c r="J30" s="120">
        <f t="shared" si="0"/>
        <v>1.0208333333333334E-3</v>
      </c>
      <c r="K30" s="37">
        <f t="shared" si="16"/>
        <v>2.7280059523809519E-2</v>
      </c>
      <c r="L30" s="468">
        <v>0.98</v>
      </c>
      <c r="M30" s="37" t="s">
        <v>492</v>
      </c>
      <c r="N30" s="37" t="s">
        <v>492</v>
      </c>
      <c r="O30" s="37" t="s">
        <v>492</v>
      </c>
      <c r="P30" s="37" t="s">
        <v>492</v>
      </c>
      <c r="Q30" s="98">
        <f t="shared" si="1"/>
        <v>0.19394672619047623</v>
      </c>
      <c r="R30" s="98">
        <f t="shared" si="2"/>
        <v>0.22866894841269844</v>
      </c>
      <c r="S30" s="98">
        <f t="shared" si="3"/>
        <v>0.27728005952380952</v>
      </c>
      <c r="T30" s="98">
        <f t="shared" si="4"/>
        <v>0.3189467261904762</v>
      </c>
      <c r="U30" s="98">
        <f t="shared" si="5"/>
        <v>0.36061339285714283</v>
      </c>
      <c r="V30" s="98">
        <f t="shared" si="6"/>
        <v>0.4439467261904762</v>
      </c>
      <c r="W30" s="98">
        <f t="shared" si="7"/>
        <v>0.50644672619047626</v>
      </c>
      <c r="X30" s="98">
        <f t="shared" si="8"/>
        <v>0.54811339285714278</v>
      </c>
      <c r="Y30" s="98">
        <f t="shared" si="9"/>
        <v>0.58978005952380941</v>
      </c>
      <c r="Z30" s="98">
        <f t="shared" si="10"/>
        <v>0.63144672619047604</v>
      </c>
      <c r="AA30" s="98">
        <f t="shared" si="11"/>
        <v>0.67311339285714278</v>
      </c>
      <c r="AB30" s="98">
        <f t="shared" si="12"/>
        <v>0.71478005952380941</v>
      </c>
      <c r="AC30" s="98">
        <f t="shared" si="13"/>
        <v>0.77728005952380941</v>
      </c>
      <c r="AD30" s="98">
        <f t="shared" si="14"/>
        <v>0.83978005952380941</v>
      </c>
      <c r="AE30" s="98">
        <f t="shared" si="15"/>
        <v>0.90228005952380941</v>
      </c>
      <c r="AF30" s="94"/>
      <c r="AG30" s="94"/>
      <c r="AH30" s="94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</row>
    <row r="31" spans="1:56">
      <c r="A31" s="1964"/>
      <c r="B31" s="557" t="s">
        <v>434</v>
      </c>
      <c r="C31" s="35"/>
      <c r="D31" s="35" t="s">
        <v>159</v>
      </c>
      <c r="E31" s="571" t="s">
        <v>1037</v>
      </c>
      <c r="F31" s="571" t="s">
        <v>1038</v>
      </c>
      <c r="G31" s="469">
        <v>0.4</v>
      </c>
      <c r="H31" s="884">
        <f t="shared" si="18"/>
        <v>18.574999999999999</v>
      </c>
      <c r="I31" s="505">
        <v>35</v>
      </c>
      <c r="J31" s="120">
        <f t="shared" si="0"/>
        <v>4.7619047619047619E-4</v>
      </c>
      <c r="K31" s="37">
        <f t="shared" si="16"/>
        <v>2.7756249999999996E-2</v>
      </c>
      <c r="L31" s="469">
        <v>0.4</v>
      </c>
      <c r="M31" s="37" t="s">
        <v>492</v>
      </c>
      <c r="N31" s="37" t="s">
        <v>492</v>
      </c>
      <c r="O31" s="37" t="s">
        <v>492</v>
      </c>
      <c r="P31" s="37" t="s">
        <v>492</v>
      </c>
      <c r="Q31" s="98">
        <f t="shared" si="1"/>
        <v>0.1944229166666667</v>
      </c>
      <c r="R31" s="98">
        <f t="shared" si="2"/>
        <v>0.22914513888888891</v>
      </c>
      <c r="S31" s="98">
        <f t="shared" si="3"/>
        <v>0.27775624999999998</v>
      </c>
      <c r="T31" s="98">
        <f t="shared" si="4"/>
        <v>0.31942291666666667</v>
      </c>
      <c r="U31" s="98">
        <f t="shared" si="5"/>
        <v>0.3610895833333333</v>
      </c>
      <c r="V31" s="98">
        <f t="shared" si="6"/>
        <v>0.44442291666666667</v>
      </c>
      <c r="W31" s="98">
        <f t="shared" si="7"/>
        <v>0.50692291666666678</v>
      </c>
      <c r="X31" s="98">
        <f t="shared" si="8"/>
        <v>0.5485895833333333</v>
      </c>
      <c r="Y31" s="98">
        <f t="shared" si="9"/>
        <v>0.59025624999999993</v>
      </c>
      <c r="Z31" s="98">
        <f t="shared" si="10"/>
        <v>0.63192291666666656</v>
      </c>
      <c r="AA31" s="98">
        <f t="shared" si="11"/>
        <v>0.6735895833333333</v>
      </c>
      <c r="AB31" s="98">
        <f t="shared" si="12"/>
        <v>0.71525624999999993</v>
      </c>
      <c r="AC31" s="98">
        <f t="shared" si="13"/>
        <v>0.77775624999999993</v>
      </c>
      <c r="AD31" s="98">
        <f t="shared" si="14"/>
        <v>0.84025624999999993</v>
      </c>
      <c r="AE31" s="98">
        <f t="shared" si="15"/>
        <v>0.90275624999999993</v>
      </c>
      <c r="AF31" s="94"/>
      <c r="AG31" s="94"/>
      <c r="AH31" s="94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</row>
    <row r="32" spans="1:56">
      <c r="A32" s="2079" t="s">
        <v>317</v>
      </c>
      <c r="B32" s="557" t="s">
        <v>526</v>
      </c>
      <c r="C32" s="35"/>
      <c r="D32" s="35" t="s">
        <v>160</v>
      </c>
      <c r="E32" s="571" t="s">
        <v>1039</v>
      </c>
      <c r="F32" s="571" t="s">
        <v>1040</v>
      </c>
      <c r="G32" s="469">
        <v>1.79</v>
      </c>
      <c r="H32" s="884">
        <f t="shared" si="18"/>
        <v>20.364999999999998</v>
      </c>
      <c r="I32" s="505">
        <v>40</v>
      </c>
      <c r="J32" s="120">
        <f t="shared" si="0"/>
        <v>1.8645833333333333E-3</v>
      </c>
      <c r="K32" s="37">
        <f t="shared" si="16"/>
        <v>2.9620833333333329E-2</v>
      </c>
      <c r="L32" s="469">
        <v>1.79</v>
      </c>
      <c r="M32" s="37" t="s">
        <v>492</v>
      </c>
      <c r="N32" s="37" t="s">
        <v>492</v>
      </c>
      <c r="O32" s="37" t="s">
        <v>492</v>
      </c>
      <c r="P32" s="37" t="s">
        <v>492</v>
      </c>
      <c r="Q32" s="98">
        <f t="shared" si="1"/>
        <v>0.19628750000000003</v>
      </c>
      <c r="R32" s="98">
        <f t="shared" si="2"/>
        <v>0.23100972222222224</v>
      </c>
      <c r="S32" s="98">
        <f t="shared" si="3"/>
        <v>0.27962083333333332</v>
      </c>
      <c r="T32" s="98">
        <f t="shared" si="4"/>
        <v>0.3212875</v>
      </c>
      <c r="U32" s="98">
        <f t="shared" si="5"/>
        <v>0.36295416666666663</v>
      </c>
      <c r="V32" s="98">
        <f t="shared" si="6"/>
        <v>0.4462875</v>
      </c>
      <c r="W32" s="98">
        <f t="shared" si="7"/>
        <v>0.50878750000000006</v>
      </c>
      <c r="X32" s="98">
        <f t="shared" si="8"/>
        <v>0.55045416666666658</v>
      </c>
      <c r="Y32" s="98">
        <f t="shared" si="9"/>
        <v>0.59212083333333321</v>
      </c>
      <c r="Z32" s="98">
        <f t="shared" si="10"/>
        <v>0.63378749999999984</v>
      </c>
      <c r="AA32" s="98">
        <f t="shared" si="11"/>
        <v>0.67545416666666658</v>
      </c>
      <c r="AB32" s="98">
        <f t="shared" si="12"/>
        <v>0.71712083333333321</v>
      </c>
      <c r="AC32" s="98">
        <f t="shared" si="13"/>
        <v>0.77962083333333321</v>
      </c>
      <c r="AD32" s="98">
        <f t="shared" si="14"/>
        <v>0.84212083333333321</v>
      </c>
      <c r="AE32" s="98">
        <f t="shared" si="15"/>
        <v>0.90462083333333321</v>
      </c>
      <c r="AF32" s="94"/>
      <c r="AG32" s="94"/>
      <c r="AH32" s="94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</row>
    <row r="33" spans="1:47">
      <c r="A33" s="2027"/>
      <c r="B33" s="565" t="s">
        <v>228</v>
      </c>
      <c r="C33" s="402"/>
      <c r="D33" s="35" t="s">
        <v>161</v>
      </c>
      <c r="E33" s="571" t="s">
        <v>1041</v>
      </c>
      <c r="F33" s="571" t="s">
        <v>1042</v>
      </c>
      <c r="G33" s="163">
        <v>1.25</v>
      </c>
      <c r="H33" s="886">
        <f t="shared" si="18"/>
        <v>21.614999999999998</v>
      </c>
      <c r="I33" s="163">
        <v>45</v>
      </c>
      <c r="J33" s="166">
        <f t="shared" si="0"/>
        <v>1.1574074074074073E-3</v>
      </c>
      <c r="K33" s="164">
        <f t="shared" si="16"/>
        <v>3.0778240740740738E-2</v>
      </c>
      <c r="L33" s="163">
        <v>1.25</v>
      </c>
      <c r="M33" s="474">
        <f>M24+L33</f>
        <v>13.954999999999998</v>
      </c>
      <c r="N33" s="566">
        <v>30</v>
      </c>
      <c r="O33" s="475">
        <f t="shared" si="17"/>
        <v>1.736111111111111E-3</v>
      </c>
      <c r="P33" s="475">
        <f>P24+O33</f>
        <v>2.5083333333333329E-2</v>
      </c>
      <c r="Q33" s="165">
        <f t="shared" si="1"/>
        <v>0.19744490740740744</v>
      </c>
      <c r="R33" s="165">
        <f t="shared" si="2"/>
        <v>0.23216712962962965</v>
      </c>
      <c r="S33" s="165">
        <f t="shared" si="3"/>
        <v>0.2807782407407407</v>
      </c>
      <c r="T33" s="165">
        <f t="shared" si="4"/>
        <v>0.32244490740740739</v>
      </c>
      <c r="U33" s="165">
        <f t="shared" si="5"/>
        <v>0.36411157407407402</v>
      </c>
      <c r="V33" s="165">
        <f t="shared" si="6"/>
        <v>0.44744490740740739</v>
      </c>
      <c r="W33" s="165">
        <f t="shared" si="7"/>
        <v>0.5099449074074075</v>
      </c>
      <c r="X33" s="165">
        <f t="shared" si="8"/>
        <v>0.55161157407407402</v>
      </c>
      <c r="Y33" s="165">
        <f t="shared" si="9"/>
        <v>0.59327824074074065</v>
      </c>
      <c r="Z33" s="165">
        <f t="shared" si="10"/>
        <v>0.63494490740740728</v>
      </c>
      <c r="AA33" s="165">
        <f t="shared" si="11"/>
        <v>0.67661157407407402</v>
      </c>
      <c r="AB33" s="165">
        <f t="shared" si="12"/>
        <v>0.71827824074074065</v>
      </c>
      <c r="AC33" s="165">
        <f t="shared" si="13"/>
        <v>0.78077824074074065</v>
      </c>
      <c r="AD33" s="165">
        <f t="shared" si="14"/>
        <v>0.84327824074074065</v>
      </c>
      <c r="AE33" s="165">
        <f t="shared" si="15"/>
        <v>0.90577824074074065</v>
      </c>
      <c r="AF33" s="90"/>
      <c r="AG33" s="90"/>
      <c r="AH33" s="94"/>
      <c r="AN33" s="15"/>
      <c r="AO33" s="15"/>
      <c r="AP33" s="15"/>
      <c r="AQ33" s="15"/>
      <c r="AR33" s="15"/>
      <c r="AS33" s="15"/>
      <c r="AT33" s="15"/>
      <c r="AU33" s="15"/>
    </row>
    <row r="34" spans="1:47">
      <c r="A34" s="2027"/>
      <c r="B34" s="557" t="s">
        <v>527</v>
      </c>
      <c r="C34" s="524"/>
      <c r="D34" s="35" t="s">
        <v>183</v>
      </c>
      <c r="E34" s="571" t="s">
        <v>537</v>
      </c>
      <c r="F34" s="571" t="s">
        <v>536</v>
      </c>
      <c r="G34" s="526">
        <v>1.95</v>
      </c>
      <c r="H34" s="884">
        <f t="shared" si="18"/>
        <v>23.564999999999998</v>
      </c>
      <c r="I34" s="217">
        <v>40</v>
      </c>
      <c r="J34" s="525">
        <f t="shared" si="0"/>
        <v>2.0312500000000001E-3</v>
      </c>
      <c r="K34" s="218">
        <f t="shared" si="16"/>
        <v>3.2809490740740736E-2</v>
      </c>
      <c r="L34" s="526">
        <v>1.95</v>
      </c>
      <c r="M34" s="526">
        <f>M33+L34</f>
        <v>15.904999999999998</v>
      </c>
      <c r="N34" s="217">
        <v>30</v>
      </c>
      <c r="O34" s="218">
        <f t="shared" si="17"/>
        <v>2.7083333333333334E-3</v>
      </c>
      <c r="P34" s="218">
        <f t="shared" ref="P34:P35" si="21">P33+O34</f>
        <v>2.7791666666666662E-2</v>
      </c>
      <c r="Q34" s="98">
        <f t="shared" si="1"/>
        <v>0.19947615740740746</v>
      </c>
      <c r="R34" s="98">
        <f t="shared" si="2"/>
        <v>0.23419837962962967</v>
      </c>
      <c r="S34" s="98">
        <f t="shared" si="3"/>
        <v>0.28280949074074069</v>
      </c>
      <c r="T34" s="98">
        <f t="shared" si="4"/>
        <v>0.32447615740740737</v>
      </c>
      <c r="U34" s="98">
        <f t="shared" si="5"/>
        <v>0.366142824074074</v>
      </c>
      <c r="V34" s="98">
        <f t="shared" si="6"/>
        <v>0.44947615740740737</v>
      </c>
      <c r="W34" s="98">
        <f t="shared" si="7"/>
        <v>0.51197615740740754</v>
      </c>
      <c r="X34" s="98">
        <f t="shared" si="8"/>
        <v>0.55364282407407406</v>
      </c>
      <c r="Y34" s="98">
        <f t="shared" si="9"/>
        <v>0.59530949074074069</v>
      </c>
      <c r="Z34" s="98">
        <f t="shared" si="10"/>
        <v>0.63697615740740732</v>
      </c>
      <c r="AA34" s="98">
        <f t="shared" si="11"/>
        <v>0.67864282407407406</v>
      </c>
      <c r="AB34" s="98">
        <f t="shared" si="12"/>
        <v>0.72030949074074069</v>
      </c>
      <c r="AC34" s="98">
        <f t="shared" si="13"/>
        <v>0.78280949074074069</v>
      </c>
      <c r="AD34" s="98">
        <f t="shared" si="14"/>
        <v>0.84530949074074069</v>
      </c>
      <c r="AE34" s="98">
        <f t="shared" si="15"/>
        <v>0.90780949074074069</v>
      </c>
      <c r="AF34" s="90"/>
      <c r="AG34" s="90"/>
      <c r="AH34" s="90"/>
      <c r="AN34" s="15"/>
      <c r="AO34" s="15"/>
      <c r="AP34" s="15"/>
      <c r="AQ34" s="15"/>
      <c r="AR34" s="15"/>
      <c r="AS34" s="15"/>
      <c r="AT34" s="15"/>
      <c r="AU34" s="15"/>
    </row>
    <row r="35" spans="1:47">
      <c r="A35" s="2028"/>
      <c r="B35" s="559" t="s">
        <v>528</v>
      </c>
      <c r="C35" s="35"/>
      <c r="D35" s="35" t="s">
        <v>184</v>
      </c>
      <c r="E35" s="571" t="s">
        <v>1188</v>
      </c>
      <c r="F35" s="571" t="s">
        <v>1189</v>
      </c>
      <c r="G35" s="501">
        <v>1.01</v>
      </c>
      <c r="H35" s="888">
        <f t="shared" si="18"/>
        <v>24.574999999999999</v>
      </c>
      <c r="I35" s="501">
        <v>35</v>
      </c>
      <c r="J35" s="120">
        <f t="shared" si="0"/>
        <v>1.2023809523809524E-3</v>
      </c>
      <c r="K35" s="37">
        <f t="shared" si="16"/>
        <v>3.4011871693121691E-2</v>
      </c>
      <c r="L35" s="501">
        <v>1.02</v>
      </c>
      <c r="M35" s="472">
        <f t="shared" ref="M35" si="22">M34+L35</f>
        <v>16.924999999999997</v>
      </c>
      <c r="N35" s="501">
        <v>30</v>
      </c>
      <c r="O35" s="37">
        <f t="shared" si="17"/>
        <v>1.4166666666666668E-3</v>
      </c>
      <c r="P35" s="37">
        <f t="shared" si="21"/>
        <v>2.9208333333333329E-2</v>
      </c>
      <c r="Q35" s="98">
        <f t="shared" si="1"/>
        <v>0.20067853835978841</v>
      </c>
      <c r="R35" s="98">
        <f t="shared" si="2"/>
        <v>0.23540076058201062</v>
      </c>
      <c r="S35" s="98">
        <f t="shared" si="3"/>
        <v>0.28401187169312164</v>
      </c>
      <c r="T35" s="98">
        <f t="shared" si="4"/>
        <v>0.32567853835978833</v>
      </c>
      <c r="U35" s="98">
        <f t="shared" si="5"/>
        <v>0.36734520502645496</v>
      </c>
      <c r="V35" s="98">
        <f t="shared" si="6"/>
        <v>0.45067853835978833</v>
      </c>
      <c r="W35" s="98">
        <f t="shared" si="7"/>
        <v>0.51317853835978844</v>
      </c>
      <c r="X35" s="98">
        <f t="shared" si="8"/>
        <v>0.55484520502645496</v>
      </c>
      <c r="Y35" s="98">
        <f t="shared" si="9"/>
        <v>0.59651187169312159</v>
      </c>
      <c r="Z35" s="98">
        <f t="shared" si="10"/>
        <v>0.63817853835978822</v>
      </c>
      <c r="AA35" s="98">
        <f t="shared" si="11"/>
        <v>0.67984520502645496</v>
      </c>
      <c r="AB35" s="98">
        <f t="shared" si="12"/>
        <v>0.72151187169312159</v>
      </c>
      <c r="AC35" s="98">
        <f t="shared" si="13"/>
        <v>0.78401187169312159</v>
      </c>
      <c r="AD35" s="98">
        <f t="shared" si="14"/>
        <v>0.84651187169312159</v>
      </c>
      <c r="AE35" s="98">
        <f t="shared" si="15"/>
        <v>0.90901187169312159</v>
      </c>
      <c r="AF35" s="90"/>
      <c r="AG35" s="90"/>
      <c r="AH35" s="90"/>
      <c r="AN35" s="15"/>
      <c r="AO35" s="15"/>
      <c r="AP35" s="15"/>
      <c r="AQ35" s="15"/>
      <c r="AR35" s="15"/>
      <c r="AS35" s="15"/>
      <c r="AT35" s="15"/>
      <c r="AU35" s="15"/>
    </row>
    <row r="36" spans="1:47">
      <c r="A36" s="821"/>
      <c r="B36" s="53"/>
      <c r="C36" s="561"/>
      <c r="D36" s="84"/>
      <c r="E36" s="86"/>
      <c r="F36" s="333"/>
      <c r="G36" s="86"/>
      <c r="H36" s="87"/>
      <c r="I36" s="87"/>
      <c r="J36" s="86"/>
      <c r="K36" s="547"/>
      <c r="L36" s="86"/>
      <c r="M36" s="87"/>
      <c r="N36" s="87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  <c r="AD36" s="90"/>
      <c r="AE36" s="90"/>
      <c r="AF36" s="90"/>
      <c r="AG36" s="90"/>
      <c r="AH36" s="90"/>
      <c r="AN36" s="15"/>
      <c r="AO36" s="15"/>
      <c r="AP36" s="15"/>
      <c r="AQ36" s="15"/>
      <c r="AR36" s="15"/>
      <c r="AS36" s="15"/>
      <c r="AT36" s="500"/>
      <c r="AU36" s="500"/>
    </row>
    <row r="37" spans="1:47">
      <c r="A37" s="821"/>
      <c r="B37" s="53"/>
      <c r="C37" s="561"/>
      <c r="D37" s="84"/>
      <c r="E37" s="401" t="s">
        <v>1320</v>
      </c>
      <c r="F37" s="333"/>
      <c r="G37" s="86" t="s">
        <v>1316</v>
      </c>
      <c r="H37" s="87"/>
      <c r="I37" s="87"/>
      <c r="J37" s="401"/>
      <c r="K37" s="547"/>
      <c r="L37" s="86"/>
      <c r="M37" s="87"/>
      <c r="N37" s="87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  <c r="AD37" s="90"/>
      <c r="AE37" s="90"/>
      <c r="AF37" s="90"/>
      <c r="AH37" s="90"/>
      <c r="AN37" s="15"/>
      <c r="AO37" s="15"/>
      <c r="AP37" s="15"/>
      <c r="AQ37" s="15"/>
      <c r="AR37" s="15"/>
      <c r="AS37" s="15"/>
      <c r="AT37" s="15"/>
      <c r="AU37" s="15"/>
    </row>
    <row r="38" spans="1:47">
      <c r="A38" s="821"/>
      <c r="B38" s="53"/>
      <c r="C38" s="84"/>
      <c r="D38" s="84"/>
      <c r="E38" s="401"/>
      <c r="F38" s="333"/>
      <c r="G38" s="333"/>
      <c r="H38" s="87"/>
      <c r="I38" s="87"/>
      <c r="J38" s="401"/>
      <c r="K38" s="547"/>
      <c r="L38" s="333"/>
      <c r="M38" s="87"/>
      <c r="N38" s="87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  <c r="AE38" s="90"/>
      <c r="AF38" s="90"/>
      <c r="AL38" s="15"/>
      <c r="AM38" s="15"/>
      <c r="AN38" s="15"/>
      <c r="AO38" s="15"/>
      <c r="AP38" s="15"/>
      <c r="AQ38" s="15"/>
      <c r="AR38" s="15"/>
      <c r="AS38" s="15"/>
    </row>
    <row r="39" spans="1:47">
      <c r="A39" s="506"/>
      <c r="B39" s="398"/>
      <c r="C39" s="84"/>
      <c r="D39" s="84"/>
      <c r="E39" s="513"/>
      <c r="F39" s="333"/>
      <c r="G39" s="333"/>
      <c r="H39" s="87"/>
      <c r="I39" s="87"/>
      <c r="J39" s="513"/>
      <c r="K39" s="547"/>
      <c r="L39" s="333"/>
      <c r="M39" s="87"/>
      <c r="N39" s="87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  <c r="AD39" s="90"/>
      <c r="AE39" s="90"/>
      <c r="AF39" s="90"/>
      <c r="AL39" s="15"/>
      <c r="AM39" s="15"/>
      <c r="AN39" s="15"/>
      <c r="AO39" s="15"/>
      <c r="AP39" s="15"/>
      <c r="AQ39" s="15"/>
    </row>
    <row r="40" spans="1:47">
      <c r="A40" s="506"/>
      <c r="B40" s="485"/>
      <c r="C40" s="84"/>
      <c r="D40" s="84"/>
      <c r="E40" s="465"/>
      <c r="F40" s="333"/>
      <c r="G40" s="465"/>
      <c r="H40" s="87"/>
      <c r="I40" s="87"/>
      <c r="J40" s="465"/>
      <c r="K40" s="547"/>
      <c r="L40" s="465"/>
      <c r="M40" s="87"/>
      <c r="N40" s="87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  <c r="AD40" s="90"/>
      <c r="AE40" s="90"/>
      <c r="AF40" s="90"/>
      <c r="AL40" s="500"/>
      <c r="AM40" s="500"/>
      <c r="AN40" s="500"/>
      <c r="AO40" s="500"/>
      <c r="AP40" s="500"/>
      <c r="AQ40" s="15"/>
    </row>
    <row r="41" spans="1:47" ht="13.5" customHeight="1">
      <c r="A41" s="523"/>
      <c r="B41" s="485"/>
      <c r="C41" s="562"/>
      <c r="D41" s="84"/>
      <c r="E41" s="86"/>
      <c r="F41" s="333"/>
      <c r="G41" s="86"/>
      <c r="H41" s="87"/>
      <c r="I41" s="87"/>
      <c r="J41" s="86"/>
      <c r="K41" s="547"/>
      <c r="L41" s="86"/>
      <c r="M41" s="87"/>
      <c r="N41" s="87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  <c r="AD41" s="90"/>
      <c r="AE41" s="90"/>
      <c r="AF41" s="90"/>
      <c r="AL41" s="15"/>
      <c r="AM41" s="15"/>
      <c r="AN41" s="15"/>
      <c r="AO41" s="15"/>
      <c r="AP41" s="15"/>
      <c r="AQ41" s="15"/>
    </row>
    <row r="42" spans="1:47" hidden="1">
      <c r="A42" s="523"/>
      <c r="B42" s="514"/>
      <c r="C42" s="84"/>
      <c r="D42" s="84"/>
      <c r="E42" s="85"/>
      <c r="F42" s="333"/>
      <c r="G42" s="86"/>
      <c r="H42" s="87"/>
      <c r="I42" s="87"/>
      <c r="J42" s="85"/>
      <c r="K42" s="547"/>
      <c r="L42" s="86"/>
      <c r="M42" s="87"/>
      <c r="N42" s="87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63"/>
      <c r="AC42" s="63"/>
      <c r="AD42" s="63"/>
      <c r="AE42" s="15"/>
      <c r="AF42" s="90"/>
      <c r="AG42" s="15"/>
      <c r="AL42" s="15"/>
      <c r="AM42" s="15"/>
      <c r="AN42" s="15"/>
      <c r="AO42" s="15"/>
      <c r="AP42" s="15"/>
      <c r="AQ42" s="15"/>
    </row>
    <row r="43" spans="1:47" hidden="1">
      <c r="A43" s="523"/>
      <c r="C43" s="504"/>
      <c r="D43" s="504"/>
      <c r="E43" s="361"/>
      <c r="F43" s="333"/>
      <c r="G43" s="361"/>
      <c r="H43" s="78"/>
      <c r="I43" s="78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361"/>
      <c r="V43" s="361"/>
      <c r="W43" s="94"/>
      <c r="X43" s="94"/>
      <c r="AF43" s="15"/>
      <c r="AG43" s="15"/>
      <c r="AH43" s="15"/>
      <c r="AI43" s="15"/>
      <c r="AJ43" s="15"/>
      <c r="AK43" s="15"/>
      <c r="AL43" s="15"/>
    </row>
    <row r="44" spans="1:47" hidden="1">
      <c r="A44" s="523"/>
      <c r="B44" s="485"/>
      <c r="C44" s="84"/>
      <c r="D44" s="84"/>
      <c r="E44" s="86"/>
      <c r="F44" s="333"/>
      <c r="G44" s="86"/>
      <c r="H44" s="78"/>
      <c r="I44" s="78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361"/>
      <c r="V44" s="361"/>
      <c r="W44" s="94"/>
      <c r="X44" s="94"/>
      <c r="AF44" s="15"/>
      <c r="AG44" s="15"/>
      <c r="AH44" s="15"/>
      <c r="AI44" s="15"/>
      <c r="AJ44" s="15"/>
      <c r="AK44" s="15"/>
    </row>
    <row r="45" spans="1:47" hidden="1">
      <c r="A45" s="338"/>
      <c r="B45" s="485"/>
      <c r="C45" s="84"/>
      <c r="D45" s="84"/>
      <c r="E45" s="513"/>
      <c r="F45" s="333"/>
      <c r="G45" s="86"/>
      <c r="H45" s="78"/>
      <c r="I45" s="78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361"/>
      <c r="V45" s="361"/>
      <c r="W45" s="94"/>
      <c r="X45" s="94"/>
      <c r="AF45" s="15"/>
      <c r="AG45" s="15"/>
      <c r="AH45" s="15"/>
      <c r="AI45" s="15"/>
      <c r="AJ45" s="15"/>
      <c r="AK45" s="15"/>
    </row>
    <row r="46" spans="1:47" ht="10.5" hidden="1" customHeight="1">
      <c r="A46" s="338"/>
      <c r="B46" s="485"/>
      <c r="C46" s="84"/>
      <c r="D46" s="84"/>
      <c r="E46" s="513"/>
      <c r="F46" s="333"/>
      <c r="G46" s="86"/>
      <c r="H46" s="78"/>
      <c r="I46" s="78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361"/>
      <c r="V46" s="361"/>
      <c r="W46" s="94"/>
      <c r="X46" s="94"/>
      <c r="AF46" s="15"/>
      <c r="AG46" s="15"/>
      <c r="AH46" s="15"/>
      <c r="AI46" s="15"/>
      <c r="AJ46" s="15"/>
      <c r="AK46" s="15"/>
    </row>
    <row r="47" spans="1:47" hidden="1">
      <c r="A47" s="338"/>
      <c r="B47" s="514"/>
      <c r="C47" s="84"/>
      <c r="D47" s="84"/>
      <c r="E47" s="513"/>
      <c r="F47" s="333"/>
      <c r="G47" s="86"/>
      <c r="H47" s="78"/>
      <c r="I47" s="78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361"/>
      <c r="V47" s="361"/>
      <c r="W47" s="96"/>
      <c r="X47" s="96"/>
      <c r="AF47" s="15"/>
      <c r="AG47" s="15"/>
      <c r="AH47" s="15"/>
      <c r="AI47" s="15"/>
      <c r="AJ47" s="15"/>
      <c r="AK47" s="15"/>
    </row>
    <row r="48" spans="1:47" hidden="1">
      <c r="A48" s="338"/>
      <c r="B48" s="514"/>
      <c r="C48" s="84"/>
      <c r="D48" s="84"/>
      <c r="E48" s="513"/>
      <c r="F48" s="333"/>
      <c r="G48" s="86"/>
      <c r="H48" s="78"/>
      <c r="I48" s="78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361"/>
      <c r="V48" s="361"/>
      <c r="W48" s="15"/>
      <c r="X48" s="15"/>
      <c r="Y48" s="15"/>
      <c r="AF48" s="15"/>
      <c r="AG48" s="15"/>
      <c r="AH48" s="15"/>
      <c r="AI48" s="15"/>
      <c r="AJ48" s="15"/>
      <c r="AK48" s="15"/>
    </row>
    <row r="49" spans="1:40" hidden="1">
      <c r="A49" s="338"/>
      <c r="B49" s="514"/>
      <c r="C49" s="84"/>
      <c r="D49" s="84"/>
      <c r="E49" s="513"/>
      <c r="F49" s="85"/>
      <c r="G49" s="86"/>
      <c r="H49" s="78"/>
      <c r="I49" s="78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361"/>
      <c r="V49" s="361"/>
      <c r="W49" s="15"/>
      <c r="X49" s="15"/>
      <c r="Y49" s="15"/>
      <c r="AF49" s="15"/>
      <c r="AG49" s="15"/>
      <c r="AH49" s="15"/>
      <c r="AI49" s="15"/>
      <c r="AJ49" s="15"/>
      <c r="AK49" s="15"/>
    </row>
    <row r="50" spans="1:40" ht="22.5" hidden="1" customHeight="1">
      <c r="A50" s="338"/>
      <c r="B50" s="485"/>
      <c r="C50" s="84"/>
      <c r="D50" s="84"/>
      <c r="E50" s="401"/>
      <c r="F50" s="85"/>
      <c r="G50" s="86"/>
      <c r="H50" s="78"/>
      <c r="I50" s="78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361"/>
      <c r="V50" s="361"/>
      <c r="W50" s="15"/>
      <c r="X50" s="15"/>
      <c r="Y50" s="15"/>
      <c r="AF50" s="15"/>
      <c r="AG50" s="15"/>
      <c r="AH50" s="15"/>
      <c r="AI50" s="15"/>
      <c r="AJ50" s="15"/>
      <c r="AK50" s="15"/>
    </row>
    <row r="51" spans="1:40" ht="22.5" hidden="1" customHeight="1">
      <c r="A51" s="338"/>
      <c r="B51" s="485"/>
      <c r="C51" s="84"/>
      <c r="D51" s="84"/>
      <c r="E51" s="401"/>
      <c r="F51" s="85"/>
      <c r="G51" s="86"/>
      <c r="H51" s="78"/>
      <c r="I51" s="78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361"/>
      <c r="V51" s="361"/>
      <c r="W51" s="15"/>
      <c r="X51" s="15"/>
      <c r="Y51" s="15"/>
      <c r="AF51" s="15"/>
      <c r="AG51" s="15"/>
      <c r="AH51" s="15"/>
      <c r="AI51" s="15"/>
      <c r="AJ51" s="15"/>
      <c r="AK51" s="15"/>
    </row>
    <row r="52" spans="1:40" ht="22.5" hidden="1" customHeight="1">
      <c r="A52" s="338"/>
      <c r="B52" s="514"/>
      <c r="C52" s="84"/>
      <c r="D52" s="84"/>
      <c r="E52" s="513"/>
      <c r="F52" s="85"/>
      <c r="G52" s="86"/>
      <c r="H52" s="78"/>
      <c r="I52" s="78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361"/>
      <c r="V52" s="361"/>
      <c r="W52" s="15"/>
      <c r="X52" s="15"/>
      <c r="Y52" s="15"/>
      <c r="AF52" s="15"/>
      <c r="AG52" s="15"/>
      <c r="AH52" s="15"/>
      <c r="AI52" s="15"/>
      <c r="AJ52" s="15"/>
      <c r="AK52" s="15"/>
    </row>
    <row r="53" spans="1:40" ht="22.5" hidden="1" customHeight="1">
      <c r="A53" s="338"/>
      <c r="B53" s="514"/>
      <c r="C53" s="84"/>
      <c r="D53" s="84"/>
      <c r="E53" s="513"/>
      <c r="F53" s="85"/>
      <c r="G53" s="86"/>
      <c r="H53" s="78"/>
      <c r="I53" s="78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361"/>
      <c r="V53" s="361"/>
      <c r="W53" s="15"/>
      <c r="X53" s="15"/>
      <c r="Y53" s="15"/>
      <c r="AH53" s="15"/>
      <c r="AI53" s="15"/>
      <c r="AJ53" s="15"/>
      <c r="AK53" s="15"/>
    </row>
    <row r="54" spans="1:40" hidden="1">
      <c r="A54" s="338"/>
      <c r="B54" s="514"/>
      <c r="C54" s="84"/>
      <c r="D54" s="84"/>
      <c r="E54" s="513"/>
      <c r="F54" s="85"/>
      <c r="G54" s="86"/>
      <c r="H54" s="78"/>
      <c r="I54" s="78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361"/>
      <c r="V54" s="361"/>
      <c r="W54" s="15"/>
      <c r="X54" s="15"/>
      <c r="Y54" s="15"/>
      <c r="AK54" s="15"/>
    </row>
    <row r="55" spans="1:40" hidden="1">
      <c r="A55" s="338"/>
      <c r="B55" s="514"/>
      <c r="C55" s="84"/>
      <c r="D55" s="84"/>
      <c r="E55" s="513"/>
      <c r="F55" s="85"/>
      <c r="G55" s="86"/>
      <c r="H55" s="78"/>
      <c r="I55" s="78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361"/>
      <c r="V55" s="361"/>
      <c r="W55" s="15"/>
      <c r="X55" s="15"/>
      <c r="Y55" s="15"/>
      <c r="AK55" s="15"/>
    </row>
    <row r="56" spans="1:40" ht="36" hidden="1" customHeight="1">
      <c r="A56" s="338"/>
      <c r="B56" s="514"/>
      <c r="C56" s="84"/>
      <c r="D56" s="84"/>
      <c r="E56" s="513"/>
      <c r="F56" s="85"/>
      <c r="G56" s="86"/>
      <c r="H56" s="78"/>
      <c r="I56" s="78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361"/>
      <c r="V56" s="361"/>
      <c r="W56" s="15"/>
      <c r="X56" s="15"/>
      <c r="Y56" s="15"/>
      <c r="AK56" s="15"/>
    </row>
    <row r="57" spans="1:40" ht="23.25" hidden="1" customHeight="1">
      <c r="A57" s="338"/>
      <c r="B57" s="514"/>
      <c r="C57" s="84"/>
      <c r="D57" s="84"/>
      <c r="E57" s="513"/>
      <c r="F57" s="85"/>
      <c r="G57" s="86"/>
      <c r="H57" s="78"/>
      <c r="I57" s="78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361"/>
      <c r="V57" s="361"/>
      <c r="W57" s="15"/>
      <c r="X57" s="15"/>
      <c r="Y57" s="15"/>
      <c r="AG57" s="534"/>
      <c r="AK57" s="15"/>
    </row>
    <row r="58" spans="1:40" ht="38.25" hidden="1" customHeight="1">
      <c r="A58" s="338"/>
      <c r="B58" s="514"/>
      <c r="C58" s="84"/>
      <c r="D58" s="84"/>
      <c r="E58" s="513"/>
      <c r="F58" s="85"/>
      <c r="G58" s="86"/>
      <c r="H58" s="78"/>
      <c r="I58" s="78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361"/>
      <c r="V58" s="361"/>
      <c r="W58" s="15"/>
      <c r="X58" s="15"/>
      <c r="Y58" s="15"/>
      <c r="AG58" s="534"/>
      <c r="AJ58" s="86"/>
      <c r="AK58" s="15"/>
    </row>
    <row r="59" spans="1:40" hidden="1">
      <c r="A59" s="338"/>
      <c r="B59" s="514"/>
      <c r="C59" s="84"/>
      <c r="D59" s="84"/>
      <c r="E59" s="513"/>
      <c r="F59" s="85"/>
      <c r="G59" s="86"/>
      <c r="H59" s="78"/>
      <c r="I59" s="78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361"/>
      <c r="V59" s="361"/>
      <c r="W59" s="15"/>
      <c r="X59" s="15"/>
      <c r="Y59" s="15"/>
      <c r="AG59" s="542"/>
      <c r="AJ59" s="361"/>
      <c r="AK59" s="15"/>
    </row>
    <row r="60" spans="1:40" hidden="1">
      <c r="A60" s="338"/>
      <c r="B60" s="514"/>
      <c r="C60" s="84"/>
      <c r="D60" s="84"/>
      <c r="E60" s="513"/>
      <c r="F60" s="85"/>
      <c r="G60" s="86"/>
      <c r="H60" s="78"/>
      <c r="I60" s="78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361"/>
      <c r="V60" s="361"/>
      <c r="W60" s="15"/>
      <c r="X60" s="15"/>
      <c r="Y60" s="15"/>
      <c r="AG60" s="542"/>
      <c r="AH60" s="542"/>
      <c r="AI60" s="534"/>
      <c r="AM60" s="393"/>
      <c r="AN60" s="500"/>
    </row>
    <row r="61" spans="1:40" hidden="1">
      <c r="A61" s="338"/>
      <c r="B61" s="514"/>
      <c r="C61" s="84"/>
      <c r="D61" s="84"/>
      <c r="E61" s="513"/>
      <c r="F61" s="85"/>
      <c r="G61" s="86"/>
      <c r="H61" s="78"/>
      <c r="I61" s="78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361"/>
      <c r="V61" s="361"/>
      <c r="W61" s="15"/>
      <c r="X61" s="15"/>
      <c r="Y61" s="15"/>
      <c r="AG61" s="544"/>
      <c r="AH61" s="542"/>
      <c r="AI61" s="534"/>
      <c r="AM61" s="90"/>
      <c r="AN61" s="15"/>
    </row>
    <row r="62" spans="1:40" ht="16.5" hidden="1" customHeight="1">
      <c r="A62" s="338"/>
      <c r="B62" s="514"/>
      <c r="C62" s="84"/>
      <c r="D62" s="84"/>
      <c r="E62" s="513"/>
      <c r="F62" s="85"/>
      <c r="G62" s="86"/>
      <c r="H62" s="78"/>
      <c r="I62" s="78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361"/>
      <c r="V62" s="361"/>
      <c r="W62" s="15"/>
      <c r="X62" s="15"/>
      <c r="Y62" s="15"/>
      <c r="AG62" s="545"/>
      <c r="AH62" s="544"/>
      <c r="AI62" s="534"/>
      <c r="AM62" s="90"/>
      <c r="AN62" s="15"/>
    </row>
    <row r="63" spans="1:40" hidden="1">
      <c r="A63" s="338"/>
      <c r="B63" s="514"/>
      <c r="C63" s="84"/>
      <c r="D63" s="84"/>
      <c r="E63" s="513"/>
      <c r="F63" s="85"/>
      <c r="G63" s="86"/>
      <c r="H63" s="78"/>
      <c r="I63" s="78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361"/>
      <c r="V63" s="361"/>
      <c r="W63" s="15"/>
      <c r="X63" s="15"/>
      <c r="Y63" s="15"/>
      <c r="AG63" s="545"/>
      <c r="AH63" s="545"/>
      <c r="AI63" s="534"/>
      <c r="AM63" s="90"/>
    </row>
    <row r="64" spans="1:40" hidden="1">
      <c r="A64" s="338"/>
      <c r="B64" s="514"/>
      <c r="C64" s="84"/>
      <c r="D64" s="84"/>
      <c r="E64" s="513"/>
      <c r="F64" s="85"/>
      <c r="G64" s="86"/>
      <c r="H64" s="78"/>
      <c r="I64" s="78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361"/>
      <c r="V64" s="361"/>
      <c r="W64" s="15"/>
      <c r="X64" s="15"/>
      <c r="Y64" s="15"/>
      <c r="AG64" s="545"/>
      <c r="AH64" s="545"/>
      <c r="AI64" s="534"/>
      <c r="AM64" s="90"/>
    </row>
    <row r="65" spans="1:39" hidden="1">
      <c r="A65" s="338"/>
      <c r="B65" s="514"/>
      <c r="C65" s="84"/>
      <c r="D65" s="84"/>
      <c r="E65" s="513"/>
      <c r="F65" s="85"/>
      <c r="G65" s="86"/>
      <c r="H65" s="78"/>
      <c r="I65" s="78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361"/>
      <c r="V65" s="361"/>
      <c r="W65" s="15"/>
      <c r="X65" s="15"/>
      <c r="Y65" s="15"/>
      <c r="AG65" s="545"/>
      <c r="AH65" s="545"/>
      <c r="AI65" s="534"/>
      <c r="AM65" s="90"/>
    </row>
    <row r="66" spans="1:39" hidden="1">
      <c r="A66" s="338"/>
      <c r="B66" s="514"/>
      <c r="C66" s="84"/>
      <c r="D66" s="84"/>
      <c r="E66" s="513"/>
      <c r="F66" s="85"/>
      <c r="G66" s="86"/>
      <c r="H66" s="78"/>
      <c r="I66" s="78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361"/>
      <c r="V66" s="361"/>
      <c r="W66" s="15"/>
      <c r="X66" s="15"/>
      <c r="Y66" s="15"/>
      <c r="AG66" s="545"/>
      <c r="AH66" s="545"/>
      <c r="AI66" s="534"/>
      <c r="AM66" s="90"/>
    </row>
    <row r="67" spans="1:39" hidden="1">
      <c r="A67" s="338"/>
      <c r="B67" s="514"/>
      <c r="C67" s="84"/>
      <c r="D67" s="84"/>
      <c r="E67" s="513"/>
      <c r="F67" s="85"/>
      <c r="G67" s="86"/>
      <c r="H67" s="78"/>
      <c r="I67" s="78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361"/>
      <c r="V67" s="361"/>
      <c r="W67" s="15"/>
      <c r="X67" s="15"/>
      <c r="Y67" s="15"/>
      <c r="AG67" s="545"/>
      <c r="AH67" s="545"/>
      <c r="AI67" s="534"/>
      <c r="AM67" s="90"/>
    </row>
    <row r="68" spans="1:39">
      <c r="A68" s="338"/>
      <c r="B68" s="514"/>
      <c r="C68" s="84"/>
      <c r="D68" s="84"/>
      <c r="E68" s="513"/>
      <c r="F68" s="85"/>
      <c r="G68" s="86"/>
      <c r="H68" s="78"/>
      <c r="I68" s="78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361"/>
      <c r="V68" s="361"/>
      <c r="W68" s="15"/>
      <c r="X68" s="15"/>
      <c r="Y68" s="15"/>
      <c r="AG68" s="545"/>
      <c r="AH68" s="545"/>
      <c r="AI68" s="534"/>
      <c r="AM68" s="90"/>
    </row>
    <row r="69" spans="1:39">
      <c r="A69" s="338"/>
      <c r="B69" s="514"/>
      <c r="C69" s="84"/>
      <c r="D69" s="84"/>
      <c r="E69" s="513"/>
      <c r="F69" s="85"/>
      <c r="G69" s="86"/>
      <c r="H69" s="78"/>
      <c r="I69" s="78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361"/>
      <c r="V69" s="361"/>
      <c r="W69" s="15"/>
      <c r="X69" s="15"/>
      <c r="Y69" s="15"/>
      <c r="AG69" s="545"/>
      <c r="AH69" s="545"/>
      <c r="AI69" s="534"/>
      <c r="AM69" s="90"/>
    </row>
    <row r="70" spans="1:39" ht="16.5" customHeight="1">
      <c r="A70" s="338"/>
      <c r="B70" s="514"/>
      <c r="C70" s="84"/>
      <c r="D70" s="84"/>
      <c r="E70" s="513"/>
      <c r="F70" s="85"/>
      <c r="G70" s="86"/>
      <c r="H70" s="78"/>
      <c r="I70" s="78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361"/>
      <c r="V70" s="361"/>
      <c r="W70" s="15"/>
      <c r="X70" s="15"/>
      <c r="Y70" s="15"/>
      <c r="AG70" s="545"/>
      <c r="AH70" s="545"/>
      <c r="AI70" s="534"/>
      <c r="AM70" s="90"/>
    </row>
    <row r="71" spans="1:39">
      <c r="A71" s="338"/>
      <c r="B71" s="514"/>
      <c r="C71" s="84"/>
      <c r="D71" s="84"/>
      <c r="E71" s="513"/>
      <c r="F71" s="85"/>
      <c r="G71" s="86"/>
      <c r="H71" s="78"/>
      <c r="I71" s="78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361"/>
      <c r="V71" s="361"/>
      <c r="W71" s="15"/>
      <c r="X71" s="15"/>
      <c r="Y71" s="15"/>
      <c r="AG71" s="545"/>
      <c r="AH71" s="545"/>
      <c r="AI71" s="534"/>
      <c r="AM71" s="90"/>
    </row>
    <row r="72" spans="1:39" ht="5.25" customHeight="1">
      <c r="A72" s="338"/>
      <c r="B72" s="485"/>
      <c r="C72" s="84"/>
      <c r="D72" s="84"/>
      <c r="E72" s="86"/>
      <c r="F72" s="85"/>
      <c r="G72" s="86"/>
      <c r="H72" s="78"/>
      <c r="I72" s="78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361"/>
      <c r="V72" s="361"/>
      <c r="W72" s="15"/>
      <c r="X72" s="15"/>
      <c r="Y72" s="15"/>
      <c r="AA72" s="500"/>
      <c r="AG72" s="90"/>
      <c r="AH72" s="545"/>
      <c r="AI72" s="534"/>
      <c r="AM72" s="90"/>
    </row>
    <row r="73" spans="1:39" ht="17.25" customHeight="1">
      <c r="A73" s="338"/>
      <c r="B73" s="485"/>
      <c r="C73" s="84"/>
      <c r="D73" s="84"/>
      <c r="E73" s="417"/>
      <c r="F73" s="85"/>
      <c r="G73" s="86"/>
      <c r="H73" s="87"/>
      <c r="I73" s="87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  <c r="AE73" s="15"/>
      <c r="AG73" s="90"/>
      <c r="AH73" s="90"/>
      <c r="AM73" s="90"/>
    </row>
    <row r="74" spans="1:39" ht="23.25">
      <c r="A74" s="15"/>
      <c r="B74" s="1952">
        <v>25</v>
      </c>
      <c r="C74" s="504"/>
      <c r="D74" s="38" t="s">
        <v>269</v>
      </c>
      <c r="E74" s="361"/>
      <c r="F74" s="361"/>
      <c r="G74" s="361"/>
      <c r="H74" s="361"/>
      <c r="I74" s="361"/>
      <c r="J74" s="361"/>
      <c r="K74" s="361"/>
      <c r="L74" s="361"/>
      <c r="M74" s="361"/>
      <c r="N74" s="361"/>
      <c r="O74" s="361"/>
      <c r="P74" s="361"/>
      <c r="Q74" s="500"/>
      <c r="R74" s="500"/>
      <c r="S74" s="500"/>
      <c r="T74" s="500"/>
      <c r="U74" s="500"/>
      <c r="V74" s="500"/>
      <c r="W74" s="500"/>
      <c r="X74" s="500"/>
      <c r="Y74" s="500"/>
      <c r="Z74" s="500"/>
      <c r="AA74" s="500"/>
      <c r="AB74" s="500"/>
      <c r="AC74" s="500"/>
      <c r="AD74" s="500"/>
      <c r="AE74" s="500"/>
      <c r="AG74" s="90"/>
      <c r="AH74" s="90"/>
      <c r="AM74" s="90"/>
    </row>
    <row r="75" spans="1:39" ht="35.25" customHeight="1">
      <c r="A75" s="15"/>
      <c r="B75" s="1952"/>
      <c r="C75" s="504"/>
      <c r="D75" s="38" t="s">
        <v>512</v>
      </c>
      <c r="E75" s="361"/>
      <c r="F75" s="361"/>
      <c r="G75" s="361"/>
      <c r="H75" s="361"/>
      <c r="I75" s="361"/>
      <c r="J75" s="361"/>
      <c r="K75" s="361"/>
      <c r="L75" s="86"/>
      <c r="M75" s="361"/>
      <c r="N75" s="361"/>
      <c r="O75" s="361"/>
      <c r="P75" s="361"/>
      <c r="Q75" s="500"/>
      <c r="R75" s="500"/>
      <c r="S75" s="500"/>
      <c r="T75" s="500"/>
      <c r="U75" s="500"/>
      <c r="V75" s="500"/>
      <c r="W75" s="500"/>
      <c r="X75" s="500"/>
      <c r="Y75" s="500"/>
      <c r="Z75" s="541"/>
      <c r="AA75" s="541"/>
      <c r="AB75" s="541"/>
      <c r="AC75" s="541"/>
      <c r="AD75" s="541"/>
      <c r="AE75" s="541"/>
      <c r="AG75" s="90"/>
      <c r="AH75" s="90"/>
      <c r="AM75" s="15"/>
    </row>
    <row r="76" spans="1:39" ht="25.5">
      <c r="A76" s="822" t="s">
        <v>17</v>
      </c>
      <c r="B76" s="822"/>
      <c r="C76" s="823"/>
      <c r="D76" s="1950" t="s">
        <v>263</v>
      </c>
      <c r="E76" s="1951"/>
      <c r="F76" s="1951"/>
      <c r="G76" s="1951"/>
      <c r="H76" s="1951"/>
      <c r="I76" s="1951"/>
      <c r="J76" s="1951"/>
      <c r="K76" s="1951"/>
      <c r="L76" s="1951"/>
      <c r="M76" s="1951"/>
      <c r="N76" s="1951"/>
      <c r="O76" s="1951"/>
      <c r="P76" s="1951"/>
      <c r="Q76" s="1951"/>
      <c r="R76" s="1951"/>
      <c r="S76" s="1951"/>
      <c r="T76" s="1951"/>
      <c r="U76" s="1951"/>
      <c r="V76" s="1951"/>
      <c r="W76" s="1951"/>
      <c r="X76" s="1951"/>
      <c r="Y76" s="1951"/>
      <c r="Z76" s="1951"/>
      <c r="AA76" s="1951"/>
      <c r="AB76" s="1951"/>
      <c r="AC76" s="1951"/>
      <c r="AD76" s="1951"/>
      <c r="AE76" s="1951"/>
      <c r="AF76" s="534"/>
      <c r="AG76" s="90"/>
      <c r="AH76" s="90"/>
    </row>
    <row r="77" spans="1:39" ht="39.75" customHeight="1">
      <c r="A77" s="1954"/>
      <c r="B77" s="1953" t="s">
        <v>1</v>
      </c>
      <c r="C77" s="1955" t="s">
        <v>2</v>
      </c>
      <c r="D77" s="1991" t="s">
        <v>491</v>
      </c>
      <c r="E77" s="1992"/>
      <c r="F77" s="1992"/>
      <c r="G77" s="1992"/>
      <c r="H77" s="1992"/>
      <c r="I77" s="1992"/>
      <c r="J77" s="1992"/>
      <c r="K77" s="1993"/>
      <c r="L77" s="1991" t="s">
        <v>490</v>
      </c>
      <c r="M77" s="1992"/>
      <c r="N77" s="1992"/>
      <c r="O77" s="1992"/>
      <c r="P77" s="1993"/>
      <c r="Q77" s="1117">
        <v>15</v>
      </c>
      <c r="R77" s="437">
        <v>16</v>
      </c>
      <c r="S77" s="1117">
        <v>15</v>
      </c>
      <c r="T77" s="437">
        <v>16</v>
      </c>
      <c r="U77" s="1117">
        <v>15</v>
      </c>
      <c r="V77" s="437">
        <v>16</v>
      </c>
      <c r="W77" s="1117">
        <v>15</v>
      </c>
      <c r="X77" s="437">
        <v>16</v>
      </c>
      <c r="Y77" s="1117">
        <v>15</v>
      </c>
      <c r="Z77" s="437">
        <v>16</v>
      </c>
      <c r="AA77" s="1117">
        <v>15</v>
      </c>
      <c r="AB77" s="555">
        <v>16</v>
      </c>
      <c r="AC77" s="433">
        <v>15</v>
      </c>
      <c r="AD77" s="32">
        <v>16</v>
      </c>
      <c r="AE77" s="433">
        <v>15</v>
      </c>
      <c r="AF77" s="546"/>
      <c r="AG77" s="90"/>
      <c r="AH77" s="90"/>
    </row>
    <row r="78" spans="1:39">
      <c r="A78" s="2026"/>
      <c r="B78" s="2097"/>
      <c r="C78" s="2150"/>
      <c r="D78" s="522" t="s">
        <v>0</v>
      </c>
      <c r="E78" s="2150" t="s">
        <v>532</v>
      </c>
      <c r="F78" s="1827"/>
      <c r="G78" s="229" t="s">
        <v>48</v>
      </c>
      <c r="H78" s="229"/>
      <c r="I78" s="229" t="s">
        <v>8</v>
      </c>
      <c r="J78" s="229" t="s">
        <v>9</v>
      </c>
      <c r="K78" s="229" t="s">
        <v>10</v>
      </c>
      <c r="L78" s="229" t="s">
        <v>48</v>
      </c>
      <c r="M78" s="229"/>
      <c r="N78" s="229" t="s">
        <v>493</v>
      </c>
      <c r="O78" s="229" t="s">
        <v>494</v>
      </c>
      <c r="P78" s="229" t="s">
        <v>495</v>
      </c>
      <c r="Q78" s="521">
        <v>1</v>
      </c>
      <c r="R78" s="521">
        <v>2</v>
      </c>
      <c r="S78" s="521">
        <v>3</v>
      </c>
      <c r="T78" s="521">
        <v>4</v>
      </c>
      <c r="U78" s="521">
        <v>5</v>
      </c>
      <c r="V78" s="521">
        <v>6</v>
      </c>
      <c r="W78" s="521">
        <v>7</v>
      </c>
      <c r="X78" s="521">
        <v>8</v>
      </c>
      <c r="Y78" s="521">
        <v>9</v>
      </c>
      <c r="Z78" s="521">
        <v>10</v>
      </c>
      <c r="AA78" s="501">
        <v>11</v>
      </c>
      <c r="AB78" s="501">
        <v>12</v>
      </c>
      <c r="AC78" s="501">
        <v>13</v>
      </c>
      <c r="AD78" s="520">
        <v>14</v>
      </c>
      <c r="AE78" s="520">
        <v>15</v>
      </c>
      <c r="AF78" s="542"/>
      <c r="AG78" s="90"/>
      <c r="AH78" s="90"/>
    </row>
    <row r="79" spans="1:39">
      <c r="A79" s="2152" t="s">
        <v>551</v>
      </c>
      <c r="B79" s="798" t="s">
        <v>528</v>
      </c>
      <c r="C79" s="35" t="s">
        <v>4</v>
      </c>
      <c r="D79" s="178" t="s">
        <v>18</v>
      </c>
      <c r="E79" s="571" t="s">
        <v>1188</v>
      </c>
      <c r="F79" s="571" t="s">
        <v>1189</v>
      </c>
      <c r="G79" s="568">
        <v>0</v>
      </c>
      <c r="H79" s="568">
        <v>0</v>
      </c>
      <c r="I79" s="568"/>
      <c r="J79" s="568"/>
      <c r="K79" s="37">
        <v>0</v>
      </c>
      <c r="L79" s="486">
        <v>0</v>
      </c>
      <c r="M79" s="189">
        <v>0</v>
      </c>
      <c r="N79" s="37"/>
      <c r="O79" s="37">
        <v>0</v>
      </c>
      <c r="P79" s="37"/>
      <c r="Q79" s="432">
        <v>0.19791666666666666</v>
      </c>
      <c r="R79" s="432">
        <v>0.23958333333333334</v>
      </c>
      <c r="S79" s="432">
        <v>0.28125</v>
      </c>
      <c r="T79" s="432">
        <v>0.32291666666666669</v>
      </c>
      <c r="U79" s="432">
        <v>0.37847222222222227</v>
      </c>
      <c r="V79" s="432">
        <v>0.44791666666666669</v>
      </c>
      <c r="W79" s="432">
        <v>0.51736111111111105</v>
      </c>
      <c r="X79" s="432">
        <v>0.55902777777777779</v>
      </c>
      <c r="Y79" s="432">
        <v>0.60069444444444442</v>
      </c>
      <c r="Z79" s="432">
        <v>0.64236111111111105</v>
      </c>
      <c r="AA79" s="432">
        <v>0.68402777777777779</v>
      </c>
      <c r="AB79" s="554">
        <v>0.72569444444444453</v>
      </c>
      <c r="AC79" s="556">
        <v>0.78819444444444453</v>
      </c>
      <c r="AD79" s="575">
        <v>0.87152777777777779</v>
      </c>
      <c r="AE79" s="575">
        <v>0.91319444444444453</v>
      </c>
      <c r="AF79" s="542"/>
      <c r="AG79" s="90"/>
      <c r="AH79" s="90"/>
    </row>
    <row r="80" spans="1:39">
      <c r="A80" s="2153"/>
      <c r="B80" s="799" t="s">
        <v>527</v>
      </c>
      <c r="C80" s="35" t="s">
        <v>4</v>
      </c>
      <c r="D80" s="178" t="s">
        <v>19</v>
      </c>
      <c r="E80" s="570" t="s">
        <v>538</v>
      </c>
      <c r="F80" s="571" t="s">
        <v>539</v>
      </c>
      <c r="G80" s="179">
        <v>1.48</v>
      </c>
      <c r="H80" s="122">
        <f>G80</f>
        <v>1.48</v>
      </c>
      <c r="I80" s="568">
        <v>30</v>
      </c>
      <c r="J80" s="37">
        <f t="shared" ref="J80:J110" si="23">(G80/I80)/24</f>
        <v>2.0555555555555557E-3</v>
      </c>
      <c r="K80" s="37">
        <f>K79+J80</f>
        <v>2.0555555555555557E-3</v>
      </c>
      <c r="L80" s="482">
        <v>1.48</v>
      </c>
      <c r="M80" s="472">
        <f>L80</f>
        <v>1.48</v>
      </c>
      <c r="N80" s="568">
        <v>30</v>
      </c>
      <c r="O80" s="37">
        <f>(L80/N80)/24</f>
        <v>2.0555555555555557E-3</v>
      </c>
      <c r="P80" s="37">
        <f>O79+O80</f>
        <v>2.0555555555555557E-3</v>
      </c>
      <c r="Q80" s="98">
        <f>Q79+$J80</f>
        <v>0.19997222222222222</v>
      </c>
      <c r="R80" s="98">
        <f t="shared" ref="R80:AE95" si="24">R79+$J80</f>
        <v>0.2416388888888889</v>
      </c>
      <c r="S80" s="98">
        <f t="shared" si="24"/>
        <v>0.28330555555555553</v>
      </c>
      <c r="T80" s="98">
        <f t="shared" si="24"/>
        <v>0.32497222222222222</v>
      </c>
      <c r="U80" s="98">
        <f t="shared" si="24"/>
        <v>0.3805277777777778</v>
      </c>
      <c r="V80" s="98">
        <f t="shared" si="24"/>
        <v>0.44997222222222222</v>
      </c>
      <c r="W80" s="98">
        <f t="shared" si="24"/>
        <v>0.51941666666666664</v>
      </c>
      <c r="X80" s="98">
        <f>X79+$O80</f>
        <v>0.56108333333333338</v>
      </c>
      <c r="Y80" s="98">
        <f>Y79+$O80</f>
        <v>0.60275000000000001</v>
      </c>
      <c r="Z80" s="98">
        <f t="shared" si="24"/>
        <v>0.64441666666666664</v>
      </c>
      <c r="AA80" s="98">
        <f t="shared" si="24"/>
        <v>0.68608333333333338</v>
      </c>
      <c r="AB80" s="98">
        <f t="shared" si="24"/>
        <v>0.72775000000000012</v>
      </c>
      <c r="AC80" s="98">
        <f t="shared" si="24"/>
        <v>0.79025000000000012</v>
      </c>
      <c r="AD80" s="98">
        <f t="shared" si="24"/>
        <v>0.87358333333333338</v>
      </c>
      <c r="AE80" s="98">
        <f t="shared" si="24"/>
        <v>0.91525000000000012</v>
      </c>
      <c r="AF80" s="543"/>
      <c r="AG80" s="90"/>
      <c r="AH80" s="90"/>
    </row>
    <row r="81" spans="1:40" ht="16.5" customHeight="1">
      <c r="A81" s="2153"/>
      <c r="B81" s="800" t="s">
        <v>228</v>
      </c>
      <c r="C81" s="35"/>
      <c r="D81" s="178" t="s">
        <v>20</v>
      </c>
      <c r="E81" s="570" t="s">
        <v>540</v>
      </c>
      <c r="F81" s="571" t="s">
        <v>545</v>
      </c>
      <c r="G81" s="179">
        <v>1.86</v>
      </c>
      <c r="H81" s="179">
        <f>H80+G81</f>
        <v>3.34</v>
      </c>
      <c r="I81" s="568">
        <v>35</v>
      </c>
      <c r="J81" s="37">
        <f t="shared" si="23"/>
        <v>2.2142857142857142E-3</v>
      </c>
      <c r="K81" s="37">
        <f t="shared" ref="K81:K110" si="25">K80+J81</f>
        <v>4.2698412698412699E-3</v>
      </c>
      <c r="L81" s="482">
        <v>1.86</v>
      </c>
      <c r="M81" s="472">
        <f>M80+L81</f>
        <v>3.34</v>
      </c>
      <c r="N81" s="568">
        <v>35</v>
      </c>
      <c r="O81" s="37">
        <f t="shared" ref="O81:O110" si="26">(L81/N81)/24</f>
        <v>2.2142857142857142E-3</v>
      </c>
      <c r="P81" s="37">
        <f t="shared" ref="P81:P82" si="27">O80+O81</f>
        <v>4.2698412698412699E-3</v>
      </c>
      <c r="Q81" s="98">
        <f t="shared" ref="Q81:X110" si="28">Q80+$J81</f>
        <v>0.20218650793650794</v>
      </c>
      <c r="R81" s="98">
        <f t="shared" si="24"/>
        <v>0.24385317460317463</v>
      </c>
      <c r="S81" s="98">
        <f t="shared" si="24"/>
        <v>0.28551984126984126</v>
      </c>
      <c r="T81" s="98">
        <f t="shared" si="24"/>
        <v>0.32718650793650794</v>
      </c>
      <c r="U81" s="98">
        <f t="shared" si="24"/>
        <v>0.38274206349206352</v>
      </c>
      <c r="V81" s="98">
        <f t="shared" si="24"/>
        <v>0.45218650793650794</v>
      </c>
      <c r="W81" s="98">
        <f t="shared" si="24"/>
        <v>0.52163095238095236</v>
      </c>
      <c r="X81" s="98">
        <f t="shared" ref="X81:X87" si="29">X80+$O81</f>
        <v>0.5632976190476191</v>
      </c>
      <c r="Y81" s="98">
        <f t="shared" ref="Y81:Y87" si="30">Y80+$O81</f>
        <v>0.60496428571428573</v>
      </c>
      <c r="Z81" s="98">
        <f t="shared" si="24"/>
        <v>0.64663095238095236</v>
      </c>
      <c r="AA81" s="98">
        <f t="shared" si="24"/>
        <v>0.6882976190476191</v>
      </c>
      <c r="AB81" s="98">
        <f t="shared" si="24"/>
        <v>0.72996428571428584</v>
      </c>
      <c r="AC81" s="98">
        <f t="shared" si="24"/>
        <v>0.79246428571428584</v>
      </c>
      <c r="AD81" s="98">
        <f t="shared" ref="AD81:AE81" si="31">AD80+$J81</f>
        <v>0.8757976190476191</v>
      </c>
      <c r="AE81" s="98">
        <f t="shared" si="31"/>
        <v>0.91746428571428584</v>
      </c>
      <c r="AF81" s="545"/>
      <c r="AG81" s="90"/>
      <c r="AH81" s="90"/>
    </row>
    <row r="82" spans="1:40" ht="16.5" customHeight="1">
      <c r="A82" s="2154"/>
      <c r="B82" s="799" t="s">
        <v>526</v>
      </c>
      <c r="C82" s="35"/>
      <c r="D82" s="178" t="s">
        <v>21</v>
      </c>
      <c r="E82" s="570" t="s">
        <v>541</v>
      </c>
      <c r="F82" s="571" t="s">
        <v>542</v>
      </c>
      <c r="G82" s="179">
        <v>1.3</v>
      </c>
      <c r="H82" s="179">
        <f t="shared" ref="H82:H110" si="32">H81+G82</f>
        <v>4.6399999999999997</v>
      </c>
      <c r="I82" s="568">
        <v>35</v>
      </c>
      <c r="J82" s="37">
        <f t="shared" si="23"/>
        <v>1.5476190476190477E-3</v>
      </c>
      <c r="K82" s="37">
        <f t="shared" si="25"/>
        <v>5.8174603174603176E-3</v>
      </c>
      <c r="L82" s="482">
        <v>1.3</v>
      </c>
      <c r="M82" s="472">
        <f t="shared" ref="M82:M87" si="33">M81+L82</f>
        <v>4.6399999999999997</v>
      </c>
      <c r="N82" s="568">
        <v>35</v>
      </c>
      <c r="O82" s="37">
        <f t="shared" si="26"/>
        <v>1.5476190476190477E-3</v>
      </c>
      <c r="P82" s="37">
        <f t="shared" si="27"/>
        <v>3.7619047619047619E-3</v>
      </c>
      <c r="Q82" s="98">
        <f t="shared" si="28"/>
        <v>0.20373412698412699</v>
      </c>
      <c r="R82" s="98">
        <f t="shared" si="24"/>
        <v>0.24540079365079367</v>
      </c>
      <c r="S82" s="98">
        <f t="shared" si="24"/>
        <v>0.28706746031746033</v>
      </c>
      <c r="T82" s="98">
        <f t="shared" si="24"/>
        <v>0.32873412698412696</v>
      </c>
      <c r="U82" s="98">
        <f t="shared" si="24"/>
        <v>0.38428968253968254</v>
      </c>
      <c r="V82" s="98">
        <f t="shared" si="24"/>
        <v>0.45373412698412696</v>
      </c>
      <c r="W82" s="98">
        <f t="shared" si="24"/>
        <v>0.52317857142857138</v>
      </c>
      <c r="X82" s="98">
        <f t="shared" si="29"/>
        <v>0.56484523809523812</v>
      </c>
      <c r="Y82" s="98">
        <f t="shared" si="30"/>
        <v>0.60651190476190475</v>
      </c>
      <c r="Z82" s="98">
        <f t="shared" si="24"/>
        <v>0.64817857142857138</v>
      </c>
      <c r="AA82" s="98">
        <f t="shared" si="24"/>
        <v>0.68984523809523812</v>
      </c>
      <c r="AB82" s="98">
        <f t="shared" si="24"/>
        <v>0.73151190476190486</v>
      </c>
      <c r="AC82" s="98">
        <f t="shared" si="24"/>
        <v>0.79401190476190486</v>
      </c>
      <c r="AD82" s="98">
        <f t="shared" ref="AD82:AE82" si="34">AD81+$J82</f>
        <v>0.87734523809523812</v>
      </c>
      <c r="AE82" s="98">
        <f t="shared" si="34"/>
        <v>0.91901190476190486</v>
      </c>
      <c r="AF82" s="545"/>
      <c r="AG82" s="545"/>
      <c r="AH82" s="90"/>
    </row>
    <row r="83" spans="1:40">
      <c r="A83" s="2079" t="s">
        <v>3</v>
      </c>
      <c r="B83" s="799" t="s">
        <v>434</v>
      </c>
      <c r="C83" s="31"/>
      <c r="D83" s="178" t="s">
        <v>22</v>
      </c>
      <c r="E83" s="572" t="s">
        <v>543</v>
      </c>
      <c r="F83" s="573" t="s">
        <v>544</v>
      </c>
      <c r="G83" s="898">
        <v>1.76</v>
      </c>
      <c r="H83" s="898">
        <f t="shared" si="32"/>
        <v>6.3999999999999995</v>
      </c>
      <c r="I83" s="32">
        <v>35</v>
      </c>
      <c r="J83" s="33">
        <f t="shared" si="23"/>
        <v>2.0952380952380953E-3</v>
      </c>
      <c r="K83" s="33">
        <f t="shared" si="25"/>
        <v>7.9126984126984129E-3</v>
      </c>
      <c r="L83" s="420">
        <v>1.76</v>
      </c>
      <c r="M83" s="495">
        <f t="shared" si="33"/>
        <v>6.3999999999999995</v>
      </c>
      <c r="N83" s="32">
        <v>35</v>
      </c>
      <c r="O83" s="33">
        <f t="shared" si="26"/>
        <v>2.0952380952380953E-3</v>
      </c>
      <c r="P83" s="33">
        <f t="shared" ref="P83:P110" si="35">P82+O83</f>
        <v>5.8571428571428576E-3</v>
      </c>
      <c r="Q83" s="34">
        <f t="shared" si="28"/>
        <v>0.20582936507936508</v>
      </c>
      <c r="R83" s="34">
        <f t="shared" si="24"/>
        <v>0.24749603174603177</v>
      </c>
      <c r="S83" s="34">
        <f t="shared" si="24"/>
        <v>0.28916269841269843</v>
      </c>
      <c r="T83" s="34">
        <f t="shared" si="24"/>
        <v>0.33082936507936506</v>
      </c>
      <c r="U83" s="34">
        <f t="shared" si="24"/>
        <v>0.38638492063492064</v>
      </c>
      <c r="V83" s="34">
        <f t="shared" si="24"/>
        <v>0.45582936507936506</v>
      </c>
      <c r="W83" s="34">
        <f t="shared" si="24"/>
        <v>0.52527380952380953</v>
      </c>
      <c r="X83" s="34">
        <f t="shared" si="29"/>
        <v>0.56694047619047627</v>
      </c>
      <c r="Y83" s="34">
        <f t="shared" si="30"/>
        <v>0.6086071428571429</v>
      </c>
      <c r="Z83" s="34">
        <f t="shared" si="24"/>
        <v>0.65027380952380953</v>
      </c>
      <c r="AA83" s="34">
        <f t="shared" si="24"/>
        <v>0.69194047619047627</v>
      </c>
      <c r="AB83" s="34">
        <f t="shared" si="24"/>
        <v>0.73360714285714301</v>
      </c>
      <c r="AC83" s="34">
        <f t="shared" si="24"/>
        <v>0.79610714285714301</v>
      </c>
      <c r="AD83" s="98">
        <f t="shared" ref="AD83:AE83" si="36">AD82+$J83</f>
        <v>0.87944047619047627</v>
      </c>
      <c r="AE83" s="98">
        <f t="shared" si="36"/>
        <v>0.92110714285714301</v>
      </c>
      <c r="AF83" s="545"/>
      <c r="AG83" s="545"/>
      <c r="AH83" s="545"/>
    </row>
    <row r="84" spans="1:40">
      <c r="A84" s="2027"/>
      <c r="B84" s="799" t="s">
        <v>433</v>
      </c>
      <c r="C84" s="35"/>
      <c r="D84" s="178" t="s">
        <v>23</v>
      </c>
      <c r="E84" s="570" t="s">
        <v>546</v>
      </c>
      <c r="F84" s="571" t="s">
        <v>547</v>
      </c>
      <c r="G84" s="179">
        <v>0.42</v>
      </c>
      <c r="H84" s="179">
        <f t="shared" si="32"/>
        <v>6.8199999999999994</v>
      </c>
      <c r="I84" s="568">
        <v>35</v>
      </c>
      <c r="J84" s="120">
        <f t="shared" si="23"/>
        <v>5.0000000000000001E-4</v>
      </c>
      <c r="K84" s="37">
        <f t="shared" si="25"/>
        <v>8.4126984126984133E-3</v>
      </c>
      <c r="L84" s="482">
        <v>0.42</v>
      </c>
      <c r="M84" s="472">
        <f t="shared" si="33"/>
        <v>6.8199999999999994</v>
      </c>
      <c r="N84" s="568">
        <v>35</v>
      </c>
      <c r="O84" s="37">
        <f t="shared" si="26"/>
        <v>5.0000000000000001E-4</v>
      </c>
      <c r="P84" s="37">
        <f t="shared" si="35"/>
        <v>6.3571428571428581E-3</v>
      </c>
      <c r="Q84" s="98">
        <f t="shared" si="28"/>
        <v>0.20632936507936508</v>
      </c>
      <c r="R84" s="98">
        <f t="shared" si="24"/>
        <v>0.24799603174603177</v>
      </c>
      <c r="S84" s="98">
        <f t="shared" si="24"/>
        <v>0.28966269841269843</v>
      </c>
      <c r="T84" s="98">
        <f t="shared" si="24"/>
        <v>0.33132936507936506</v>
      </c>
      <c r="U84" s="98">
        <f t="shared" si="24"/>
        <v>0.38688492063492064</v>
      </c>
      <c r="V84" s="98">
        <f t="shared" si="24"/>
        <v>0.45632936507936506</v>
      </c>
      <c r="W84" s="98">
        <f t="shared" si="24"/>
        <v>0.52577380952380948</v>
      </c>
      <c r="X84" s="98">
        <f t="shared" si="29"/>
        <v>0.56744047619047622</v>
      </c>
      <c r="Y84" s="98">
        <f t="shared" si="30"/>
        <v>0.60910714285714285</v>
      </c>
      <c r="Z84" s="98">
        <f t="shared" si="24"/>
        <v>0.65077380952380948</v>
      </c>
      <c r="AA84" s="98">
        <f t="shared" si="24"/>
        <v>0.69244047619047622</v>
      </c>
      <c r="AB84" s="98">
        <f t="shared" si="24"/>
        <v>0.73410714285714296</v>
      </c>
      <c r="AC84" s="98">
        <f t="shared" si="24"/>
        <v>0.79660714285714296</v>
      </c>
      <c r="AD84" s="98">
        <f t="shared" ref="AD84:AE84" si="37">AD83+$J84</f>
        <v>0.87994047619047622</v>
      </c>
      <c r="AE84" s="98">
        <f t="shared" si="37"/>
        <v>0.92160714285714296</v>
      </c>
      <c r="AF84" s="545"/>
      <c r="AG84" s="545"/>
      <c r="AH84" s="545"/>
      <c r="AN84" s="135"/>
    </row>
    <row r="85" spans="1:40" ht="16.5" customHeight="1">
      <c r="A85" s="2027"/>
      <c r="B85" s="799" t="s">
        <v>525</v>
      </c>
      <c r="C85" s="35"/>
      <c r="D85" s="178" t="s">
        <v>24</v>
      </c>
      <c r="E85" s="738" t="s">
        <v>1190</v>
      </c>
      <c r="F85" s="739" t="s">
        <v>1191</v>
      </c>
      <c r="G85" s="124">
        <v>0.9</v>
      </c>
      <c r="H85" s="179">
        <f t="shared" si="32"/>
        <v>7.72</v>
      </c>
      <c r="I85" s="568">
        <v>35</v>
      </c>
      <c r="J85" s="120">
        <f t="shared" si="23"/>
        <v>1.0714285714285715E-3</v>
      </c>
      <c r="K85" s="37">
        <f t="shared" si="25"/>
        <v>9.4841269841269855E-3</v>
      </c>
      <c r="L85" s="404">
        <v>0.9</v>
      </c>
      <c r="M85" s="472">
        <f t="shared" si="33"/>
        <v>7.72</v>
      </c>
      <c r="N85" s="568">
        <v>35</v>
      </c>
      <c r="O85" s="37">
        <f t="shared" si="26"/>
        <v>1.0714285714285715E-3</v>
      </c>
      <c r="P85" s="37">
        <f t="shared" si="35"/>
        <v>7.4285714285714293E-3</v>
      </c>
      <c r="Q85" s="98">
        <f t="shared" si="28"/>
        <v>0.20740079365079367</v>
      </c>
      <c r="R85" s="98">
        <f t="shared" si="24"/>
        <v>0.24906746031746035</v>
      </c>
      <c r="S85" s="98">
        <f t="shared" si="24"/>
        <v>0.29073412698412698</v>
      </c>
      <c r="T85" s="98">
        <f t="shared" si="24"/>
        <v>0.33240079365079361</v>
      </c>
      <c r="U85" s="98">
        <f t="shared" si="24"/>
        <v>0.38795634920634919</v>
      </c>
      <c r="V85" s="98">
        <f t="shared" si="24"/>
        <v>0.45740079365079361</v>
      </c>
      <c r="W85" s="98">
        <f t="shared" si="24"/>
        <v>0.52684523809523809</v>
      </c>
      <c r="X85" s="98">
        <f t="shared" si="29"/>
        <v>0.56851190476190483</v>
      </c>
      <c r="Y85" s="98">
        <f t="shared" si="30"/>
        <v>0.61017857142857146</v>
      </c>
      <c r="Z85" s="98">
        <f t="shared" si="24"/>
        <v>0.65184523809523809</v>
      </c>
      <c r="AA85" s="98">
        <f t="shared" si="24"/>
        <v>0.69351190476190483</v>
      </c>
      <c r="AB85" s="98">
        <f t="shared" si="24"/>
        <v>0.73517857142857157</v>
      </c>
      <c r="AC85" s="98">
        <f t="shared" si="24"/>
        <v>0.79767857142857157</v>
      </c>
      <c r="AD85" s="98">
        <f t="shared" ref="AD85:AE85" si="38">AD84+$J85</f>
        <v>0.88101190476190483</v>
      </c>
      <c r="AE85" s="98">
        <f t="shared" si="38"/>
        <v>0.92267857142857157</v>
      </c>
      <c r="AF85" s="545"/>
      <c r="AG85" s="545"/>
      <c r="AH85" s="545"/>
      <c r="AN85" s="135"/>
    </row>
    <row r="86" spans="1:40">
      <c r="A86" s="2027"/>
      <c r="B86" s="799" t="s">
        <v>524</v>
      </c>
      <c r="C86" s="35"/>
      <c r="D86" s="178" t="s">
        <v>25</v>
      </c>
      <c r="E86" s="570" t="s">
        <v>548</v>
      </c>
      <c r="F86" s="571" t="s">
        <v>549</v>
      </c>
      <c r="G86" s="124">
        <v>1.04</v>
      </c>
      <c r="H86" s="179">
        <f t="shared" si="32"/>
        <v>8.76</v>
      </c>
      <c r="I86" s="568">
        <v>35</v>
      </c>
      <c r="J86" s="120">
        <f t="shared" si="23"/>
        <v>1.238095238095238E-3</v>
      </c>
      <c r="K86" s="37">
        <f t="shared" si="25"/>
        <v>1.0722222222222223E-2</v>
      </c>
      <c r="L86" s="404">
        <v>1.04</v>
      </c>
      <c r="M86" s="472">
        <f t="shared" si="33"/>
        <v>8.76</v>
      </c>
      <c r="N86" s="568">
        <v>35</v>
      </c>
      <c r="O86" s="37">
        <f t="shared" si="26"/>
        <v>1.238095238095238E-3</v>
      </c>
      <c r="P86" s="37">
        <f t="shared" si="35"/>
        <v>8.666666666666668E-3</v>
      </c>
      <c r="Q86" s="98">
        <f t="shared" si="28"/>
        <v>0.2086388888888889</v>
      </c>
      <c r="R86" s="98">
        <f t="shared" si="24"/>
        <v>0.25030555555555561</v>
      </c>
      <c r="S86" s="98">
        <f t="shared" si="24"/>
        <v>0.29197222222222224</v>
      </c>
      <c r="T86" s="98">
        <f t="shared" si="24"/>
        <v>0.33363888888888887</v>
      </c>
      <c r="U86" s="98">
        <f t="shared" si="24"/>
        <v>0.38919444444444445</v>
      </c>
      <c r="V86" s="98">
        <f t="shared" si="24"/>
        <v>0.45863888888888887</v>
      </c>
      <c r="W86" s="98">
        <f t="shared" si="24"/>
        <v>0.52808333333333335</v>
      </c>
      <c r="X86" s="98">
        <f t="shared" si="29"/>
        <v>0.56975000000000009</v>
      </c>
      <c r="Y86" s="98">
        <f t="shared" si="30"/>
        <v>0.61141666666666672</v>
      </c>
      <c r="Z86" s="98">
        <f t="shared" si="24"/>
        <v>0.65308333333333335</v>
      </c>
      <c r="AA86" s="98">
        <f t="shared" si="24"/>
        <v>0.69475000000000009</v>
      </c>
      <c r="AB86" s="98">
        <f t="shared" si="24"/>
        <v>0.73641666666666683</v>
      </c>
      <c r="AC86" s="98">
        <f t="shared" si="24"/>
        <v>0.79891666666666683</v>
      </c>
      <c r="AD86" s="98">
        <f t="shared" ref="AD86:AE86" si="39">AD85+$J86</f>
        <v>0.88225000000000009</v>
      </c>
      <c r="AE86" s="98">
        <f t="shared" si="39"/>
        <v>0.92391666666666683</v>
      </c>
      <c r="AF86" s="545"/>
      <c r="AG86" s="545"/>
      <c r="AH86" s="545"/>
      <c r="AN86" s="135"/>
    </row>
    <row r="87" spans="1:40">
      <c r="A87" s="2027"/>
      <c r="B87" s="799" t="s">
        <v>519</v>
      </c>
      <c r="C87" s="35"/>
      <c r="D87" s="178" t="s">
        <v>26</v>
      </c>
      <c r="E87" s="738" t="s">
        <v>550</v>
      </c>
      <c r="F87" s="739" t="s">
        <v>1011</v>
      </c>
      <c r="G87" s="179">
        <v>0.74</v>
      </c>
      <c r="H87" s="179">
        <f t="shared" si="32"/>
        <v>9.5</v>
      </c>
      <c r="I87" s="568">
        <v>35</v>
      </c>
      <c r="J87" s="120">
        <f t="shared" si="23"/>
        <v>8.8095238095238103E-4</v>
      </c>
      <c r="K87" s="37">
        <f t="shared" si="25"/>
        <v>1.1603174603174605E-2</v>
      </c>
      <c r="L87" s="482">
        <v>0.74</v>
      </c>
      <c r="M87" s="472">
        <f t="shared" si="33"/>
        <v>9.5</v>
      </c>
      <c r="N87" s="568">
        <v>35</v>
      </c>
      <c r="O87" s="37">
        <f t="shared" si="26"/>
        <v>8.8095238095238103E-4</v>
      </c>
      <c r="P87" s="37">
        <f t="shared" si="35"/>
        <v>9.5476190476190496E-3</v>
      </c>
      <c r="Q87" s="98">
        <f t="shared" si="28"/>
        <v>0.20951984126984127</v>
      </c>
      <c r="R87" s="98">
        <f t="shared" si="24"/>
        <v>0.25118650793650799</v>
      </c>
      <c r="S87" s="98">
        <f t="shared" si="24"/>
        <v>0.29285317460317462</v>
      </c>
      <c r="T87" s="98">
        <f t="shared" si="24"/>
        <v>0.33451984126984124</v>
      </c>
      <c r="U87" s="98">
        <f t="shared" si="24"/>
        <v>0.39007539682539683</v>
      </c>
      <c r="V87" s="98">
        <f t="shared" si="24"/>
        <v>0.45951984126984124</v>
      </c>
      <c r="W87" s="98">
        <f t="shared" si="24"/>
        <v>0.52896428571428578</v>
      </c>
      <c r="X87" s="98">
        <f t="shared" si="29"/>
        <v>0.57063095238095252</v>
      </c>
      <c r="Y87" s="98">
        <f t="shared" si="30"/>
        <v>0.61229761904761915</v>
      </c>
      <c r="Z87" s="98">
        <f t="shared" si="24"/>
        <v>0.65396428571428578</v>
      </c>
      <c r="AA87" s="98">
        <f t="shared" si="24"/>
        <v>0.69563095238095252</v>
      </c>
      <c r="AB87" s="98">
        <f t="shared" si="24"/>
        <v>0.73729761904761926</v>
      </c>
      <c r="AC87" s="98">
        <f t="shared" si="24"/>
        <v>0.79979761904761926</v>
      </c>
      <c r="AD87" s="98">
        <f t="shared" ref="AD87:AE87" si="40">AD86+$J87</f>
        <v>0.88313095238095252</v>
      </c>
      <c r="AE87" s="98">
        <f t="shared" si="40"/>
        <v>0.92479761904761926</v>
      </c>
      <c r="AF87" s="545"/>
      <c r="AG87" s="545"/>
      <c r="AH87" s="545"/>
      <c r="AN87" s="135"/>
    </row>
    <row r="88" spans="1:40">
      <c r="A88" s="2027"/>
      <c r="B88" s="799" t="s">
        <v>520</v>
      </c>
      <c r="C88" s="35"/>
      <c r="D88" s="178" t="s">
        <v>27</v>
      </c>
      <c r="E88" s="571" t="s">
        <v>1043</v>
      </c>
      <c r="F88" s="571" t="s">
        <v>1044</v>
      </c>
      <c r="G88" s="179">
        <v>1.43</v>
      </c>
      <c r="H88" s="179">
        <f t="shared" si="32"/>
        <v>10.93</v>
      </c>
      <c r="I88" s="568">
        <v>35</v>
      </c>
      <c r="J88" s="120">
        <f t="shared" si="23"/>
        <v>1.7023809523809524E-3</v>
      </c>
      <c r="K88" s="37">
        <f t="shared" si="25"/>
        <v>1.3305555555555557E-2</v>
      </c>
      <c r="L88" s="482" t="s">
        <v>492</v>
      </c>
      <c r="M88" s="472" t="s">
        <v>492</v>
      </c>
      <c r="N88" s="568"/>
      <c r="O88" s="37" t="s">
        <v>492</v>
      </c>
      <c r="P88" s="37" t="s">
        <v>492</v>
      </c>
      <c r="Q88" s="98">
        <f t="shared" si="28"/>
        <v>0.21122222222222223</v>
      </c>
      <c r="R88" s="98">
        <f t="shared" si="24"/>
        <v>0.25288888888888894</v>
      </c>
      <c r="S88" s="98">
        <f t="shared" si="24"/>
        <v>0.29455555555555557</v>
      </c>
      <c r="T88" s="98">
        <f t="shared" si="24"/>
        <v>0.3362222222222222</v>
      </c>
      <c r="U88" s="98">
        <f t="shared" si="24"/>
        <v>0.39177777777777778</v>
      </c>
      <c r="V88" s="98">
        <f t="shared" si="24"/>
        <v>0.4612222222222222</v>
      </c>
      <c r="W88" s="98">
        <f t="shared" si="24"/>
        <v>0.53066666666666673</v>
      </c>
      <c r="X88" s="98" t="s">
        <v>492</v>
      </c>
      <c r="Y88" s="98" t="s">
        <v>492</v>
      </c>
      <c r="Z88" s="98" t="s">
        <v>492</v>
      </c>
      <c r="AA88" s="98" t="s">
        <v>492</v>
      </c>
      <c r="AB88" s="98" t="s">
        <v>492</v>
      </c>
      <c r="AC88" s="98" t="s">
        <v>492</v>
      </c>
      <c r="AD88" s="98" t="s">
        <v>492</v>
      </c>
      <c r="AE88" s="98" t="s">
        <v>492</v>
      </c>
      <c r="AF88" s="545"/>
      <c r="AG88" s="545"/>
      <c r="AH88" s="545"/>
      <c r="AN88" s="135"/>
    </row>
    <row r="89" spans="1:40">
      <c r="A89" s="2027"/>
      <c r="B89" s="799" t="s">
        <v>521</v>
      </c>
      <c r="C89" s="35"/>
      <c r="D89" s="178" t="s">
        <v>28</v>
      </c>
      <c r="E89" s="571" t="s">
        <v>1027</v>
      </c>
      <c r="F89" s="571" t="s">
        <v>1028</v>
      </c>
      <c r="G89" s="179">
        <v>0.57999999999999996</v>
      </c>
      <c r="H89" s="179">
        <f t="shared" si="32"/>
        <v>11.51</v>
      </c>
      <c r="I89" s="568">
        <v>35</v>
      </c>
      <c r="J89" s="120">
        <f t="shared" si="23"/>
        <v>6.9047619047619046E-4</v>
      </c>
      <c r="K89" s="37">
        <f t="shared" si="25"/>
        <v>1.3996031746031748E-2</v>
      </c>
      <c r="L89" s="482" t="s">
        <v>492</v>
      </c>
      <c r="M89" s="472" t="s">
        <v>492</v>
      </c>
      <c r="N89" s="568"/>
      <c r="O89" s="37" t="s">
        <v>492</v>
      </c>
      <c r="P89" s="37" t="s">
        <v>492</v>
      </c>
      <c r="Q89" s="98">
        <f t="shared" si="28"/>
        <v>0.21191269841269841</v>
      </c>
      <c r="R89" s="98">
        <f t="shared" si="24"/>
        <v>0.25357936507936513</v>
      </c>
      <c r="S89" s="98">
        <f t="shared" si="24"/>
        <v>0.29524603174603176</v>
      </c>
      <c r="T89" s="98">
        <f t="shared" si="24"/>
        <v>0.33691269841269839</v>
      </c>
      <c r="U89" s="98">
        <f t="shared" si="24"/>
        <v>0.39246825396825397</v>
      </c>
      <c r="V89" s="98">
        <f t="shared" si="24"/>
        <v>0.46191269841269839</v>
      </c>
      <c r="W89" s="98">
        <f t="shared" si="24"/>
        <v>0.53135714285714297</v>
      </c>
      <c r="X89" s="98" t="s">
        <v>492</v>
      </c>
      <c r="Y89" s="98" t="s">
        <v>492</v>
      </c>
      <c r="Z89" s="98" t="s">
        <v>492</v>
      </c>
      <c r="AA89" s="98" t="s">
        <v>492</v>
      </c>
      <c r="AB89" s="98" t="s">
        <v>492</v>
      </c>
      <c r="AC89" s="98" t="s">
        <v>492</v>
      </c>
      <c r="AD89" s="98" t="s">
        <v>492</v>
      </c>
      <c r="AE89" s="98" t="s">
        <v>492</v>
      </c>
      <c r="AF89" s="545"/>
      <c r="AG89" s="90"/>
      <c r="AH89" s="545"/>
      <c r="AN89" s="135"/>
    </row>
    <row r="90" spans="1:40">
      <c r="A90" s="2027"/>
      <c r="B90" s="799" t="s">
        <v>522</v>
      </c>
      <c r="C90" s="35"/>
      <c r="D90" s="178" t="s">
        <v>29</v>
      </c>
      <c r="E90" s="571" t="s">
        <v>1045</v>
      </c>
      <c r="F90" s="571" t="s">
        <v>1046</v>
      </c>
      <c r="G90" s="179">
        <v>0.72</v>
      </c>
      <c r="H90" s="179">
        <f t="shared" si="32"/>
        <v>12.23</v>
      </c>
      <c r="I90" s="568">
        <v>35</v>
      </c>
      <c r="J90" s="120">
        <f t="shared" si="23"/>
        <v>8.571428571428571E-4</v>
      </c>
      <c r="K90" s="37">
        <f t="shared" si="25"/>
        <v>1.4853174603174604E-2</v>
      </c>
      <c r="L90" s="482" t="s">
        <v>492</v>
      </c>
      <c r="M90" s="472" t="s">
        <v>492</v>
      </c>
      <c r="N90" s="568"/>
      <c r="O90" s="37" t="s">
        <v>492</v>
      </c>
      <c r="P90" s="37" t="s">
        <v>492</v>
      </c>
      <c r="Q90" s="98">
        <f t="shared" si="28"/>
        <v>0.21276984126984128</v>
      </c>
      <c r="R90" s="98">
        <f t="shared" si="24"/>
        <v>0.25443650793650796</v>
      </c>
      <c r="S90" s="98">
        <f t="shared" si="24"/>
        <v>0.29610317460317459</v>
      </c>
      <c r="T90" s="98">
        <f t="shared" si="24"/>
        <v>0.33776984126984122</v>
      </c>
      <c r="U90" s="98">
        <f t="shared" si="24"/>
        <v>0.3933253968253968</v>
      </c>
      <c r="V90" s="98">
        <f t="shared" si="24"/>
        <v>0.46276984126984122</v>
      </c>
      <c r="W90" s="98">
        <f t="shared" si="24"/>
        <v>0.53221428571428586</v>
      </c>
      <c r="X90" s="98" t="s">
        <v>492</v>
      </c>
      <c r="Y90" s="98" t="s">
        <v>492</v>
      </c>
      <c r="Z90" s="98" t="s">
        <v>492</v>
      </c>
      <c r="AA90" s="98" t="s">
        <v>492</v>
      </c>
      <c r="AB90" s="98" t="s">
        <v>492</v>
      </c>
      <c r="AC90" s="98" t="s">
        <v>492</v>
      </c>
      <c r="AD90" s="98" t="s">
        <v>492</v>
      </c>
      <c r="AE90" s="98" t="s">
        <v>492</v>
      </c>
      <c r="AF90" s="545"/>
      <c r="AG90" s="90"/>
      <c r="AH90" s="90"/>
      <c r="AN90" s="135"/>
    </row>
    <row r="91" spans="1:40">
      <c r="A91" s="2027"/>
      <c r="B91" s="801" t="s">
        <v>523</v>
      </c>
      <c r="C91" s="35"/>
      <c r="D91" s="178" t="s">
        <v>30</v>
      </c>
      <c r="E91" s="571" t="s">
        <v>1047</v>
      </c>
      <c r="F91" s="571" t="s">
        <v>1048</v>
      </c>
      <c r="G91" s="124">
        <v>0.72</v>
      </c>
      <c r="H91" s="179">
        <f t="shared" si="32"/>
        <v>12.950000000000001</v>
      </c>
      <c r="I91" s="568">
        <v>35</v>
      </c>
      <c r="J91" s="120">
        <f t="shared" si="23"/>
        <v>8.571428571428571E-4</v>
      </c>
      <c r="K91" s="37">
        <f t="shared" si="25"/>
        <v>1.5710317460317463E-2</v>
      </c>
      <c r="L91" s="404" t="s">
        <v>492</v>
      </c>
      <c r="M91" s="472" t="s">
        <v>492</v>
      </c>
      <c r="N91" s="568"/>
      <c r="O91" s="37" t="s">
        <v>492</v>
      </c>
      <c r="P91" s="37" t="s">
        <v>492</v>
      </c>
      <c r="Q91" s="98">
        <f t="shared" si="28"/>
        <v>0.21362698412698414</v>
      </c>
      <c r="R91" s="98">
        <f t="shared" si="24"/>
        <v>0.25529365079365079</v>
      </c>
      <c r="S91" s="98">
        <f t="shared" si="24"/>
        <v>0.29696031746031742</v>
      </c>
      <c r="T91" s="98">
        <f t="shared" si="24"/>
        <v>0.33862698412698405</v>
      </c>
      <c r="U91" s="98">
        <f t="shared" si="24"/>
        <v>0.39418253968253963</v>
      </c>
      <c r="V91" s="98">
        <f t="shared" si="24"/>
        <v>0.46362698412698405</v>
      </c>
      <c r="W91" s="98">
        <f t="shared" si="24"/>
        <v>0.53307142857142875</v>
      </c>
      <c r="X91" s="98" t="s">
        <v>492</v>
      </c>
      <c r="Y91" s="98" t="s">
        <v>492</v>
      </c>
      <c r="Z91" s="98" t="s">
        <v>492</v>
      </c>
      <c r="AA91" s="98" t="s">
        <v>492</v>
      </c>
      <c r="AB91" s="98" t="s">
        <v>492</v>
      </c>
      <c r="AC91" s="98" t="s">
        <v>492</v>
      </c>
      <c r="AD91" s="98" t="s">
        <v>492</v>
      </c>
      <c r="AE91" s="98" t="s">
        <v>492</v>
      </c>
      <c r="AF91" s="90"/>
      <c r="AG91" s="90"/>
      <c r="AH91" s="90"/>
      <c r="AN91" s="135"/>
    </row>
    <row r="92" spans="1:40">
      <c r="A92" s="2027"/>
      <c r="B92" s="799" t="s">
        <v>522</v>
      </c>
      <c r="C92" s="35"/>
      <c r="D92" s="178" t="s">
        <v>31</v>
      </c>
      <c r="E92" s="739" t="s">
        <v>1186</v>
      </c>
      <c r="F92" s="739" t="s">
        <v>1187</v>
      </c>
      <c r="G92" s="179">
        <v>0.72</v>
      </c>
      <c r="H92" s="179">
        <f t="shared" si="32"/>
        <v>13.670000000000002</v>
      </c>
      <c r="I92" s="568">
        <v>30</v>
      </c>
      <c r="J92" s="120">
        <f t="shared" si="23"/>
        <v>1E-3</v>
      </c>
      <c r="K92" s="37">
        <f t="shared" si="25"/>
        <v>1.6710317460317464E-2</v>
      </c>
      <c r="L92" s="482" t="s">
        <v>492</v>
      </c>
      <c r="M92" s="472" t="s">
        <v>492</v>
      </c>
      <c r="N92" s="568"/>
      <c r="O92" s="37" t="s">
        <v>492</v>
      </c>
      <c r="P92" s="37" t="s">
        <v>492</v>
      </c>
      <c r="Q92" s="98">
        <f t="shared" si="28"/>
        <v>0.21462698412698414</v>
      </c>
      <c r="R92" s="98">
        <f t="shared" si="24"/>
        <v>0.2562936507936508</v>
      </c>
      <c r="S92" s="98">
        <f t="shared" si="24"/>
        <v>0.29796031746031743</v>
      </c>
      <c r="T92" s="98">
        <f t="shared" si="24"/>
        <v>0.33962698412698406</v>
      </c>
      <c r="U92" s="98">
        <f t="shared" si="24"/>
        <v>0.39518253968253964</v>
      </c>
      <c r="V92" s="98">
        <f t="shared" si="24"/>
        <v>0.46462698412698406</v>
      </c>
      <c r="W92" s="98">
        <f t="shared" si="24"/>
        <v>0.53407142857142875</v>
      </c>
      <c r="X92" s="98" t="s">
        <v>492</v>
      </c>
      <c r="Y92" s="98" t="s">
        <v>492</v>
      </c>
      <c r="Z92" s="98" t="s">
        <v>492</v>
      </c>
      <c r="AA92" s="98" t="s">
        <v>492</v>
      </c>
      <c r="AB92" s="98" t="s">
        <v>492</v>
      </c>
      <c r="AC92" s="98" t="s">
        <v>492</v>
      </c>
      <c r="AD92" s="98" t="s">
        <v>492</v>
      </c>
      <c r="AE92" s="98" t="s">
        <v>492</v>
      </c>
      <c r="AF92" s="90"/>
      <c r="AG92" s="90"/>
      <c r="AH92" s="90"/>
    </row>
    <row r="93" spans="1:40">
      <c r="A93" s="2027"/>
      <c r="B93" s="799" t="s">
        <v>521</v>
      </c>
      <c r="C93" s="35"/>
      <c r="D93" s="178" t="s">
        <v>32</v>
      </c>
      <c r="E93" s="571" t="s">
        <v>1029</v>
      </c>
      <c r="F93" s="571" t="s">
        <v>1030</v>
      </c>
      <c r="G93" s="179">
        <v>0.77</v>
      </c>
      <c r="H93" s="179">
        <f t="shared" si="32"/>
        <v>14.440000000000001</v>
      </c>
      <c r="I93" s="568">
        <v>30</v>
      </c>
      <c r="J93" s="120">
        <f t="shared" si="23"/>
        <v>1.0694444444444445E-3</v>
      </c>
      <c r="K93" s="37">
        <f t="shared" si="25"/>
        <v>1.7779761904761909E-2</v>
      </c>
      <c r="L93" s="482" t="s">
        <v>492</v>
      </c>
      <c r="M93" s="472" t="s">
        <v>492</v>
      </c>
      <c r="N93" s="568"/>
      <c r="O93" s="37" t="s">
        <v>492</v>
      </c>
      <c r="P93" s="37" t="s">
        <v>492</v>
      </c>
      <c r="Q93" s="98">
        <f t="shared" si="28"/>
        <v>0.21569642857142859</v>
      </c>
      <c r="R93" s="98">
        <f t="shared" si="24"/>
        <v>0.25736309523809525</v>
      </c>
      <c r="S93" s="98">
        <f t="shared" si="24"/>
        <v>0.29902976190476188</v>
      </c>
      <c r="T93" s="98">
        <f t="shared" si="24"/>
        <v>0.34069642857142851</v>
      </c>
      <c r="U93" s="98">
        <f t="shared" si="24"/>
        <v>0.39625198412698409</v>
      </c>
      <c r="V93" s="98">
        <f t="shared" si="24"/>
        <v>0.46569642857142851</v>
      </c>
      <c r="W93" s="98">
        <f t="shared" si="24"/>
        <v>0.53514087301587321</v>
      </c>
      <c r="X93" s="98" t="s">
        <v>492</v>
      </c>
      <c r="Y93" s="98" t="s">
        <v>492</v>
      </c>
      <c r="Z93" s="98" t="s">
        <v>492</v>
      </c>
      <c r="AA93" s="98" t="s">
        <v>492</v>
      </c>
      <c r="AB93" s="98" t="s">
        <v>492</v>
      </c>
      <c r="AC93" s="98" t="s">
        <v>492</v>
      </c>
      <c r="AD93" s="98" t="s">
        <v>492</v>
      </c>
      <c r="AE93" s="98" t="s">
        <v>492</v>
      </c>
      <c r="AF93" s="90"/>
      <c r="AG93" s="90"/>
      <c r="AH93" s="90"/>
    </row>
    <row r="94" spans="1:40">
      <c r="A94" s="2027"/>
      <c r="B94" s="799" t="s">
        <v>520</v>
      </c>
      <c r="C94" s="35" t="s">
        <v>4</v>
      </c>
      <c r="D94" s="178" t="s">
        <v>148</v>
      </c>
      <c r="E94" s="570" t="s">
        <v>1012</v>
      </c>
      <c r="F94" s="571" t="s">
        <v>1013</v>
      </c>
      <c r="G94" s="472">
        <v>0.53</v>
      </c>
      <c r="H94" s="179">
        <f t="shared" si="32"/>
        <v>14.97</v>
      </c>
      <c r="I94" s="568">
        <v>30</v>
      </c>
      <c r="J94" s="120">
        <f t="shared" si="23"/>
        <v>7.361111111111111E-4</v>
      </c>
      <c r="K94" s="37">
        <f t="shared" si="25"/>
        <v>1.851587301587302E-2</v>
      </c>
      <c r="L94" s="483" t="s">
        <v>492</v>
      </c>
      <c r="M94" s="472" t="s">
        <v>492</v>
      </c>
      <c r="N94" s="568"/>
      <c r="O94" s="37" t="s">
        <v>492</v>
      </c>
      <c r="P94" s="37" t="s">
        <v>492</v>
      </c>
      <c r="Q94" s="98">
        <f t="shared" si="28"/>
        <v>0.2164325396825397</v>
      </c>
      <c r="R94" s="98">
        <f t="shared" si="24"/>
        <v>0.25809920634920636</v>
      </c>
      <c r="S94" s="98">
        <f t="shared" si="24"/>
        <v>0.29976587301587299</v>
      </c>
      <c r="T94" s="98">
        <f t="shared" si="24"/>
        <v>0.34143253968253962</v>
      </c>
      <c r="U94" s="98">
        <f t="shared" si="24"/>
        <v>0.3969880952380952</v>
      </c>
      <c r="V94" s="98">
        <f t="shared" si="24"/>
        <v>0.46643253968253962</v>
      </c>
      <c r="W94" s="98">
        <f t="shared" si="24"/>
        <v>0.53587698412698437</v>
      </c>
      <c r="X94" s="98" t="s">
        <v>492</v>
      </c>
      <c r="Y94" s="98" t="s">
        <v>492</v>
      </c>
      <c r="Z94" s="98" t="s">
        <v>492</v>
      </c>
      <c r="AA94" s="98" t="s">
        <v>492</v>
      </c>
      <c r="AB94" s="98" t="s">
        <v>492</v>
      </c>
      <c r="AC94" s="98" t="s">
        <v>492</v>
      </c>
      <c r="AD94" s="98" t="s">
        <v>492</v>
      </c>
      <c r="AE94" s="98" t="s">
        <v>492</v>
      </c>
      <c r="AF94" s="90"/>
      <c r="AG94" s="90"/>
      <c r="AH94" s="90"/>
    </row>
    <row r="95" spans="1:40">
      <c r="A95" s="2027"/>
      <c r="B95" s="799" t="s">
        <v>518</v>
      </c>
      <c r="C95" s="35"/>
      <c r="D95" s="178" t="s">
        <v>149</v>
      </c>
      <c r="E95" s="570" t="s">
        <v>737</v>
      </c>
      <c r="F95" s="571" t="s">
        <v>1014</v>
      </c>
      <c r="G95" s="472">
        <v>1.07</v>
      </c>
      <c r="H95" s="179">
        <f t="shared" si="32"/>
        <v>16.04</v>
      </c>
      <c r="I95" s="568">
        <v>30</v>
      </c>
      <c r="J95" s="120">
        <f t="shared" si="23"/>
        <v>1.486111111111111E-3</v>
      </c>
      <c r="K95" s="37">
        <f t="shared" si="25"/>
        <v>2.0001984126984132E-2</v>
      </c>
      <c r="L95" s="483" t="s">
        <v>492</v>
      </c>
      <c r="M95" s="472" t="s">
        <v>492</v>
      </c>
      <c r="N95" s="568"/>
      <c r="O95" s="37" t="s">
        <v>492</v>
      </c>
      <c r="P95" s="37" t="s">
        <v>492</v>
      </c>
      <c r="Q95" s="98">
        <f t="shared" si="28"/>
        <v>0.2179186507936508</v>
      </c>
      <c r="R95" s="98">
        <f t="shared" si="24"/>
        <v>0.25958531746031749</v>
      </c>
      <c r="S95" s="98">
        <f t="shared" si="24"/>
        <v>0.30125198412698412</v>
      </c>
      <c r="T95" s="98">
        <f t="shared" si="24"/>
        <v>0.34291865079365075</v>
      </c>
      <c r="U95" s="98">
        <f t="shared" si="24"/>
        <v>0.39847420634920633</v>
      </c>
      <c r="V95" s="98">
        <f t="shared" si="24"/>
        <v>0.46791865079365075</v>
      </c>
      <c r="W95" s="98">
        <f t="shared" si="24"/>
        <v>0.53736309523809545</v>
      </c>
      <c r="X95" s="98">
        <f>X87+$O96</f>
        <v>0.57172817460317471</v>
      </c>
      <c r="Y95" s="98">
        <f>Y87+$O96</f>
        <v>0.61339484126984134</v>
      </c>
      <c r="Z95" s="98">
        <f t="shared" ref="Z95:AC95" si="41">Z87+$O96</f>
        <v>0.65506150793650797</v>
      </c>
      <c r="AA95" s="98">
        <f t="shared" si="41"/>
        <v>0.69672817460317471</v>
      </c>
      <c r="AB95" s="98">
        <f t="shared" si="41"/>
        <v>0.73839484126984145</v>
      </c>
      <c r="AC95" s="98">
        <f t="shared" si="41"/>
        <v>0.80089484126984145</v>
      </c>
      <c r="AD95" s="98">
        <f t="shared" ref="AD95" si="42">AD87+$O96</f>
        <v>0.88422817460317471</v>
      </c>
      <c r="AE95" s="98">
        <f t="shared" ref="AE95" si="43">AE87+$O96</f>
        <v>0.92589484126984145</v>
      </c>
      <c r="AF95" s="90"/>
      <c r="AG95" s="90"/>
      <c r="AH95" s="90"/>
    </row>
    <row r="96" spans="1:40">
      <c r="A96" s="2027"/>
      <c r="B96" s="799" t="s">
        <v>457</v>
      </c>
      <c r="C96" s="35"/>
      <c r="D96" s="178" t="s">
        <v>150</v>
      </c>
      <c r="E96" s="570" t="s">
        <v>1192</v>
      </c>
      <c r="F96" s="571" t="s">
        <v>1193</v>
      </c>
      <c r="G96" s="472">
        <v>0.79</v>
      </c>
      <c r="H96" s="179">
        <f t="shared" si="32"/>
        <v>16.829999999999998</v>
      </c>
      <c r="I96" s="568">
        <v>30</v>
      </c>
      <c r="J96" s="120">
        <f t="shared" si="23"/>
        <v>1.0972222222222223E-3</v>
      </c>
      <c r="K96" s="37">
        <f t="shared" si="25"/>
        <v>2.1099206349206354E-2</v>
      </c>
      <c r="L96" s="484">
        <v>0.79</v>
      </c>
      <c r="M96" s="472">
        <f>M87+L96</f>
        <v>10.29</v>
      </c>
      <c r="N96" s="568">
        <v>30</v>
      </c>
      <c r="O96" s="37">
        <f t="shared" si="26"/>
        <v>1.0972222222222223E-3</v>
      </c>
      <c r="P96" s="37">
        <f>P87+O96</f>
        <v>1.0644841269841271E-2</v>
      </c>
      <c r="Q96" s="98">
        <f t="shared" si="28"/>
        <v>0.21901587301587302</v>
      </c>
      <c r="R96" s="98">
        <f t="shared" si="28"/>
        <v>0.26068253968253974</v>
      </c>
      <c r="S96" s="98">
        <f t="shared" si="28"/>
        <v>0.30234920634920637</v>
      </c>
      <c r="T96" s="98">
        <f t="shared" si="28"/>
        <v>0.344015873015873</v>
      </c>
      <c r="U96" s="98">
        <f t="shared" si="28"/>
        <v>0.39957142857142858</v>
      </c>
      <c r="V96" s="98">
        <f t="shared" si="28"/>
        <v>0.469015873015873</v>
      </c>
      <c r="W96" s="98">
        <f t="shared" si="28"/>
        <v>0.53846031746031764</v>
      </c>
      <c r="X96" s="98">
        <f>X95+O97</f>
        <v>0.57281150793650804</v>
      </c>
      <c r="Y96" s="98">
        <f>Y95+$O97</f>
        <v>0.61447817460317466</v>
      </c>
      <c r="Z96" s="98">
        <f t="shared" ref="Z96:AC96" si="44">Z95+$O97</f>
        <v>0.65614484126984129</v>
      </c>
      <c r="AA96" s="98">
        <f t="shared" si="44"/>
        <v>0.69781150793650804</v>
      </c>
      <c r="AB96" s="98">
        <f t="shared" si="44"/>
        <v>0.73947817460317478</v>
      </c>
      <c r="AC96" s="98">
        <f t="shared" si="44"/>
        <v>0.80197817460317478</v>
      </c>
      <c r="AD96" s="98">
        <f t="shared" ref="AD96" si="45">AD95+$O97</f>
        <v>0.88531150793650804</v>
      </c>
      <c r="AE96" s="98">
        <f t="shared" ref="AE96" si="46">AE95+$O97</f>
        <v>0.92697817460317478</v>
      </c>
      <c r="AF96" s="90"/>
      <c r="AG96" s="90"/>
      <c r="AH96" s="90"/>
    </row>
    <row r="97" spans="1:34">
      <c r="A97" s="2027"/>
      <c r="B97" s="799" t="s">
        <v>456</v>
      </c>
      <c r="C97" s="35"/>
      <c r="D97" s="178" t="s">
        <v>151</v>
      </c>
      <c r="E97" s="570" t="s">
        <v>1194</v>
      </c>
      <c r="F97" s="571" t="s">
        <v>1195</v>
      </c>
      <c r="G97" s="472">
        <v>0.66</v>
      </c>
      <c r="H97" s="179">
        <f t="shared" si="32"/>
        <v>17.489999999999998</v>
      </c>
      <c r="I97" s="568">
        <v>25</v>
      </c>
      <c r="J97" s="120">
        <f t="shared" si="23"/>
        <v>1.1000000000000001E-3</v>
      </c>
      <c r="K97" s="37">
        <f t="shared" si="25"/>
        <v>2.2199206349206354E-2</v>
      </c>
      <c r="L97" s="472">
        <v>0.65</v>
      </c>
      <c r="M97" s="472">
        <f>M96+L97</f>
        <v>10.94</v>
      </c>
      <c r="N97" s="568">
        <v>25</v>
      </c>
      <c r="O97" s="37">
        <f t="shared" si="26"/>
        <v>1.0833333333333335E-3</v>
      </c>
      <c r="P97" s="37">
        <f t="shared" si="35"/>
        <v>1.1728174603174605E-2</v>
      </c>
      <c r="Q97" s="98">
        <f t="shared" si="28"/>
        <v>0.22011587301587301</v>
      </c>
      <c r="R97" s="98">
        <f t="shared" si="28"/>
        <v>0.26178253968253973</v>
      </c>
      <c r="S97" s="98">
        <f t="shared" si="28"/>
        <v>0.30344920634920636</v>
      </c>
      <c r="T97" s="98">
        <f t="shared" si="28"/>
        <v>0.34511587301587299</v>
      </c>
      <c r="U97" s="98">
        <f t="shared" si="28"/>
        <v>0.40067142857142857</v>
      </c>
      <c r="V97" s="98">
        <f t="shared" si="28"/>
        <v>0.47011587301587299</v>
      </c>
      <c r="W97" s="98">
        <f t="shared" si="28"/>
        <v>0.53956031746031763</v>
      </c>
      <c r="X97" s="98">
        <f t="shared" si="28"/>
        <v>0.57391150793650803</v>
      </c>
      <c r="Y97" s="98">
        <f t="shared" ref="Y97:Y109" si="47">Y96+$O98</f>
        <v>0.61592817460317462</v>
      </c>
      <c r="Z97" s="98">
        <f t="shared" ref="Z97:Z109" si="48">Z96+$O98</f>
        <v>0.65759484126984125</v>
      </c>
      <c r="AA97" s="98">
        <f t="shared" ref="AA97:AA109" si="49">AA96+$O98</f>
        <v>0.69926150793650799</v>
      </c>
      <c r="AB97" s="98">
        <f t="shared" ref="AB97:AB109" si="50">AB96+$O98</f>
        <v>0.74092817460317473</v>
      </c>
      <c r="AC97" s="98">
        <f t="shared" ref="AC97:AC109" si="51">AC96+$O98</f>
        <v>0.80342817460317473</v>
      </c>
      <c r="AD97" s="98">
        <f t="shared" ref="AD97:AD110" si="52">AD96+$O98</f>
        <v>0.88676150793650799</v>
      </c>
      <c r="AE97" s="98">
        <f t="shared" ref="AE97:AE110" si="53">AE96+$O98</f>
        <v>0.92842817460317473</v>
      </c>
      <c r="AF97" s="90"/>
      <c r="AH97" s="90"/>
    </row>
    <row r="98" spans="1:34">
      <c r="A98" s="2027"/>
      <c r="B98" s="799" t="s">
        <v>455</v>
      </c>
      <c r="C98" s="35"/>
      <c r="D98" s="178" t="s">
        <v>152</v>
      </c>
      <c r="E98" s="570" t="s">
        <v>1176</v>
      </c>
      <c r="F98" s="571" t="s">
        <v>1177</v>
      </c>
      <c r="G98" s="472">
        <v>0.87</v>
      </c>
      <c r="H98" s="179">
        <f t="shared" si="32"/>
        <v>18.36</v>
      </c>
      <c r="I98" s="568">
        <v>25</v>
      </c>
      <c r="J98" s="120">
        <f t="shared" si="23"/>
        <v>1.4499999999999999E-3</v>
      </c>
      <c r="K98" s="37">
        <f t="shared" si="25"/>
        <v>2.3649206349206354E-2</v>
      </c>
      <c r="L98" s="472">
        <v>0.87</v>
      </c>
      <c r="M98" s="472">
        <f t="shared" ref="M98:M110" si="54">M97+L98</f>
        <v>11.809999999999999</v>
      </c>
      <c r="N98" s="568">
        <v>25</v>
      </c>
      <c r="O98" s="37">
        <f t="shared" si="26"/>
        <v>1.4499999999999999E-3</v>
      </c>
      <c r="P98" s="37">
        <f t="shared" si="35"/>
        <v>1.3178174603174605E-2</v>
      </c>
      <c r="Q98" s="98">
        <f t="shared" si="28"/>
        <v>0.22156587301587302</v>
      </c>
      <c r="R98" s="98">
        <f t="shared" si="28"/>
        <v>0.26323253968253973</v>
      </c>
      <c r="S98" s="98">
        <f t="shared" si="28"/>
        <v>0.30489920634920636</v>
      </c>
      <c r="T98" s="98">
        <f t="shared" si="28"/>
        <v>0.34656587301587299</v>
      </c>
      <c r="U98" s="98">
        <f t="shared" si="28"/>
        <v>0.40212142857142857</v>
      </c>
      <c r="V98" s="98">
        <f t="shared" si="28"/>
        <v>0.47156587301587299</v>
      </c>
      <c r="W98" s="98">
        <f t="shared" si="28"/>
        <v>0.54101031746031758</v>
      </c>
      <c r="X98" s="98">
        <f t="shared" si="28"/>
        <v>0.57536150793650798</v>
      </c>
      <c r="Y98" s="98">
        <f t="shared" si="47"/>
        <v>0.61657817460317466</v>
      </c>
      <c r="Z98" s="98">
        <f t="shared" si="48"/>
        <v>0.65824484126984129</v>
      </c>
      <c r="AA98" s="98">
        <f t="shared" si="49"/>
        <v>0.69991150793650803</v>
      </c>
      <c r="AB98" s="98">
        <f t="shared" si="50"/>
        <v>0.74157817460317477</v>
      </c>
      <c r="AC98" s="98">
        <f t="shared" si="51"/>
        <v>0.80407817460317477</v>
      </c>
      <c r="AD98" s="98">
        <f t="shared" si="52"/>
        <v>0.88741150793650803</v>
      </c>
      <c r="AE98" s="98">
        <f t="shared" si="53"/>
        <v>0.92907817460317477</v>
      </c>
      <c r="AF98" s="90"/>
    </row>
    <row r="99" spans="1:34">
      <c r="A99" s="2027"/>
      <c r="B99" s="799" t="s">
        <v>530</v>
      </c>
      <c r="C99" s="35"/>
      <c r="D99" s="178" t="s">
        <v>153</v>
      </c>
      <c r="E99" s="570" t="s">
        <v>1178</v>
      </c>
      <c r="F99" s="571" t="s">
        <v>1179</v>
      </c>
      <c r="G99" s="817">
        <v>0.39</v>
      </c>
      <c r="H99" s="179">
        <f t="shared" si="32"/>
        <v>18.75</v>
      </c>
      <c r="I99" s="763">
        <v>25</v>
      </c>
      <c r="J99" s="120">
        <f t="shared" si="23"/>
        <v>6.5000000000000008E-4</v>
      </c>
      <c r="K99" s="37">
        <f t="shared" si="25"/>
        <v>2.4299206349206355E-2</v>
      </c>
      <c r="L99" s="763">
        <v>0.39</v>
      </c>
      <c r="M99" s="472">
        <f t="shared" si="54"/>
        <v>12.2</v>
      </c>
      <c r="N99" s="763">
        <v>25</v>
      </c>
      <c r="O99" s="37">
        <f t="shared" si="26"/>
        <v>6.5000000000000008E-4</v>
      </c>
      <c r="P99" s="37">
        <f t="shared" si="35"/>
        <v>1.3828174603174604E-2</v>
      </c>
      <c r="Q99" s="98">
        <f t="shared" si="28"/>
        <v>0.22221587301587303</v>
      </c>
      <c r="R99" s="98">
        <f t="shared" si="28"/>
        <v>0.26388253968253972</v>
      </c>
      <c r="S99" s="98">
        <f t="shared" si="28"/>
        <v>0.30554920634920635</v>
      </c>
      <c r="T99" s="98">
        <f t="shared" si="28"/>
        <v>0.34721587301587298</v>
      </c>
      <c r="U99" s="98">
        <f t="shared" si="28"/>
        <v>0.40277142857142856</v>
      </c>
      <c r="V99" s="98">
        <f t="shared" si="28"/>
        <v>0.47221587301587298</v>
      </c>
      <c r="W99" s="98">
        <f t="shared" si="28"/>
        <v>0.54166031746031762</v>
      </c>
      <c r="X99" s="98">
        <f t="shared" si="28"/>
        <v>0.57601150793650802</v>
      </c>
      <c r="Y99" s="98">
        <f t="shared" si="47"/>
        <v>0.61837817460317468</v>
      </c>
      <c r="Z99" s="98">
        <f t="shared" si="48"/>
        <v>0.66004484126984131</v>
      </c>
      <c r="AA99" s="98">
        <f t="shared" si="49"/>
        <v>0.70171150793650805</v>
      </c>
      <c r="AB99" s="98">
        <f t="shared" si="50"/>
        <v>0.74337817460317479</v>
      </c>
      <c r="AC99" s="98">
        <f t="shared" si="51"/>
        <v>0.80587817460317479</v>
      </c>
      <c r="AD99" s="98">
        <f t="shared" si="52"/>
        <v>0.88921150793650805</v>
      </c>
      <c r="AE99" s="98">
        <f t="shared" si="53"/>
        <v>0.93087817460317479</v>
      </c>
      <c r="AF99" s="90"/>
    </row>
    <row r="100" spans="1:34">
      <c r="A100" s="2027"/>
      <c r="B100" s="799" t="s">
        <v>516</v>
      </c>
      <c r="C100" s="35"/>
      <c r="D100" s="178" t="s">
        <v>154</v>
      </c>
      <c r="E100" s="570" t="s">
        <v>1180</v>
      </c>
      <c r="F100" s="571" t="s">
        <v>1181</v>
      </c>
      <c r="G100" s="568">
        <v>1.08</v>
      </c>
      <c r="H100" s="179">
        <f t="shared" si="32"/>
        <v>19.829999999999998</v>
      </c>
      <c r="I100" s="568">
        <v>25</v>
      </c>
      <c r="J100" s="120">
        <f t="shared" si="23"/>
        <v>1.8000000000000002E-3</v>
      </c>
      <c r="K100" s="37">
        <f t="shared" si="25"/>
        <v>2.6099206349206355E-2</v>
      </c>
      <c r="L100" s="568">
        <v>1.08</v>
      </c>
      <c r="M100" s="472">
        <f t="shared" si="54"/>
        <v>13.28</v>
      </c>
      <c r="N100" s="568">
        <v>25</v>
      </c>
      <c r="O100" s="37">
        <f t="shared" si="26"/>
        <v>1.8000000000000002E-3</v>
      </c>
      <c r="P100" s="37">
        <f t="shared" si="35"/>
        <v>1.5628174603174606E-2</v>
      </c>
      <c r="Q100" s="98">
        <f t="shared" si="28"/>
        <v>0.22401587301587303</v>
      </c>
      <c r="R100" s="98">
        <f t="shared" si="28"/>
        <v>0.26568253968253974</v>
      </c>
      <c r="S100" s="98">
        <f t="shared" si="28"/>
        <v>0.30734920634920637</v>
      </c>
      <c r="T100" s="98">
        <f t="shared" si="28"/>
        <v>0.349015873015873</v>
      </c>
      <c r="U100" s="98">
        <f t="shared" si="28"/>
        <v>0.40457142857142858</v>
      </c>
      <c r="V100" s="98">
        <f t="shared" si="28"/>
        <v>0.474015873015873</v>
      </c>
      <c r="W100" s="98">
        <f t="shared" si="28"/>
        <v>0.54346031746031764</v>
      </c>
      <c r="X100" s="98">
        <f t="shared" si="28"/>
        <v>0.57781150793650804</v>
      </c>
      <c r="Y100" s="98">
        <f t="shared" si="47"/>
        <v>0.61886150793650796</v>
      </c>
      <c r="Z100" s="98">
        <f t="shared" si="48"/>
        <v>0.66052817460317459</v>
      </c>
      <c r="AA100" s="98">
        <f t="shared" si="49"/>
        <v>0.70219484126984133</v>
      </c>
      <c r="AB100" s="98">
        <f t="shared" si="50"/>
        <v>0.74386150793650807</v>
      </c>
      <c r="AC100" s="98">
        <f t="shared" si="51"/>
        <v>0.80636150793650807</v>
      </c>
      <c r="AD100" s="98">
        <f t="shared" si="52"/>
        <v>0.88969484126984133</v>
      </c>
      <c r="AE100" s="98">
        <f t="shared" si="53"/>
        <v>0.93136150793650807</v>
      </c>
      <c r="AF100" s="90"/>
    </row>
    <row r="101" spans="1:34">
      <c r="A101" s="2027"/>
      <c r="B101" s="799" t="s">
        <v>517</v>
      </c>
      <c r="C101" s="35"/>
      <c r="D101" s="178" t="s">
        <v>155</v>
      </c>
      <c r="E101" s="570" t="s">
        <v>1017</v>
      </c>
      <c r="F101" s="571" t="s">
        <v>1018</v>
      </c>
      <c r="G101" s="487">
        <v>0.31</v>
      </c>
      <c r="H101" s="179">
        <f t="shared" si="32"/>
        <v>20.139999999999997</v>
      </c>
      <c r="I101" s="763">
        <v>25</v>
      </c>
      <c r="J101" s="120">
        <f t="shared" si="23"/>
        <v>5.1666666666666668E-4</v>
      </c>
      <c r="K101" s="37">
        <f t="shared" si="25"/>
        <v>2.661587301587302E-2</v>
      </c>
      <c r="L101" s="487">
        <v>0.28999999999999998</v>
      </c>
      <c r="M101" s="472">
        <f t="shared" si="54"/>
        <v>13.569999999999999</v>
      </c>
      <c r="N101" s="189">
        <v>25</v>
      </c>
      <c r="O101" s="37">
        <f t="shared" si="26"/>
        <v>4.8333333333333328E-4</v>
      </c>
      <c r="P101" s="37">
        <f t="shared" si="35"/>
        <v>1.6111507936507938E-2</v>
      </c>
      <c r="Q101" s="98">
        <f t="shared" si="28"/>
        <v>0.22453253968253969</v>
      </c>
      <c r="R101" s="98">
        <f t="shared" si="28"/>
        <v>0.26619920634920641</v>
      </c>
      <c r="S101" s="98">
        <f t="shared" si="28"/>
        <v>0.30786587301587304</v>
      </c>
      <c r="T101" s="98">
        <f t="shared" si="28"/>
        <v>0.34953253968253967</v>
      </c>
      <c r="U101" s="98">
        <f t="shared" si="28"/>
        <v>0.40508809523809525</v>
      </c>
      <c r="V101" s="98">
        <f t="shared" si="28"/>
        <v>0.47453253968253967</v>
      </c>
      <c r="W101" s="98">
        <f t="shared" si="28"/>
        <v>0.54397698412698436</v>
      </c>
      <c r="X101" s="98">
        <f t="shared" si="28"/>
        <v>0.57832817460317476</v>
      </c>
      <c r="Y101" s="98">
        <f t="shared" si="47"/>
        <v>0.61937817460317468</v>
      </c>
      <c r="Z101" s="98">
        <f t="shared" si="48"/>
        <v>0.66104484126984131</v>
      </c>
      <c r="AA101" s="98">
        <f t="shared" si="49"/>
        <v>0.70271150793650805</v>
      </c>
      <c r="AB101" s="98">
        <f t="shared" si="50"/>
        <v>0.74437817460317479</v>
      </c>
      <c r="AC101" s="98">
        <f t="shared" si="51"/>
        <v>0.80687817460317479</v>
      </c>
      <c r="AD101" s="98">
        <f t="shared" si="52"/>
        <v>0.89021150793650805</v>
      </c>
      <c r="AE101" s="98">
        <f t="shared" si="53"/>
        <v>0.93187817460317479</v>
      </c>
      <c r="AF101" s="545"/>
    </row>
    <row r="102" spans="1:34">
      <c r="A102" s="2027"/>
      <c r="B102" s="799" t="s">
        <v>531</v>
      </c>
      <c r="C102" s="35"/>
      <c r="D102" s="178" t="s">
        <v>156</v>
      </c>
      <c r="E102" s="570" t="s">
        <v>1015</v>
      </c>
      <c r="F102" s="571" t="s">
        <v>1016</v>
      </c>
      <c r="G102" s="487">
        <v>0.36</v>
      </c>
      <c r="H102" s="179">
        <f t="shared" si="32"/>
        <v>20.499999999999996</v>
      </c>
      <c r="I102" s="763">
        <v>25</v>
      </c>
      <c r="J102" s="120">
        <f t="shared" si="23"/>
        <v>5.9999999999999995E-4</v>
      </c>
      <c r="K102" s="37">
        <f t="shared" si="25"/>
        <v>2.721587301587302E-2</v>
      </c>
      <c r="L102" s="487">
        <v>0.31</v>
      </c>
      <c r="M102" s="472">
        <f t="shared" si="54"/>
        <v>13.879999999999999</v>
      </c>
      <c r="N102" s="189">
        <v>25</v>
      </c>
      <c r="O102" s="37">
        <f t="shared" si="26"/>
        <v>5.1666666666666668E-4</v>
      </c>
      <c r="P102" s="37">
        <f t="shared" si="35"/>
        <v>1.6628174603174603E-2</v>
      </c>
      <c r="Q102" s="98">
        <f t="shared" si="28"/>
        <v>0.22513253968253968</v>
      </c>
      <c r="R102" s="98">
        <f t="shared" si="28"/>
        <v>0.2667992063492064</v>
      </c>
      <c r="S102" s="98">
        <f t="shared" si="28"/>
        <v>0.30846587301587303</v>
      </c>
      <c r="T102" s="98">
        <f t="shared" si="28"/>
        <v>0.35013253968253966</v>
      </c>
      <c r="U102" s="98">
        <f t="shared" si="28"/>
        <v>0.40568809523809524</v>
      </c>
      <c r="V102" s="98">
        <f t="shared" si="28"/>
        <v>0.47513253968253966</v>
      </c>
      <c r="W102" s="98">
        <f t="shared" si="28"/>
        <v>0.54457698412698441</v>
      </c>
      <c r="X102" s="98">
        <f t="shared" si="28"/>
        <v>0.57892817460317481</v>
      </c>
      <c r="Y102" s="98">
        <f t="shared" si="47"/>
        <v>0.62027817460317469</v>
      </c>
      <c r="Z102" s="98">
        <f t="shared" si="48"/>
        <v>0.66194484126984132</v>
      </c>
      <c r="AA102" s="98">
        <f t="shared" si="49"/>
        <v>0.70361150793650806</v>
      </c>
      <c r="AB102" s="98">
        <f t="shared" si="50"/>
        <v>0.7452781746031748</v>
      </c>
      <c r="AC102" s="98">
        <f t="shared" si="51"/>
        <v>0.8077781746031748</v>
      </c>
      <c r="AD102" s="98">
        <f t="shared" si="52"/>
        <v>0.89111150793650806</v>
      </c>
      <c r="AE102" s="98">
        <f t="shared" si="53"/>
        <v>0.9327781746031748</v>
      </c>
      <c r="AF102" s="545"/>
    </row>
    <row r="103" spans="1:34">
      <c r="A103" s="2027"/>
      <c r="B103" s="799" t="s">
        <v>210</v>
      </c>
      <c r="C103" s="35"/>
      <c r="D103" s="178" t="s">
        <v>157</v>
      </c>
      <c r="E103" s="570" t="s">
        <v>774</v>
      </c>
      <c r="F103" s="571" t="s">
        <v>775</v>
      </c>
      <c r="G103" s="472">
        <v>0.54</v>
      </c>
      <c r="H103" s="179">
        <f t="shared" si="32"/>
        <v>21.039999999999996</v>
      </c>
      <c r="I103" s="568">
        <v>25</v>
      </c>
      <c r="J103" s="120">
        <f t="shared" si="23"/>
        <v>9.0000000000000008E-4</v>
      </c>
      <c r="K103" s="37">
        <f t="shared" si="25"/>
        <v>2.8115873015873021E-2</v>
      </c>
      <c r="L103" s="472">
        <v>0.54</v>
      </c>
      <c r="M103" s="472">
        <f t="shared" si="54"/>
        <v>14.419999999999998</v>
      </c>
      <c r="N103" s="189">
        <v>25</v>
      </c>
      <c r="O103" s="37">
        <f t="shared" si="26"/>
        <v>9.0000000000000008E-4</v>
      </c>
      <c r="P103" s="37">
        <f t="shared" si="35"/>
        <v>1.7528174603174605E-2</v>
      </c>
      <c r="Q103" s="98">
        <f t="shared" si="28"/>
        <v>0.2260325396825397</v>
      </c>
      <c r="R103" s="98">
        <f t="shared" si="28"/>
        <v>0.26769920634920641</v>
      </c>
      <c r="S103" s="98">
        <f t="shared" si="28"/>
        <v>0.30936587301587304</v>
      </c>
      <c r="T103" s="98">
        <f t="shared" si="28"/>
        <v>0.35103253968253967</v>
      </c>
      <c r="U103" s="98">
        <f t="shared" si="28"/>
        <v>0.40658809523809525</v>
      </c>
      <c r="V103" s="98">
        <f t="shared" si="28"/>
        <v>0.47603253968253967</v>
      </c>
      <c r="W103" s="98">
        <f t="shared" si="28"/>
        <v>0.54547698412698442</v>
      </c>
      <c r="X103" s="98">
        <f t="shared" si="28"/>
        <v>0.57982817460317482</v>
      </c>
      <c r="Y103" s="98">
        <f t="shared" si="47"/>
        <v>0.62077817460317464</v>
      </c>
      <c r="Z103" s="98">
        <f t="shared" si="48"/>
        <v>0.66244484126984127</v>
      </c>
      <c r="AA103" s="98">
        <f t="shared" si="49"/>
        <v>0.70411150793650801</v>
      </c>
      <c r="AB103" s="98">
        <f t="shared" si="50"/>
        <v>0.74577817460317475</v>
      </c>
      <c r="AC103" s="98">
        <f t="shared" si="51"/>
        <v>0.80827817460317475</v>
      </c>
      <c r="AD103" s="98">
        <f t="shared" si="52"/>
        <v>0.89161150793650801</v>
      </c>
      <c r="AE103" s="98">
        <f t="shared" si="53"/>
        <v>0.93327817460317475</v>
      </c>
      <c r="AF103" s="545"/>
    </row>
    <row r="104" spans="1:34">
      <c r="A104" s="2027"/>
      <c r="B104" s="799" t="s">
        <v>216</v>
      </c>
      <c r="C104" s="35"/>
      <c r="D104" s="178" t="s">
        <v>102</v>
      </c>
      <c r="E104" s="607" t="s">
        <v>778</v>
      </c>
      <c r="F104" s="607" t="s">
        <v>779</v>
      </c>
      <c r="G104" s="856">
        <v>0.38</v>
      </c>
      <c r="H104" s="179">
        <f t="shared" si="32"/>
        <v>21.419999999999995</v>
      </c>
      <c r="I104" s="763">
        <v>25</v>
      </c>
      <c r="J104" s="120">
        <f t="shared" si="23"/>
        <v>6.333333333333333E-4</v>
      </c>
      <c r="K104" s="37">
        <f t="shared" si="25"/>
        <v>2.8749206349206354E-2</v>
      </c>
      <c r="L104" s="487">
        <v>0.3</v>
      </c>
      <c r="M104" s="472">
        <f t="shared" si="54"/>
        <v>14.719999999999999</v>
      </c>
      <c r="N104" s="189">
        <v>25</v>
      </c>
      <c r="O104" s="37">
        <f t="shared" si="26"/>
        <v>5.0000000000000001E-4</v>
      </c>
      <c r="P104" s="37">
        <f t="shared" si="35"/>
        <v>1.8028174603174605E-2</v>
      </c>
      <c r="Q104" s="98">
        <f t="shared" si="28"/>
        <v>0.22666587301587304</v>
      </c>
      <c r="R104" s="98">
        <f t="shared" si="28"/>
        <v>0.26833253968253973</v>
      </c>
      <c r="S104" s="98">
        <f t="shared" si="28"/>
        <v>0.30999920634920636</v>
      </c>
      <c r="T104" s="98">
        <f t="shared" si="28"/>
        <v>0.35166587301587299</v>
      </c>
      <c r="U104" s="98">
        <f t="shared" si="28"/>
        <v>0.40722142857142857</v>
      </c>
      <c r="V104" s="98">
        <f t="shared" si="28"/>
        <v>0.47666587301587299</v>
      </c>
      <c r="W104" s="98">
        <f t="shared" si="28"/>
        <v>0.5461103174603178</v>
      </c>
      <c r="X104" s="98">
        <f t="shared" si="28"/>
        <v>0.58046150793650819</v>
      </c>
      <c r="Y104" s="98">
        <f t="shared" si="47"/>
        <v>0.62177817460317464</v>
      </c>
      <c r="Z104" s="98">
        <f t="shared" si="48"/>
        <v>0.66344484126984127</v>
      </c>
      <c r="AA104" s="98">
        <f t="shared" si="49"/>
        <v>0.70511150793650801</v>
      </c>
      <c r="AB104" s="98">
        <f t="shared" si="50"/>
        <v>0.74677817460317475</v>
      </c>
      <c r="AC104" s="98">
        <f t="shared" si="51"/>
        <v>0.80927817460317475</v>
      </c>
      <c r="AD104" s="98">
        <f t="shared" si="52"/>
        <v>0.89261150793650801</v>
      </c>
      <c r="AE104" s="98">
        <f t="shared" si="53"/>
        <v>0.93427817460317475</v>
      </c>
      <c r="AF104" s="545"/>
    </row>
    <row r="105" spans="1:34">
      <c r="A105" s="2027"/>
      <c r="B105" s="799" t="s">
        <v>191</v>
      </c>
      <c r="C105" s="35"/>
      <c r="D105" s="178" t="s">
        <v>158</v>
      </c>
      <c r="E105" s="609" t="s">
        <v>741</v>
      </c>
      <c r="F105" s="609" t="s">
        <v>742</v>
      </c>
      <c r="G105" s="472">
        <v>0.3</v>
      </c>
      <c r="H105" s="179">
        <f t="shared" si="32"/>
        <v>21.719999999999995</v>
      </c>
      <c r="I105" s="763">
        <v>25</v>
      </c>
      <c r="J105" s="120">
        <f t="shared" si="23"/>
        <v>5.0000000000000001E-4</v>
      </c>
      <c r="K105" s="37">
        <f t="shared" si="25"/>
        <v>2.9249206349206355E-2</v>
      </c>
      <c r="L105" s="472">
        <v>0.6</v>
      </c>
      <c r="M105" s="472">
        <f t="shared" si="54"/>
        <v>15.319999999999999</v>
      </c>
      <c r="N105" s="189">
        <v>25</v>
      </c>
      <c r="O105" s="37">
        <f t="shared" si="26"/>
        <v>1E-3</v>
      </c>
      <c r="P105" s="37">
        <f t="shared" si="35"/>
        <v>1.9028174603174606E-2</v>
      </c>
      <c r="Q105" s="98">
        <f t="shared" si="28"/>
        <v>0.22716587301587304</v>
      </c>
      <c r="R105" s="98">
        <f t="shared" si="28"/>
        <v>0.26883253968253973</v>
      </c>
      <c r="S105" s="98">
        <f t="shared" si="28"/>
        <v>0.31049920634920636</v>
      </c>
      <c r="T105" s="98">
        <f t="shared" si="28"/>
        <v>0.35216587301587299</v>
      </c>
      <c r="U105" s="98">
        <f t="shared" si="28"/>
        <v>0.40772142857142857</v>
      </c>
      <c r="V105" s="98">
        <f t="shared" si="28"/>
        <v>0.47716587301587299</v>
      </c>
      <c r="W105" s="98">
        <f t="shared" si="28"/>
        <v>0.54661031746031774</v>
      </c>
      <c r="X105" s="98">
        <f t="shared" si="28"/>
        <v>0.58096150793650814</v>
      </c>
      <c r="Y105" s="98">
        <f t="shared" si="47"/>
        <v>0.62282817460317463</v>
      </c>
      <c r="Z105" s="98">
        <f t="shared" si="48"/>
        <v>0.66449484126984126</v>
      </c>
      <c r="AA105" s="98">
        <f t="shared" si="49"/>
        <v>0.706161507936508</v>
      </c>
      <c r="AB105" s="98">
        <f t="shared" si="50"/>
        <v>0.74782817460317474</v>
      </c>
      <c r="AC105" s="98">
        <f t="shared" si="51"/>
        <v>0.81032817460317474</v>
      </c>
      <c r="AD105" s="98">
        <f t="shared" si="52"/>
        <v>0.893661507936508</v>
      </c>
      <c r="AE105" s="98">
        <f t="shared" si="53"/>
        <v>0.93532817460317474</v>
      </c>
      <c r="AF105" s="545"/>
    </row>
    <row r="106" spans="1:34">
      <c r="A106" s="2027"/>
      <c r="B106" s="799" t="s">
        <v>203</v>
      </c>
      <c r="C106" s="35"/>
      <c r="D106" s="178" t="s">
        <v>159</v>
      </c>
      <c r="E106" s="607" t="s">
        <v>737</v>
      </c>
      <c r="F106" s="607" t="s">
        <v>738</v>
      </c>
      <c r="G106" s="528">
        <v>0.62</v>
      </c>
      <c r="H106" s="179">
        <f t="shared" si="32"/>
        <v>22.339999999999996</v>
      </c>
      <c r="I106" s="763">
        <v>25</v>
      </c>
      <c r="J106" s="120">
        <f t="shared" si="23"/>
        <v>1.0333333333333334E-3</v>
      </c>
      <c r="K106" s="37">
        <f t="shared" si="25"/>
        <v>3.0282539682539689E-2</v>
      </c>
      <c r="L106" s="528">
        <v>0.63</v>
      </c>
      <c r="M106" s="472">
        <f t="shared" si="54"/>
        <v>15.95</v>
      </c>
      <c r="N106" s="189">
        <v>25</v>
      </c>
      <c r="O106" s="37">
        <f t="shared" si="26"/>
        <v>1.0499999999999999E-3</v>
      </c>
      <c r="P106" s="37">
        <f t="shared" si="35"/>
        <v>2.0078174603174605E-2</v>
      </c>
      <c r="Q106" s="98">
        <f t="shared" si="28"/>
        <v>0.22819920634920637</v>
      </c>
      <c r="R106" s="98">
        <f t="shared" si="28"/>
        <v>0.26986587301587306</v>
      </c>
      <c r="S106" s="98">
        <f t="shared" si="28"/>
        <v>0.31153253968253969</v>
      </c>
      <c r="T106" s="98">
        <f t="shared" si="28"/>
        <v>0.35319920634920632</v>
      </c>
      <c r="U106" s="98">
        <f t="shared" si="28"/>
        <v>0.4087547619047619</v>
      </c>
      <c r="V106" s="98">
        <f t="shared" si="28"/>
        <v>0.47819920634920632</v>
      </c>
      <c r="W106" s="98">
        <f t="shared" si="28"/>
        <v>0.54764365079365107</v>
      </c>
      <c r="X106" s="98">
        <f t="shared" si="28"/>
        <v>0.58199484126984147</v>
      </c>
      <c r="Y106" s="98">
        <f t="shared" si="47"/>
        <v>0.62344484126984134</v>
      </c>
      <c r="Z106" s="98">
        <f t="shared" si="48"/>
        <v>0.66511150793650797</v>
      </c>
      <c r="AA106" s="98">
        <f t="shared" si="49"/>
        <v>0.70677817460317471</v>
      </c>
      <c r="AB106" s="98">
        <f t="shared" si="50"/>
        <v>0.74844484126984145</v>
      </c>
      <c r="AC106" s="98">
        <f t="shared" si="51"/>
        <v>0.81094484126984145</v>
      </c>
      <c r="AD106" s="98">
        <f t="shared" si="52"/>
        <v>0.89427817460317471</v>
      </c>
      <c r="AE106" s="98">
        <f t="shared" si="53"/>
        <v>0.93594484126984145</v>
      </c>
      <c r="AF106" s="545"/>
    </row>
    <row r="107" spans="1:34">
      <c r="A107" s="2027"/>
      <c r="B107" s="801" t="s">
        <v>205</v>
      </c>
      <c r="C107" s="35" t="s">
        <v>5</v>
      </c>
      <c r="D107" s="178" t="s">
        <v>160</v>
      </c>
      <c r="E107" s="609" t="s">
        <v>739</v>
      </c>
      <c r="F107" s="609" t="s">
        <v>740</v>
      </c>
      <c r="G107" s="472">
        <v>0.37</v>
      </c>
      <c r="H107" s="179">
        <f t="shared" si="32"/>
        <v>22.709999999999997</v>
      </c>
      <c r="I107" s="568">
        <v>25</v>
      </c>
      <c r="J107" s="120">
        <f t="shared" si="23"/>
        <v>6.1666666666666673E-4</v>
      </c>
      <c r="K107" s="37">
        <f t="shared" si="25"/>
        <v>3.0899206349206357E-2</v>
      </c>
      <c r="L107" s="472">
        <v>0.37</v>
      </c>
      <c r="M107" s="472">
        <f t="shared" si="54"/>
        <v>16.32</v>
      </c>
      <c r="N107" s="189">
        <v>25</v>
      </c>
      <c r="O107" s="37">
        <f t="shared" si="26"/>
        <v>6.1666666666666673E-4</v>
      </c>
      <c r="P107" s="37">
        <f t="shared" si="35"/>
        <v>2.0694841269841273E-2</v>
      </c>
      <c r="Q107" s="98">
        <f t="shared" si="28"/>
        <v>0.22881587301587303</v>
      </c>
      <c r="R107" s="98">
        <f t="shared" si="28"/>
        <v>0.27048253968253971</v>
      </c>
      <c r="S107" s="98">
        <f t="shared" si="28"/>
        <v>0.31214920634920634</v>
      </c>
      <c r="T107" s="98">
        <f t="shared" si="28"/>
        <v>0.35381587301587297</v>
      </c>
      <c r="U107" s="98">
        <f t="shared" si="28"/>
        <v>0.40937142857142855</v>
      </c>
      <c r="V107" s="98">
        <f t="shared" si="28"/>
        <v>0.47881587301587297</v>
      </c>
      <c r="W107" s="98">
        <f t="shared" si="28"/>
        <v>0.54826031746031778</v>
      </c>
      <c r="X107" s="98">
        <f t="shared" si="28"/>
        <v>0.58261150793650818</v>
      </c>
      <c r="Y107" s="98">
        <f t="shared" si="47"/>
        <v>0.62482817460317464</v>
      </c>
      <c r="Z107" s="98">
        <f t="shared" si="48"/>
        <v>0.66649484126984126</v>
      </c>
      <c r="AA107" s="98">
        <f t="shared" si="49"/>
        <v>0.70816150793650801</v>
      </c>
      <c r="AB107" s="98">
        <f t="shared" si="50"/>
        <v>0.74982817460317475</v>
      </c>
      <c r="AC107" s="98">
        <f t="shared" si="51"/>
        <v>0.81232817460317475</v>
      </c>
      <c r="AD107" s="98">
        <f t="shared" si="52"/>
        <v>0.89566150793650801</v>
      </c>
      <c r="AE107" s="98">
        <f t="shared" si="53"/>
        <v>0.93732817460317475</v>
      </c>
      <c r="AF107" s="545"/>
    </row>
    <row r="108" spans="1:34">
      <c r="A108" s="2027"/>
      <c r="B108" s="799" t="s">
        <v>215</v>
      </c>
      <c r="C108" s="35"/>
      <c r="D108" s="178" t="s">
        <v>161</v>
      </c>
      <c r="E108" s="607" t="s">
        <v>743</v>
      </c>
      <c r="F108" s="607" t="s">
        <v>744</v>
      </c>
      <c r="G108" s="472">
        <v>0.82</v>
      </c>
      <c r="H108" s="179">
        <f t="shared" si="32"/>
        <v>23.529999999999998</v>
      </c>
      <c r="I108" s="568">
        <v>25</v>
      </c>
      <c r="J108" s="120">
        <f t="shared" si="23"/>
        <v>1.3666666666666664E-3</v>
      </c>
      <c r="K108" s="37">
        <f t="shared" si="25"/>
        <v>3.2265873015873026E-2</v>
      </c>
      <c r="L108" s="472">
        <v>0.83</v>
      </c>
      <c r="M108" s="472">
        <f t="shared" si="54"/>
        <v>17.149999999999999</v>
      </c>
      <c r="N108" s="189">
        <v>25</v>
      </c>
      <c r="O108" s="37">
        <f t="shared" si="26"/>
        <v>1.3833333333333334E-3</v>
      </c>
      <c r="P108" s="37">
        <f t="shared" si="35"/>
        <v>2.2078174603174607E-2</v>
      </c>
      <c r="Q108" s="98">
        <f t="shared" si="28"/>
        <v>0.23018253968253968</v>
      </c>
      <c r="R108" s="98">
        <f t="shared" si="28"/>
        <v>0.2718492063492064</v>
      </c>
      <c r="S108" s="98">
        <f t="shared" si="28"/>
        <v>0.31351587301587303</v>
      </c>
      <c r="T108" s="98">
        <f t="shared" si="28"/>
        <v>0.35518253968253966</v>
      </c>
      <c r="U108" s="98">
        <f t="shared" si="28"/>
        <v>0.41073809523809524</v>
      </c>
      <c r="V108" s="98">
        <f t="shared" si="28"/>
        <v>0.48018253968253966</v>
      </c>
      <c r="W108" s="98">
        <f t="shared" si="28"/>
        <v>0.54962698412698441</v>
      </c>
      <c r="X108" s="98">
        <f t="shared" si="28"/>
        <v>0.5839781746031748</v>
      </c>
      <c r="Y108" s="98">
        <f t="shared" si="47"/>
        <v>0.62619484126984126</v>
      </c>
      <c r="Z108" s="98">
        <f t="shared" si="48"/>
        <v>0.66786150793650789</v>
      </c>
      <c r="AA108" s="98">
        <f t="shared" si="49"/>
        <v>0.70952817460317463</v>
      </c>
      <c r="AB108" s="98">
        <f t="shared" si="50"/>
        <v>0.75119484126984137</v>
      </c>
      <c r="AC108" s="98">
        <f t="shared" si="51"/>
        <v>0.81369484126984137</v>
      </c>
      <c r="AD108" s="98">
        <f t="shared" si="52"/>
        <v>0.89702817460317463</v>
      </c>
      <c r="AE108" s="98">
        <f t="shared" si="53"/>
        <v>0.93869484126984137</v>
      </c>
      <c r="AF108" s="90"/>
    </row>
    <row r="109" spans="1:34">
      <c r="A109" s="2027"/>
      <c r="B109" s="799" t="s">
        <v>423</v>
      </c>
      <c r="C109" s="35"/>
      <c r="D109" s="178" t="s">
        <v>183</v>
      </c>
      <c r="E109" s="584" t="s">
        <v>662</v>
      </c>
      <c r="F109" s="584" t="s">
        <v>663</v>
      </c>
      <c r="G109" s="472">
        <v>0.82</v>
      </c>
      <c r="H109" s="179">
        <f t="shared" si="32"/>
        <v>24.349999999999998</v>
      </c>
      <c r="I109" s="568">
        <v>25</v>
      </c>
      <c r="J109" s="120">
        <f t="shared" si="23"/>
        <v>1.3666666666666664E-3</v>
      </c>
      <c r="K109" s="37">
        <f t="shared" si="25"/>
        <v>3.3632539682539694E-2</v>
      </c>
      <c r="L109" s="472">
        <v>0.82</v>
      </c>
      <c r="M109" s="472">
        <f t="shared" si="54"/>
        <v>17.97</v>
      </c>
      <c r="N109" s="473">
        <v>25</v>
      </c>
      <c r="O109" s="37">
        <f t="shared" si="26"/>
        <v>1.3666666666666664E-3</v>
      </c>
      <c r="P109" s="37">
        <f t="shared" si="35"/>
        <v>2.3444841269841272E-2</v>
      </c>
      <c r="Q109" s="98">
        <f t="shared" si="28"/>
        <v>0.23154920634920634</v>
      </c>
      <c r="R109" s="98">
        <f t="shared" si="28"/>
        <v>0.27321587301587308</v>
      </c>
      <c r="S109" s="98">
        <f t="shared" si="28"/>
        <v>0.31488253968253971</v>
      </c>
      <c r="T109" s="98">
        <f t="shared" si="28"/>
        <v>0.35654920634920634</v>
      </c>
      <c r="U109" s="98">
        <f t="shared" si="28"/>
        <v>0.41210476190476192</v>
      </c>
      <c r="V109" s="98">
        <f t="shared" si="28"/>
        <v>0.48154920634920634</v>
      </c>
      <c r="W109" s="98">
        <f t="shared" si="28"/>
        <v>0.55099365079365104</v>
      </c>
      <c r="X109" s="98">
        <f t="shared" si="28"/>
        <v>0.58534484126984143</v>
      </c>
      <c r="Y109" s="98">
        <f t="shared" si="47"/>
        <v>0.62732817460317458</v>
      </c>
      <c r="Z109" s="98">
        <f t="shared" si="48"/>
        <v>0.66899484126984121</v>
      </c>
      <c r="AA109" s="98">
        <f t="shared" si="49"/>
        <v>0.71066150793650795</v>
      </c>
      <c r="AB109" s="98">
        <f t="shared" si="50"/>
        <v>0.75232817460317469</v>
      </c>
      <c r="AC109" s="98">
        <f t="shared" si="51"/>
        <v>0.81482817460317469</v>
      </c>
      <c r="AD109" s="98">
        <f t="shared" si="52"/>
        <v>0.89816150793650795</v>
      </c>
      <c r="AE109" s="98">
        <f t="shared" si="53"/>
        <v>0.93982817460317469</v>
      </c>
      <c r="AF109" s="90"/>
    </row>
    <row r="110" spans="1:34">
      <c r="A110" s="2028"/>
      <c r="B110" s="802" t="s">
        <v>162</v>
      </c>
      <c r="C110" s="35"/>
      <c r="D110" s="178" t="s">
        <v>184</v>
      </c>
      <c r="E110" s="584" t="s">
        <v>601</v>
      </c>
      <c r="F110" s="584" t="s">
        <v>602</v>
      </c>
      <c r="G110" s="487">
        <v>0.65</v>
      </c>
      <c r="H110" s="179">
        <f t="shared" si="32"/>
        <v>24.999999999999996</v>
      </c>
      <c r="I110" s="568">
        <v>25</v>
      </c>
      <c r="J110" s="120">
        <f t="shared" si="23"/>
        <v>1.0833333333333335E-3</v>
      </c>
      <c r="K110" s="37">
        <f t="shared" si="25"/>
        <v>3.4715873015873026E-2</v>
      </c>
      <c r="L110" s="487">
        <v>0.68</v>
      </c>
      <c r="M110" s="472">
        <f t="shared" si="54"/>
        <v>18.649999999999999</v>
      </c>
      <c r="N110" s="189">
        <v>25</v>
      </c>
      <c r="O110" s="37">
        <f t="shared" si="26"/>
        <v>1.1333333333333334E-3</v>
      </c>
      <c r="P110" s="37">
        <f t="shared" si="35"/>
        <v>2.4578174603174605E-2</v>
      </c>
      <c r="Q110" s="98">
        <f t="shared" si="28"/>
        <v>0.23263253968253966</v>
      </c>
      <c r="R110" s="98">
        <f t="shared" si="28"/>
        <v>0.2742992063492064</v>
      </c>
      <c r="S110" s="98">
        <f t="shared" si="28"/>
        <v>0.31596587301587303</v>
      </c>
      <c r="T110" s="98">
        <f t="shared" si="28"/>
        <v>0.35763253968253966</v>
      </c>
      <c r="U110" s="98">
        <f t="shared" si="28"/>
        <v>0.41318809523809524</v>
      </c>
      <c r="V110" s="98">
        <f t="shared" si="28"/>
        <v>0.48263253968253966</v>
      </c>
      <c r="W110" s="98">
        <f t="shared" si="28"/>
        <v>0.55207698412698436</v>
      </c>
      <c r="X110" s="98">
        <f t="shared" si="28"/>
        <v>0.58642817460317476</v>
      </c>
      <c r="Y110" s="98">
        <f t="shared" ref="Y110" si="55">Y109+$O111</f>
        <v>0.62732817460317458</v>
      </c>
      <c r="Z110" s="98">
        <f t="shared" ref="Z110" si="56">Z109+$O111</f>
        <v>0.66899484126984121</v>
      </c>
      <c r="AA110" s="98">
        <f t="shared" ref="AA110" si="57">AA109+$O111</f>
        <v>0.71066150793650795</v>
      </c>
      <c r="AB110" s="98">
        <f t="shared" ref="AB110" si="58">AB109+$O111</f>
        <v>0.75232817460317469</v>
      </c>
      <c r="AC110" s="98">
        <f t="shared" ref="AC110" si="59">AC109+$O111</f>
        <v>0.81482817460317469</v>
      </c>
      <c r="AD110" s="98">
        <f t="shared" si="52"/>
        <v>0.89816150793650795</v>
      </c>
      <c r="AE110" s="98">
        <f t="shared" si="53"/>
        <v>0.93982817460317469</v>
      </c>
      <c r="AF110" s="90"/>
    </row>
    <row r="111" spans="1:34">
      <c r="A111" s="506"/>
      <c r="B111" s="17"/>
      <c r="C111" s="84"/>
      <c r="D111" s="84"/>
      <c r="E111" s="513"/>
      <c r="F111" s="513"/>
      <c r="G111" s="333"/>
      <c r="H111" s="87"/>
      <c r="I111" s="87"/>
      <c r="J111" s="513"/>
      <c r="K111" s="547"/>
      <c r="L111" s="548"/>
      <c r="M111" s="87"/>
      <c r="N111" s="87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</row>
    <row r="112" spans="1:34">
      <c r="A112" s="460"/>
      <c r="B112" s="136"/>
      <c r="C112" s="712"/>
      <c r="D112" s="712"/>
      <c r="E112" s="896" t="s">
        <v>1321</v>
      </c>
      <c r="F112" s="896"/>
      <c r="G112" s="897" t="s">
        <v>1316</v>
      </c>
      <c r="H112" s="715"/>
      <c r="I112" s="87"/>
      <c r="J112" s="550"/>
      <c r="K112" s="547"/>
      <c r="L112" s="465"/>
      <c r="M112" s="87"/>
      <c r="N112" s="87"/>
      <c r="O112" s="20"/>
      <c r="P112" s="20"/>
      <c r="Q112" s="20"/>
      <c r="R112" s="20"/>
      <c r="S112" s="20"/>
      <c r="T112" s="20"/>
      <c r="U112" s="20"/>
      <c r="V112" s="20"/>
      <c r="W112" s="90"/>
      <c r="X112" s="551"/>
      <c r="Y112" s="90"/>
      <c r="Z112" s="90"/>
      <c r="AA112" s="90"/>
      <c r="AB112" s="90"/>
      <c r="AC112" s="90"/>
      <c r="AD112" s="90"/>
      <c r="AE112" s="90"/>
      <c r="AF112" s="90"/>
    </row>
    <row r="113" spans="1:63">
      <c r="A113" s="135"/>
      <c r="B113" s="136"/>
      <c r="C113" s="712"/>
      <c r="D113" s="712"/>
      <c r="E113" s="713"/>
      <c r="F113" s="713"/>
      <c r="G113" s="714"/>
      <c r="H113" s="714"/>
      <c r="I113" s="87"/>
      <c r="J113" s="550"/>
      <c r="K113" s="547"/>
      <c r="L113" s="86"/>
      <c r="M113" s="87"/>
      <c r="N113" s="87"/>
      <c r="O113" s="20"/>
      <c r="P113" s="20"/>
      <c r="Q113" s="20"/>
      <c r="R113" s="20"/>
      <c r="S113" s="20"/>
      <c r="T113" s="20"/>
      <c r="U113" s="20"/>
      <c r="V113" s="20"/>
      <c r="W113" s="90"/>
      <c r="X113" s="551"/>
      <c r="Y113" s="90"/>
      <c r="Z113" s="90"/>
      <c r="AA113" s="90"/>
      <c r="AB113" s="90"/>
      <c r="AC113" s="90"/>
      <c r="AD113" s="90"/>
      <c r="AE113" s="90"/>
      <c r="AF113" s="90"/>
    </row>
    <row r="114" spans="1:63">
      <c r="A114" s="135"/>
      <c r="B114" s="715"/>
      <c r="C114" s="712"/>
      <c r="D114" s="712"/>
      <c r="E114" s="713"/>
      <c r="F114" s="713"/>
      <c r="G114" s="715"/>
      <c r="H114" s="715"/>
      <c r="I114" s="78"/>
      <c r="J114" s="20"/>
      <c r="K114" s="471"/>
      <c r="L114" s="20"/>
      <c r="M114" s="20"/>
      <c r="N114" s="20"/>
      <c r="O114" s="20"/>
      <c r="P114" s="20"/>
      <c r="Q114" s="20"/>
      <c r="R114" s="20"/>
      <c r="S114" s="20"/>
      <c r="T114" s="20"/>
      <c r="U114" s="361"/>
      <c r="V114" s="361"/>
      <c r="W114" s="94"/>
      <c r="X114" s="94"/>
      <c r="AE114" s="90"/>
      <c r="AF114" s="90"/>
    </row>
    <row r="115" spans="1:63">
      <c r="A115" s="135"/>
      <c r="B115" s="136"/>
      <c r="C115" s="712"/>
      <c r="D115" s="712"/>
      <c r="E115" s="713"/>
      <c r="F115" s="713"/>
      <c r="G115" s="714"/>
      <c r="H115" s="714"/>
      <c r="AE115" s="90"/>
      <c r="AF115" s="90"/>
    </row>
    <row r="116" spans="1:63" s="12" customFormat="1">
      <c r="A116" s="135"/>
      <c r="B116" s="136"/>
      <c r="C116" s="712"/>
      <c r="D116" s="712"/>
      <c r="E116" s="713"/>
      <c r="F116" s="713"/>
      <c r="G116" s="715"/>
      <c r="H116" s="715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"/>
      <c r="X116" s="1"/>
      <c r="Y116" s="1"/>
      <c r="Z116" s="1"/>
      <c r="AA116" s="1"/>
      <c r="AB116" s="1"/>
      <c r="AC116" s="1"/>
      <c r="AD116" s="1"/>
      <c r="AE116" s="90"/>
      <c r="AF116" s="90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</row>
    <row r="117" spans="1:63" s="12" customFormat="1">
      <c r="A117" s="135"/>
      <c r="B117" s="136"/>
      <c r="C117" s="712"/>
      <c r="D117" s="712"/>
      <c r="E117" s="713"/>
      <c r="F117" s="713"/>
      <c r="G117" s="714"/>
      <c r="H117" s="714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"/>
      <c r="X117" s="1"/>
      <c r="Y117" s="1"/>
      <c r="Z117" s="1"/>
      <c r="AA117" s="1"/>
      <c r="AB117" s="1"/>
      <c r="AC117" s="1"/>
      <c r="AD117" s="1"/>
      <c r="AE117" s="90"/>
      <c r="AF117" s="90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</row>
    <row r="118" spans="1:63" s="12" customFormat="1">
      <c r="A118" s="135"/>
      <c r="B118" s="136"/>
      <c r="C118" s="712"/>
      <c r="D118" s="712"/>
      <c r="E118" s="713"/>
      <c r="F118" s="713"/>
      <c r="G118" s="715"/>
      <c r="H118" s="715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"/>
      <c r="X118" s="1"/>
      <c r="Y118" s="1"/>
      <c r="Z118" s="1"/>
      <c r="AA118" s="1"/>
      <c r="AB118" s="1"/>
      <c r="AC118" s="1"/>
      <c r="AD118" s="1"/>
      <c r="AE118" s="1"/>
      <c r="AF118" s="90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</row>
    <row r="119" spans="1:63" s="12" customFormat="1">
      <c r="A119" s="135"/>
      <c r="B119" s="136"/>
      <c r="C119" s="712"/>
      <c r="D119" s="712"/>
      <c r="E119" s="713"/>
      <c r="F119" s="713"/>
      <c r="G119" s="714"/>
      <c r="H119" s="714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</row>
    <row r="120" spans="1:63" s="12" customFormat="1">
      <c r="A120" s="135"/>
      <c r="B120" s="136"/>
      <c r="C120" s="712"/>
      <c r="D120" s="712"/>
      <c r="E120" s="444"/>
      <c r="F120" s="713"/>
      <c r="G120" s="716"/>
      <c r="H120" s="716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</row>
    <row r="121" spans="1:63" s="12" customFormat="1">
      <c r="A121" s="135"/>
      <c r="B121" s="136"/>
      <c r="C121" s="712"/>
      <c r="D121" s="712"/>
      <c r="E121" s="713"/>
      <c r="F121" s="713"/>
      <c r="G121" s="714"/>
      <c r="H121" s="714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</row>
    <row r="122" spans="1:63" s="12" customFormat="1">
      <c r="A122" s="135"/>
      <c r="B122" s="136"/>
      <c r="C122" s="712"/>
      <c r="D122" s="712"/>
      <c r="E122" s="713"/>
      <c r="F122" s="713"/>
      <c r="G122" s="714"/>
      <c r="H122" s="714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</row>
    <row r="123" spans="1:63" s="12" customFormat="1">
      <c r="A123" s="135"/>
      <c r="B123" s="136"/>
      <c r="C123" s="712"/>
      <c r="D123" s="712"/>
      <c r="E123" s="713"/>
      <c r="F123" s="713"/>
      <c r="G123" s="714"/>
      <c r="H123" s="714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</row>
    <row r="124" spans="1:63" s="12" customFormat="1">
      <c r="A124" s="135"/>
      <c r="B124" s="136"/>
      <c r="C124" s="712"/>
      <c r="D124" s="712"/>
      <c r="E124" s="713"/>
      <c r="F124" s="713"/>
      <c r="G124" s="716"/>
      <c r="H124" s="716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</row>
    <row r="125" spans="1:63" s="12" customFormat="1">
      <c r="A125" s="135"/>
      <c r="B125" s="715"/>
      <c r="C125" s="712"/>
      <c r="D125" s="712"/>
      <c r="E125" s="444"/>
      <c r="F125" s="444"/>
      <c r="G125" s="444"/>
      <c r="H125" s="444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</row>
    <row r="126" spans="1:63" s="12" customFormat="1">
      <c r="A126" s="1"/>
      <c r="C126" s="13"/>
      <c r="D126" s="13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</row>
    <row r="127" spans="1:63" s="12" customFormat="1">
      <c r="A127" s="1"/>
      <c r="C127" s="13"/>
      <c r="D127" s="13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</row>
    <row r="128" spans="1:63" s="12" customFormat="1">
      <c r="A128" s="1"/>
      <c r="C128" s="13"/>
      <c r="D128" s="13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</row>
    <row r="129" spans="1:63" s="12" customFormat="1">
      <c r="A129" s="1"/>
      <c r="C129" s="13"/>
      <c r="D129" s="13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</row>
  </sheetData>
  <mergeCells count="21">
    <mergeCell ref="A83:A110"/>
    <mergeCell ref="A79:A82"/>
    <mergeCell ref="B74:B75"/>
    <mergeCell ref="A77:A78"/>
    <mergeCell ref="B77:B78"/>
    <mergeCell ref="E78:F78"/>
    <mergeCell ref="B1:B2"/>
    <mergeCell ref="A3:C3"/>
    <mergeCell ref="A4:A5"/>
    <mergeCell ref="B4:B5"/>
    <mergeCell ref="C4:C5"/>
    <mergeCell ref="D3:AE3"/>
    <mergeCell ref="D76:AE76"/>
    <mergeCell ref="D4:K4"/>
    <mergeCell ref="E5:F5"/>
    <mergeCell ref="L77:P77"/>
    <mergeCell ref="L4:P4"/>
    <mergeCell ref="D77:K77"/>
    <mergeCell ref="A6:A31"/>
    <mergeCell ref="A32:A35"/>
    <mergeCell ref="C77:C78"/>
  </mergeCells>
  <pageMargins left="0.43307086614173229" right="0.23622047244094491" top="0.74803149606299213" bottom="0.74803149606299213" header="0.31496062992125984" footer="0.31496062992125984"/>
  <pageSetup paperSize="8" scale="65" orientation="landscape" r:id="rId1"/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BN129"/>
  <sheetViews>
    <sheetView topLeftCell="A3" zoomScaleNormal="100" zoomScaleSheetLayoutView="100" workbookViewId="0">
      <selection activeCell="E16" sqref="E16"/>
    </sheetView>
  </sheetViews>
  <sheetFormatPr defaultRowHeight="16.5"/>
  <cols>
    <col min="1" max="1" width="6.28515625" style="1" customWidth="1"/>
    <col min="2" max="2" width="40" style="12" bestFit="1" customWidth="1"/>
    <col min="3" max="3" width="5.140625" style="13" customWidth="1"/>
    <col min="4" max="4" width="13" style="13" customWidth="1"/>
    <col min="5" max="6" width="12.85546875" style="11" customWidth="1"/>
    <col min="7" max="7" width="13.28515625" style="11" customWidth="1"/>
    <col min="8" max="8" width="10.140625" style="11" customWidth="1"/>
    <col min="9" max="9" width="7.140625" style="11" customWidth="1"/>
    <col min="10" max="10" width="8.85546875" style="11" bestFit="1" customWidth="1"/>
    <col min="11" max="11" width="9.140625" style="11" customWidth="1"/>
    <col min="12" max="12" width="7.85546875" style="11" customWidth="1"/>
    <col min="13" max="13" width="10.7109375" style="11" customWidth="1"/>
    <col min="14" max="14" width="12.7109375" style="11" customWidth="1"/>
    <col min="15" max="15" width="7.85546875" style="11" bestFit="1" customWidth="1"/>
    <col min="16" max="16" width="9.42578125" style="11" customWidth="1"/>
    <col min="17" max="17" width="9.140625" style="11" customWidth="1"/>
    <col min="18" max="22" width="7.42578125" style="11" customWidth="1"/>
    <col min="23" max="25" width="7.42578125" style="1" customWidth="1"/>
    <col min="26" max="26" width="7.5703125" style="1" customWidth="1"/>
    <col min="27" max="31" width="7.42578125" style="1" customWidth="1"/>
    <col min="32" max="32" width="9.140625" style="1" customWidth="1"/>
    <col min="33" max="34" width="7.42578125" style="1" customWidth="1"/>
    <col min="35" max="35" width="17" style="1" customWidth="1"/>
    <col min="36" max="36" width="21.7109375" style="1" customWidth="1"/>
    <col min="37" max="47" width="7.42578125" style="1" customWidth="1"/>
    <col min="48" max="48" width="6.85546875" style="1" customWidth="1"/>
    <col min="49" max="49" width="9.140625" style="1"/>
    <col min="50" max="50" width="99" style="1" customWidth="1"/>
    <col min="51" max="16384" width="9.140625" style="1"/>
  </cols>
  <sheetData>
    <row r="1" spans="1:66" ht="36.75" customHeight="1">
      <c r="A1" s="15"/>
      <c r="B1" s="1952">
        <v>25</v>
      </c>
      <c r="C1" s="811"/>
      <c r="D1" s="38" t="s">
        <v>269</v>
      </c>
      <c r="E1" s="810"/>
      <c r="F1" s="810"/>
      <c r="G1" s="810"/>
      <c r="H1" s="810"/>
      <c r="I1" s="810"/>
      <c r="J1" s="810"/>
      <c r="K1" s="810"/>
      <c r="L1" s="810"/>
      <c r="M1" s="810"/>
      <c r="N1" s="810"/>
      <c r="O1" s="810"/>
      <c r="P1" s="810"/>
      <c r="Q1" s="816"/>
      <c r="R1" s="816"/>
      <c r="S1" s="816"/>
      <c r="T1" s="816"/>
      <c r="U1" s="816"/>
      <c r="V1" s="816"/>
      <c r="W1" s="816"/>
      <c r="X1" s="816"/>
      <c r="Y1" s="816"/>
      <c r="Z1" s="816"/>
      <c r="AA1" s="816"/>
      <c r="AB1" s="816"/>
      <c r="AC1" s="816"/>
      <c r="AD1" s="816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</row>
    <row r="2" spans="1:66" ht="36.75" customHeight="1">
      <c r="A2" s="15"/>
      <c r="B2" s="1952"/>
      <c r="C2" s="811"/>
      <c r="D2" s="38" t="s">
        <v>529</v>
      </c>
      <c r="E2" s="810"/>
      <c r="F2" s="810"/>
      <c r="G2" s="810"/>
      <c r="H2" s="810"/>
      <c r="I2" s="810"/>
      <c r="J2" s="810"/>
      <c r="K2" s="810"/>
      <c r="L2" s="86"/>
      <c r="M2" s="810"/>
      <c r="N2" s="810"/>
      <c r="O2" s="810"/>
      <c r="P2" s="810"/>
      <c r="Q2" s="816"/>
      <c r="R2" s="816"/>
      <c r="S2" s="816"/>
      <c r="T2" s="816"/>
      <c r="U2" s="816"/>
      <c r="V2" s="816"/>
      <c r="W2" s="816"/>
      <c r="X2" s="816"/>
      <c r="Y2" s="816"/>
      <c r="Z2" s="818"/>
      <c r="AA2" s="818"/>
      <c r="AB2" s="818"/>
      <c r="AC2" s="818"/>
      <c r="AD2" s="818"/>
      <c r="AE2" s="818"/>
      <c r="AF2" s="818"/>
      <c r="AG2" s="816"/>
      <c r="AH2" s="816"/>
      <c r="AI2" s="816"/>
      <c r="AJ2" s="816"/>
      <c r="AK2" s="816"/>
      <c r="AL2" s="816"/>
      <c r="AM2" s="816"/>
      <c r="AN2" s="816"/>
      <c r="AO2" s="816"/>
      <c r="AP2" s="816"/>
      <c r="AQ2" s="816"/>
      <c r="AR2" s="816"/>
      <c r="AS2" s="816"/>
      <c r="AT2" s="816"/>
      <c r="AU2" s="816"/>
      <c r="AV2" s="15"/>
    </row>
    <row r="3" spans="1:66" ht="25.5">
      <c r="A3" s="1998" t="s">
        <v>17</v>
      </c>
      <c r="B3" s="1998"/>
      <c r="C3" s="1998"/>
      <c r="D3" s="1950" t="s">
        <v>263</v>
      </c>
      <c r="E3" s="1951"/>
      <c r="F3" s="1951"/>
      <c r="G3" s="1951"/>
      <c r="H3" s="1951"/>
      <c r="I3" s="1951"/>
      <c r="J3" s="1951"/>
      <c r="K3" s="1951"/>
      <c r="L3" s="1951"/>
      <c r="M3" s="1951"/>
      <c r="N3" s="1951"/>
      <c r="O3" s="1951"/>
      <c r="P3" s="1951"/>
      <c r="Q3" s="1951"/>
      <c r="R3" s="1951"/>
      <c r="S3" s="1951"/>
      <c r="T3" s="1951"/>
      <c r="U3" s="1951"/>
      <c r="V3" s="1951"/>
      <c r="W3" s="1951"/>
      <c r="X3" s="1951"/>
      <c r="Y3" s="1951"/>
      <c r="Z3" s="1951"/>
      <c r="AA3" s="1951"/>
      <c r="AB3" s="1951"/>
      <c r="AC3" s="1951"/>
      <c r="AD3" s="1951"/>
      <c r="AE3" s="1951"/>
      <c r="AF3" s="1951"/>
      <c r="AG3" s="1951"/>
      <c r="AH3" s="821"/>
      <c r="AI3" s="821"/>
      <c r="AJ3" s="1127" t="s">
        <v>1333</v>
      </c>
      <c r="AK3" s="1128"/>
      <c r="AL3" s="816"/>
      <c r="AM3" s="816"/>
      <c r="AN3" s="816"/>
      <c r="AO3" s="816"/>
      <c r="AP3" s="816"/>
      <c r="AQ3" s="816"/>
      <c r="AR3" s="816"/>
      <c r="AS3" s="15"/>
      <c r="AT3" s="15"/>
      <c r="AU3" s="15"/>
      <c r="AV3" s="15"/>
      <c r="AW3" s="15"/>
      <c r="AX3" s="15"/>
      <c r="AY3" s="15"/>
    </row>
    <row r="4" spans="1:66" ht="18" customHeight="1">
      <c r="A4" s="1954"/>
      <c r="B4" s="1953" t="s">
        <v>1</v>
      </c>
      <c r="C4" s="1955" t="s">
        <v>2</v>
      </c>
      <c r="D4" s="1999" t="s">
        <v>1682</v>
      </c>
      <c r="E4" s="1991" t="s">
        <v>491</v>
      </c>
      <c r="F4" s="1992"/>
      <c r="G4" s="1992"/>
      <c r="H4" s="1992"/>
      <c r="I4" s="1992"/>
      <c r="J4" s="1992"/>
      <c r="K4" s="1992"/>
      <c r="L4" s="1993"/>
      <c r="M4" s="2155" t="s">
        <v>490</v>
      </c>
      <c r="N4" s="2030"/>
      <c r="O4" s="2030"/>
      <c r="P4" s="2030"/>
      <c r="Q4" s="2030"/>
      <c r="R4" s="1498">
        <v>15</v>
      </c>
      <c r="S4" s="1499">
        <v>16</v>
      </c>
      <c r="T4" s="1498">
        <v>15</v>
      </c>
      <c r="U4" s="1499">
        <v>16</v>
      </c>
      <c r="V4" s="1498">
        <v>15</v>
      </c>
      <c r="W4" s="1499">
        <v>16</v>
      </c>
      <c r="X4" s="1498">
        <v>15</v>
      </c>
      <c r="Y4" s="1499">
        <v>16</v>
      </c>
      <c r="Z4" s="1498">
        <v>15</v>
      </c>
      <c r="AA4" s="1499">
        <v>16</v>
      </c>
      <c r="AB4" s="1498">
        <v>15</v>
      </c>
      <c r="AC4" s="1499">
        <v>16</v>
      </c>
      <c r="AD4" s="1498">
        <v>15</v>
      </c>
      <c r="AE4" s="1499">
        <v>16</v>
      </c>
      <c r="AF4" s="1498">
        <v>15</v>
      </c>
      <c r="AG4" s="1505">
        <v>16</v>
      </c>
      <c r="AH4" s="86"/>
      <c r="AI4" s="86"/>
      <c r="AJ4" s="985" t="s">
        <v>1297</v>
      </c>
      <c r="AK4" s="1129">
        <f>I35+I110</f>
        <v>49.574999999999996</v>
      </c>
      <c r="AL4" s="86"/>
      <c r="AM4" s="86"/>
      <c r="AN4" s="86"/>
      <c r="AO4" s="86"/>
      <c r="AP4" s="86"/>
      <c r="AQ4" s="86"/>
      <c r="AR4" s="86"/>
      <c r="AS4" s="86"/>
      <c r="AT4" s="86"/>
      <c r="AU4" s="86"/>
      <c r="AV4" s="86"/>
      <c r="AW4" s="86"/>
      <c r="AX4" s="63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</row>
    <row r="5" spans="1:66" ht="18" customHeight="1">
      <c r="A5" s="1954"/>
      <c r="B5" s="1953"/>
      <c r="C5" s="1955"/>
      <c r="D5" s="1990"/>
      <c r="E5" s="1504" t="s">
        <v>0</v>
      </c>
      <c r="F5" s="1955" t="s">
        <v>532</v>
      </c>
      <c r="G5" s="1990"/>
      <c r="H5" s="14" t="s">
        <v>48</v>
      </c>
      <c r="I5" s="14"/>
      <c r="J5" s="14" t="s">
        <v>8</v>
      </c>
      <c r="K5" s="14" t="s">
        <v>9</v>
      </c>
      <c r="L5" s="14" t="s">
        <v>10</v>
      </c>
      <c r="M5" s="14" t="s">
        <v>48</v>
      </c>
      <c r="N5" s="14"/>
      <c r="O5" s="14" t="s">
        <v>493</v>
      </c>
      <c r="P5" s="14" t="s">
        <v>494</v>
      </c>
      <c r="Q5" s="14" t="s">
        <v>495</v>
      </c>
      <c r="R5" s="817">
        <v>1</v>
      </c>
      <c r="S5" s="817">
        <v>2</v>
      </c>
      <c r="T5" s="817">
        <v>3</v>
      </c>
      <c r="U5" s="817">
        <v>4</v>
      </c>
      <c r="V5" s="817">
        <v>5</v>
      </c>
      <c r="W5" s="817">
        <v>6</v>
      </c>
      <c r="X5" s="817">
        <v>7</v>
      </c>
      <c r="Y5" s="817">
        <v>8</v>
      </c>
      <c r="Z5" s="817">
        <v>9</v>
      </c>
      <c r="AA5" s="817">
        <v>10</v>
      </c>
      <c r="AB5" s="817">
        <v>11</v>
      </c>
      <c r="AC5" s="817">
        <v>12</v>
      </c>
      <c r="AD5" s="817">
        <v>13</v>
      </c>
      <c r="AE5" s="817">
        <v>14</v>
      </c>
      <c r="AF5" s="817">
        <v>15</v>
      </c>
      <c r="AG5" s="817">
        <v>16</v>
      </c>
      <c r="AH5" s="86"/>
      <c r="AI5" s="86"/>
      <c r="AJ5" s="985" t="s">
        <v>1275</v>
      </c>
      <c r="AK5" s="1130">
        <v>16</v>
      </c>
      <c r="AL5" s="444"/>
      <c r="AM5" s="444"/>
      <c r="AN5" s="444"/>
      <c r="AO5" s="86"/>
      <c r="AP5" s="86"/>
      <c r="AQ5" s="86"/>
      <c r="AR5" s="86"/>
      <c r="AS5" s="86"/>
      <c r="AT5" s="86"/>
      <c r="AU5" s="86"/>
      <c r="AV5" s="86"/>
      <c r="AW5" s="86"/>
      <c r="AX5" s="63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</row>
    <row r="6" spans="1:66" ht="16.5" customHeight="1">
      <c r="A6" s="1973" t="s">
        <v>3</v>
      </c>
      <c r="B6" s="1021" t="s">
        <v>162</v>
      </c>
      <c r="C6" s="35" t="s">
        <v>4</v>
      </c>
      <c r="D6" s="1439" t="s">
        <v>1681</v>
      </c>
      <c r="E6" s="35" t="s">
        <v>18</v>
      </c>
      <c r="F6" s="584" t="s">
        <v>601</v>
      </c>
      <c r="G6" s="584" t="s">
        <v>602</v>
      </c>
      <c r="H6" s="568">
        <v>0</v>
      </c>
      <c r="I6" s="472">
        <v>0</v>
      </c>
      <c r="J6" s="568"/>
      <c r="K6" s="568"/>
      <c r="L6" s="37">
        <v>0</v>
      </c>
      <c r="M6" s="568">
        <v>0</v>
      </c>
      <c r="N6" s="37"/>
      <c r="O6" s="37"/>
      <c r="P6" s="37">
        <v>0</v>
      </c>
      <c r="Q6" s="37"/>
      <c r="R6" s="432">
        <v>0.16666666666666666</v>
      </c>
      <c r="S6" s="432">
        <v>0.20138888888888887</v>
      </c>
      <c r="T6" s="432">
        <v>0.24305555555555555</v>
      </c>
      <c r="U6" s="432">
        <v>0.28472222222222221</v>
      </c>
      <c r="V6" s="432">
        <v>0.33333333333333331</v>
      </c>
      <c r="W6" s="432">
        <v>0.41666666666666669</v>
      </c>
      <c r="X6" s="432">
        <v>0.47916666666666669</v>
      </c>
      <c r="Y6" s="432">
        <v>0.52083333333333337</v>
      </c>
      <c r="Z6" s="432">
        <v>0.5625</v>
      </c>
      <c r="AA6" s="432">
        <v>0.60416666666666663</v>
      </c>
      <c r="AB6" s="432">
        <v>0.64583333333333337</v>
      </c>
      <c r="AC6" s="432">
        <v>0.6875</v>
      </c>
      <c r="AD6" s="432">
        <v>0.72916666666666663</v>
      </c>
      <c r="AE6" s="432">
        <v>0.77083333333333337</v>
      </c>
      <c r="AF6" s="432">
        <v>0.8125</v>
      </c>
      <c r="AG6" s="432">
        <v>0.875</v>
      </c>
      <c r="AH6" s="443"/>
      <c r="AI6" s="443"/>
      <c r="AJ6" s="987" t="s">
        <v>1157</v>
      </c>
      <c r="AK6" s="1131">
        <f>AK4*AK5</f>
        <v>793.19999999999993</v>
      </c>
      <c r="AL6" s="477"/>
      <c r="AM6" s="477"/>
      <c r="AN6" s="477"/>
      <c r="AO6" s="477"/>
      <c r="AP6" s="477"/>
      <c r="AQ6" s="477"/>
      <c r="AR6" s="477"/>
      <c r="AS6" s="442"/>
      <c r="AT6" s="84"/>
      <c r="AU6" s="84"/>
      <c r="AV6" s="90"/>
      <c r="AW6" s="90"/>
      <c r="AX6" s="63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</row>
    <row r="7" spans="1:66" ht="17.25" thickBot="1">
      <c r="A7" s="1951"/>
      <c r="B7" s="1022" t="s">
        <v>163</v>
      </c>
      <c r="C7" s="35" t="s">
        <v>4</v>
      </c>
      <c r="D7" s="1439" t="s">
        <v>1681</v>
      </c>
      <c r="E7" s="35" t="s">
        <v>19</v>
      </c>
      <c r="F7" s="571" t="s">
        <v>653</v>
      </c>
      <c r="G7" s="571" t="s">
        <v>604</v>
      </c>
      <c r="H7" s="179">
        <v>0.41</v>
      </c>
      <c r="I7" s="179">
        <f>H7</f>
        <v>0.41</v>
      </c>
      <c r="J7" s="568">
        <v>15</v>
      </c>
      <c r="K7" s="37">
        <f t="shared" ref="K7:K35" si="0">(H7/J7)/24</f>
        <v>1.1388888888888887E-3</v>
      </c>
      <c r="L7" s="37">
        <f>L6+K7</f>
        <v>1.1388888888888887E-3</v>
      </c>
      <c r="M7" s="179">
        <v>0.41</v>
      </c>
      <c r="N7" s="189">
        <f>M7</f>
        <v>0.41</v>
      </c>
      <c r="O7" s="568">
        <v>20</v>
      </c>
      <c r="P7" s="37">
        <f>(M7/O7)/24</f>
        <v>8.5416666666666659E-4</v>
      </c>
      <c r="Q7" s="37">
        <f>P6+P7</f>
        <v>8.5416666666666659E-4</v>
      </c>
      <c r="R7" s="98">
        <f t="shared" ref="R7:R35" si="1">R6+$K7</f>
        <v>0.16780555555555554</v>
      </c>
      <c r="S7" s="98">
        <f t="shared" ref="S7:S35" si="2">S6+$K7</f>
        <v>0.20252777777777775</v>
      </c>
      <c r="T7" s="98">
        <f t="shared" ref="T7:T35" si="3">T6+$K7</f>
        <v>0.24419444444444444</v>
      </c>
      <c r="U7" s="98">
        <f t="shared" ref="U7:U35" si="4">U6+$K7</f>
        <v>0.28586111111111112</v>
      </c>
      <c r="V7" s="98">
        <f t="shared" ref="V7:V35" si="5">V6+$K7</f>
        <v>0.33447222222222223</v>
      </c>
      <c r="W7" s="98">
        <f t="shared" ref="W7:W35" si="6">W6+$K7</f>
        <v>0.4178055555555556</v>
      </c>
      <c r="X7" s="98">
        <f t="shared" ref="X7:X35" si="7">X6+$K7</f>
        <v>0.4803055555555556</v>
      </c>
      <c r="Y7" s="98">
        <f t="shared" ref="Y7:Y35" si="8">Y6+$K7</f>
        <v>0.52197222222222228</v>
      </c>
      <c r="Z7" s="98">
        <f t="shared" ref="Z7:Z35" si="9">Z6+$K7</f>
        <v>0.56363888888888891</v>
      </c>
      <c r="AA7" s="98">
        <f t="shared" ref="AA7:AA35" si="10">AA6+$K7</f>
        <v>0.60530555555555554</v>
      </c>
      <c r="AB7" s="98">
        <f t="shared" ref="AB7:AB35" si="11">AB6+$K7</f>
        <v>0.64697222222222228</v>
      </c>
      <c r="AC7" s="98">
        <f t="shared" ref="AC7:AC35" si="12">AC6+$K7</f>
        <v>0.68863888888888891</v>
      </c>
      <c r="AD7" s="98">
        <f t="shared" ref="AD7:AD35" si="13">AD6+$K7</f>
        <v>0.73030555555555554</v>
      </c>
      <c r="AE7" s="98">
        <f t="shared" ref="AE7:AE35" si="14">AE6+$K7</f>
        <v>0.77197222222222228</v>
      </c>
      <c r="AF7" s="98">
        <f t="shared" ref="AF7:AF35" si="15">AF6+$K7</f>
        <v>0.81363888888888891</v>
      </c>
      <c r="AG7" s="98">
        <f t="shared" ref="AG7:AG35" si="16">AG6+$K7</f>
        <v>0.87613888888888891</v>
      </c>
      <c r="AH7" s="90"/>
      <c r="AI7" s="90"/>
      <c r="AJ7" s="90"/>
      <c r="AK7" s="90"/>
      <c r="AL7" s="90"/>
      <c r="AM7" s="90"/>
      <c r="AN7" s="90"/>
      <c r="AO7" s="90"/>
      <c r="AP7" s="90"/>
      <c r="AQ7" s="90"/>
      <c r="AR7" s="90"/>
      <c r="AS7" s="90"/>
      <c r="AT7" s="90"/>
      <c r="AU7" s="90"/>
      <c r="AV7" s="90"/>
      <c r="AW7" s="90"/>
      <c r="AX7" s="90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</row>
    <row r="8" spans="1:66">
      <c r="A8" s="1951"/>
      <c r="B8" s="1022" t="s">
        <v>423</v>
      </c>
      <c r="C8" s="1264" t="s">
        <v>5</v>
      </c>
      <c r="D8" s="1439" t="s">
        <v>1681</v>
      </c>
      <c r="E8" s="35" t="s">
        <v>20</v>
      </c>
      <c r="F8" s="571" t="s">
        <v>672</v>
      </c>
      <c r="G8" s="571" t="s">
        <v>673</v>
      </c>
      <c r="H8" s="179">
        <v>0.52</v>
      </c>
      <c r="I8" s="179">
        <f>I7+H8</f>
        <v>0.92999999999999994</v>
      </c>
      <c r="J8" s="568">
        <v>20</v>
      </c>
      <c r="K8" s="37">
        <f t="shared" si="0"/>
        <v>1.0833333333333335E-3</v>
      </c>
      <c r="L8" s="37">
        <f t="shared" ref="L8:L35" si="17">L7+K8</f>
        <v>2.2222222222222222E-3</v>
      </c>
      <c r="M8" s="179">
        <v>0.52</v>
      </c>
      <c r="N8" s="472">
        <f>N7+M8</f>
        <v>0.92999999999999994</v>
      </c>
      <c r="O8" s="568">
        <v>20</v>
      </c>
      <c r="P8" s="37">
        <f t="shared" ref="P8:P35" si="18">(M8/O8)/24</f>
        <v>1.0833333333333335E-3</v>
      </c>
      <c r="Q8" s="37">
        <f>Q7+P8</f>
        <v>1.9375E-3</v>
      </c>
      <c r="R8" s="98">
        <f t="shared" si="1"/>
        <v>0.16888888888888887</v>
      </c>
      <c r="S8" s="98">
        <f t="shared" si="2"/>
        <v>0.20361111111111108</v>
      </c>
      <c r="T8" s="98">
        <f t="shared" si="3"/>
        <v>0.24527777777777776</v>
      </c>
      <c r="U8" s="98">
        <f t="shared" si="4"/>
        <v>0.28694444444444445</v>
      </c>
      <c r="V8" s="98">
        <f t="shared" si="5"/>
        <v>0.33555555555555555</v>
      </c>
      <c r="W8" s="98">
        <f t="shared" si="6"/>
        <v>0.41888888888888892</v>
      </c>
      <c r="X8" s="98">
        <f t="shared" si="7"/>
        <v>0.48138888888888892</v>
      </c>
      <c r="Y8" s="98">
        <f t="shared" si="8"/>
        <v>0.52305555555555561</v>
      </c>
      <c r="Z8" s="98">
        <f t="shared" si="9"/>
        <v>0.56472222222222224</v>
      </c>
      <c r="AA8" s="98">
        <f t="shared" si="10"/>
        <v>0.60638888888888887</v>
      </c>
      <c r="AB8" s="98">
        <f t="shared" si="11"/>
        <v>0.64805555555555561</v>
      </c>
      <c r="AC8" s="98">
        <f t="shared" si="12"/>
        <v>0.68972222222222224</v>
      </c>
      <c r="AD8" s="98">
        <f t="shared" si="13"/>
        <v>0.73138888888888887</v>
      </c>
      <c r="AE8" s="98">
        <f t="shared" si="14"/>
        <v>0.77305555555555561</v>
      </c>
      <c r="AF8" s="98">
        <f t="shared" si="15"/>
        <v>0.81472222222222224</v>
      </c>
      <c r="AG8" s="98">
        <f t="shared" si="16"/>
        <v>0.87722222222222224</v>
      </c>
      <c r="AH8" s="90"/>
      <c r="AI8" s="1409"/>
      <c r="AJ8" s="1330"/>
      <c r="AK8" s="1330"/>
      <c r="AL8" s="1331"/>
      <c r="AM8" s="90"/>
      <c r="AN8" s="90"/>
      <c r="AO8" s="90"/>
      <c r="AP8" s="90"/>
      <c r="AQ8" s="90"/>
      <c r="AR8" s="90"/>
      <c r="AS8" s="90"/>
      <c r="AT8" s="90"/>
      <c r="AU8" s="90"/>
      <c r="AV8" s="90"/>
      <c r="AW8" s="90"/>
      <c r="AX8" s="63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</row>
    <row r="9" spans="1:66">
      <c r="A9" s="1951"/>
      <c r="B9" s="1022" t="s">
        <v>215</v>
      </c>
      <c r="C9" s="35" t="s">
        <v>5</v>
      </c>
      <c r="D9" s="1439" t="s">
        <v>1684</v>
      </c>
      <c r="E9" s="35" t="s">
        <v>21</v>
      </c>
      <c r="F9" s="608" t="s">
        <v>730</v>
      </c>
      <c r="G9" s="608" t="s">
        <v>731</v>
      </c>
      <c r="H9" s="179">
        <v>1.07</v>
      </c>
      <c r="I9" s="179">
        <f t="shared" ref="I9:I35" si="19">I8+H9</f>
        <v>2</v>
      </c>
      <c r="J9" s="568">
        <v>20</v>
      </c>
      <c r="K9" s="37">
        <f t="shared" si="0"/>
        <v>2.2291666666666671E-3</v>
      </c>
      <c r="L9" s="37">
        <f t="shared" si="17"/>
        <v>4.4513888888888893E-3</v>
      </c>
      <c r="M9" s="179">
        <v>1.07</v>
      </c>
      <c r="N9" s="472">
        <f t="shared" ref="N9:N24" si="20">N8+M9</f>
        <v>2</v>
      </c>
      <c r="O9" s="568">
        <v>10</v>
      </c>
      <c r="P9" s="37">
        <f t="shared" si="18"/>
        <v>4.4583333333333341E-3</v>
      </c>
      <c r="Q9" s="37">
        <f t="shared" ref="Q9:Q23" si="21">Q8+P9</f>
        <v>6.3958333333333341E-3</v>
      </c>
      <c r="R9" s="98">
        <f t="shared" si="1"/>
        <v>0.17111805555555554</v>
      </c>
      <c r="S9" s="98">
        <f t="shared" si="2"/>
        <v>0.20584027777777775</v>
      </c>
      <c r="T9" s="98">
        <f t="shared" si="3"/>
        <v>0.24750694444444443</v>
      </c>
      <c r="U9" s="98">
        <f t="shared" si="4"/>
        <v>0.28917361111111112</v>
      </c>
      <c r="V9" s="98">
        <f t="shared" si="5"/>
        <v>0.33778472222222222</v>
      </c>
      <c r="W9" s="98">
        <f t="shared" si="6"/>
        <v>0.42111805555555559</v>
      </c>
      <c r="X9" s="98">
        <f t="shared" si="7"/>
        <v>0.48361805555555559</v>
      </c>
      <c r="Y9" s="98">
        <f t="shared" si="8"/>
        <v>0.52528472222222222</v>
      </c>
      <c r="Z9" s="98">
        <f t="shared" si="9"/>
        <v>0.56695138888888885</v>
      </c>
      <c r="AA9" s="98">
        <f t="shared" si="10"/>
        <v>0.60861805555555548</v>
      </c>
      <c r="AB9" s="98">
        <f t="shared" si="11"/>
        <v>0.65028472222222222</v>
      </c>
      <c r="AC9" s="98">
        <f t="shared" si="12"/>
        <v>0.69195138888888885</v>
      </c>
      <c r="AD9" s="98">
        <f t="shared" si="13"/>
        <v>0.73361805555555548</v>
      </c>
      <c r="AE9" s="98">
        <f t="shared" si="14"/>
        <v>0.77528472222222222</v>
      </c>
      <c r="AF9" s="98">
        <f t="shared" si="15"/>
        <v>0.81695138888888885</v>
      </c>
      <c r="AG9" s="98">
        <f t="shared" si="16"/>
        <v>0.87945138888888885</v>
      </c>
      <c r="AH9" s="90"/>
      <c r="AI9" s="1410"/>
      <c r="AJ9" s="869" t="s">
        <v>1663</v>
      </c>
      <c r="AK9" s="239"/>
      <c r="AL9" s="1322">
        <v>4.25</v>
      </c>
      <c r="AM9" s="90"/>
      <c r="AN9" s="90"/>
      <c r="AO9" s="90"/>
      <c r="AP9" s="90"/>
      <c r="AQ9" s="90"/>
      <c r="AR9" s="90"/>
      <c r="AS9" s="90"/>
      <c r="AT9" s="90"/>
      <c r="AU9" s="90"/>
      <c r="AV9" s="90"/>
      <c r="AW9" s="90"/>
      <c r="AX9" s="63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</row>
    <row r="10" spans="1:66">
      <c r="A10" s="1951"/>
      <c r="B10" s="1022" t="s">
        <v>203</v>
      </c>
      <c r="C10" s="1264" t="s">
        <v>4</v>
      </c>
      <c r="D10" s="1439" t="s">
        <v>1681</v>
      </c>
      <c r="E10" s="35" t="s">
        <v>22</v>
      </c>
      <c r="F10" s="607" t="s">
        <v>737</v>
      </c>
      <c r="G10" s="607" t="s">
        <v>738</v>
      </c>
      <c r="H10" s="179">
        <v>0.54500000000000004</v>
      </c>
      <c r="I10" s="179">
        <f t="shared" si="19"/>
        <v>2.5449999999999999</v>
      </c>
      <c r="J10" s="568">
        <v>25</v>
      </c>
      <c r="K10" s="37">
        <f t="shared" si="0"/>
        <v>9.0833333333333337E-4</v>
      </c>
      <c r="L10" s="37">
        <f t="shared" si="17"/>
        <v>5.3597222222222223E-3</v>
      </c>
      <c r="M10" s="179">
        <v>0.54500000000000004</v>
      </c>
      <c r="N10" s="472">
        <f t="shared" si="20"/>
        <v>2.5449999999999999</v>
      </c>
      <c r="O10" s="568">
        <v>25</v>
      </c>
      <c r="P10" s="37">
        <f t="shared" si="18"/>
        <v>9.0833333333333337E-4</v>
      </c>
      <c r="Q10" s="37">
        <f t="shared" si="21"/>
        <v>7.3041666666666671E-3</v>
      </c>
      <c r="R10" s="98">
        <f t="shared" si="1"/>
        <v>0.17202638888888888</v>
      </c>
      <c r="S10" s="98">
        <f t="shared" si="2"/>
        <v>0.20674861111111109</v>
      </c>
      <c r="T10" s="98">
        <f t="shared" si="3"/>
        <v>0.24841527777777778</v>
      </c>
      <c r="U10" s="98">
        <f t="shared" si="4"/>
        <v>0.29008194444444446</v>
      </c>
      <c r="V10" s="98">
        <f t="shared" si="5"/>
        <v>0.33869305555555557</v>
      </c>
      <c r="W10" s="98">
        <f t="shared" si="6"/>
        <v>0.42202638888888894</v>
      </c>
      <c r="X10" s="98">
        <f t="shared" si="7"/>
        <v>0.48452638888888894</v>
      </c>
      <c r="Y10" s="98">
        <f t="shared" si="8"/>
        <v>0.52619305555555551</v>
      </c>
      <c r="Z10" s="98">
        <f t="shared" si="9"/>
        <v>0.56785972222222214</v>
      </c>
      <c r="AA10" s="98">
        <f t="shared" si="10"/>
        <v>0.60952638888888877</v>
      </c>
      <c r="AB10" s="98">
        <f t="shared" si="11"/>
        <v>0.65119305555555551</v>
      </c>
      <c r="AC10" s="98">
        <f t="shared" si="12"/>
        <v>0.69285972222222214</v>
      </c>
      <c r="AD10" s="98">
        <f t="shared" si="13"/>
        <v>0.73452638888888877</v>
      </c>
      <c r="AE10" s="98">
        <f t="shared" si="14"/>
        <v>0.77619305555555551</v>
      </c>
      <c r="AF10" s="98">
        <f t="shared" si="15"/>
        <v>0.81785972222222214</v>
      </c>
      <c r="AG10" s="98">
        <f t="shared" si="16"/>
        <v>0.88035972222222214</v>
      </c>
      <c r="AH10" s="90"/>
      <c r="AI10" s="1410"/>
      <c r="AJ10" s="869" t="s">
        <v>1664</v>
      </c>
      <c r="AK10" s="239"/>
      <c r="AL10" s="1322">
        <f>AL9*2</f>
        <v>8.5</v>
      </c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63"/>
    </row>
    <row r="11" spans="1:66">
      <c r="A11" s="1951"/>
      <c r="B11" s="1124" t="s">
        <v>205</v>
      </c>
      <c r="C11" s="1477" t="s">
        <v>4</v>
      </c>
      <c r="D11" s="1439" t="s">
        <v>1681</v>
      </c>
      <c r="E11" s="35" t="s">
        <v>23</v>
      </c>
      <c r="F11" s="609" t="s">
        <v>739</v>
      </c>
      <c r="G11" s="609" t="s">
        <v>740</v>
      </c>
      <c r="H11" s="124">
        <v>0.37</v>
      </c>
      <c r="I11" s="179">
        <f t="shared" si="19"/>
        <v>2.915</v>
      </c>
      <c r="J11" s="217">
        <v>20</v>
      </c>
      <c r="K11" s="218">
        <f t="shared" si="0"/>
        <v>7.7083333333333333E-4</v>
      </c>
      <c r="L11" s="218">
        <f t="shared" si="17"/>
        <v>6.1305555555555558E-3</v>
      </c>
      <c r="M11" s="1126">
        <v>0.37</v>
      </c>
      <c r="N11" s="526">
        <f t="shared" si="20"/>
        <v>2.915</v>
      </c>
      <c r="O11" s="217">
        <v>25</v>
      </c>
      <c r="P11" s="218">
        <f t="shared" si="18"/>
        <v>6.1666666666666673E-4</v>
      </c>
      <c r="Q11" s="218">
        <f t="shared" si="21"/>
        <v>7.9208333333333335E-3</v>
      </c>
      <c r="R11" s="219">
        <f t="shared" si="1"/>
        <v>0.17279722222222221</v>
      </c>
      <c r="S11" s="219">
        <f t="shared" si="2"/>
        <v>0.20751944444444442</v>
      </c>
      <c r="T11" s="219">
        <f t="shared" si="3"/>
        <v>0.24918611111111111</v>
      </c>
      <c r="U11" s="219">
        <f t="shared" si="4"/>
        <v>0.29085277777777779</v>
      </c>
      <c r="V11" s="219">
        <f t="shared" si="5"/>
        <v>0.3394638888888889</v>
      </c>
      <c r="W11" s="219">
        <f t="shared" si="6"/>
        <v>0.42279722222222227</v>
      </c>
      <c r="X11" s="219">
        <f t="shared" si="7"/>
        <v>0.48529722222222227</v>
      </c>
      <c r="Y11" s="219">
        <f t="shared" si="8"/>
        <v>0.5269638888888889</v>
      </c>
      <c r="Z11" s="219">
        <f t="shared" si="9"/>
        <v>0.56863055555555553</v>
      </c>
      <c r="AA11" s="219">
        <f t="shared" si="10"/>
        <v>0.61029722222222216</v>
      </c>
      <c r="AB11" s="219">
        <f t="shared" si="11"/>
        <v>0.6519638888888889</v>
      </c>
      <c r="AC11" s="219">
        <f t="shared" si="12"/>
        <v>0.69363055555555553</v>
      </c>
      <c r="AD11" s="219">
        <f t="shared" si="13"/>
        <v>0.73529722222222216</v>
      </c>
      <c r="AE11" s="219">
        <f t="shared" si="14"/>
        <v>0.7769638888888889</v>
      </c>
      <c r="AF11" s="219">
        <f t="shared" si="15"/>
        <v>0.81863055555555553</v>
      </c>
      <c r="AG11" s="219">
        <f t="shared" si="16"/>
        <v>0.88113055555555553</v>
      </c>
      <c r="AH11" s="90"/>
      <c r="AI11" s="1410"/>
      <c r="AJ11" s="869"/>
      <c r="AK11" s="1321"/>
      <c r="AL11" s="1324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63"/>
    </row>
    <row r="12" spans="1:66" ht="17.25" thickBot="1">
      <c r="A12" s="1951"/>
      <c r="B12" s="1022" t="s">
        <v>209</v>
      </c>
      <c r="C12" s="1264" t="s">
        <v>4</v>
      </c>
      <c r="D12" s="1439" t="s">
        <v>1681</v>
      </c>
      <c r="E12" s="35" t="s">
        <v>24</v>
      </c>
      <c r="F12" s="571" t="s">
        <v>1182</v>
      </c>
      <c r="G12" s="571" t="s">
        <v>1183</v>
      </c>
      <c r="H12" s="124">
        <v>0.39</v>
      </c>
      <c r="I12" s="179">
        <f t="shared" si="19"/>
        <v>3.3050000000000002</v>
      </c>
      <c r="J12" s="568">
        <v>20</v>
      </c>
      <c r="K12" s="37">
        <f t="shared" si="0"/>
        <v>8.1249999999999996E-4</v>
      </c>
      <c r="L12" s="37">
        <f t="shared" si="17"/>
        <v>6.9430555555555556E-3</v>
      </c>
      <c r="M12" s="124">
        <v>0.39</v>
      </c>
      <c r="N12" s="472">
        <f t="shared" si="20"/>
        <v>3.3050000000000002</v>
      </c>
      <c r="O12" s="568">
        <v>25</v>
      </c>
      <c r="P12" s="37">
        <f t="shared" si="18"/>
        <v>6.5000000000000008E-4</v>
      </c>
      <c r="Q12" s="37">
        <f t="shared" si="21"/>
        <v>8.5708333333333331E-3</v>
      </c>
      <c r="R12" s="98">
        <f t="shared" si="1"/>
        <v>0.17360972222222221</v>
      </c>
      <c r="S12" s="98">
        <f t="shared" si="2"/>
        <v>0.20833194444444442</v>
      </c>
      <c r="T12" s="98">
        <f t="shared" si="3"/>
        <v>0.2499986111111111</v>
      </c>
      <c r="U12" s="98">
        <f t="shared" si="4"/>
        <v>0.29166527777777779</v>
      </c>
      <c r="V12" s="98">
        <f t="shared" si="5"/>
        <v>0.34027638888888889</v>
      </c>
      <c r="W12" s="98">
        <f t="shared" si="6"/>
        <v>0.42360972222222226</v>
      </c>
      <c r="X12" s="98">
        <f t="shared" si="7"/>
        <v>0.48610972222222226</v>
      </c>
      <c r="Y12" s="98">
        <f t="shared" si="8"/>
        <v>0.52777638888888889</v>
      </c>
      <c r="Z12" s="98">
        <f t="shared" si="9"/>
        <v>0.56944305555555552</v>
      </c>
      <c r="AA12" s="98">
        <f t="shared" si="10"/>
        <v>0.61110972222222215</v>
      </c>
      <c r="AB12" s="98">
        <f t="shared" si="11"/>
        <v>0.65277638888888889</v>
      </c>
      <c r="AC12" s="98">
        <f t="shared" si="12"/>
        <v>0.69444305555555552</v>
      </c>
      <c r="AD12" s="98">
        <f t="shared" si="13"/>
        <v>0.73610972222222215</v>
      </c>
      <c r="AE12" s="98">
        <f t="shared" si="14"/>
        <v>0.77777638888888889</v>
      </c>
      <c r="AF12" s="98">
        <f t="shared" si="15"/>
        <v>0.81944305555555552</v>
      </c>
      <c r="AG12" s="98">
        <f t="shared" si="16"/>
        <v>0.88194305555555552</v>
      </c>
      <c r="AH12" s="90"/>
      <c r="AI12" s="1411"/>
      <c r="AJ12" s="1412" t="s">
        <v>1665</v>
      </c>
      <c r="AK12" s="1413"/>
      <c r="AL12" s="1414">
        <f>(AL10*AK5)*255</f>
        <v>34680</v>
      </c>
      <c r="AM12" s="90"/>
      <c r="AN12" s="90"/>
      <c r="AO12" s="90"/>
      <c r="AP12" s="90"/>
      <c r="AQ12" s="90"/>
      <c r="AR12" s="90"/>
      <c r="AS12" s="90"/>
      <c r="AT12" s="90"/>
      <c r="AU12" s="90"/>
      <c r="AV12" s="90"/>
      <c r="AW12" s="90"/>
      <c r="AX12" s="63"/>
    </row>
    <row r="13" spans="1:66" ht="17.25" thickBot="1">
      <c r="A13" s="1951"/>
      <c r="B13" s="1022" t="s">
        <v>531</v>
      </c>
      <c r="C13" s="1264" t="s">
        <v>5</v>
      </c>
      <c r="D13" s="1439" t="s">
        <v>1681</v>
      </c>
      <c r="E13" s="35" t="s">
        <v>25</v>
      </c>
      <c r="F13" s="571" t="s">
        <v>1184</v>
      </c>
      <c r="G13" s="571" t="s">
        <v>1185</v>
      </c>
      <c r="H13" s="179">
        <v>0.65</v>
      </c>
      <c r="I13" s="179">
        <f t="shared" si="19"/>
        <v>3.9550000000000001</v>
      </c>
      <c r="J13" s="568">
        <v>25</v>
      </c>
      <c r="K13" s="37">
        <f t="shared" si="0"/>
        <v>1.0833333333333335E-3</v>
      </c>
      <c r="L13" s="37">
        <f t="shared" si="17"/>
        <v>8.0263888888888885E-3</v>
      </c>
      <c r="M13" s="179">
        <v>0.65</v>
      </c>
      <c r="N13" s="472">
        <f t="shared" si="20"/>
        <v>3.9550000000000001</v>
      </c>
      <c r="O13" s="568">
        <v>20</v>
      </c>
      <c r="P13" s="37">
        <f t="shared" si="18"/>
        <v>1.3541666666666667E-3</v>
      </c>
      <c r="Q13" s="37">
        <f t="shared" si="21"/>
        <v>9.9249999999999998E-3</v>
      </c>
      <c r="R13" s="98">
        <f t="shared" si="1"/>
        <v>0.17469305555555553</v>
      </c>
      <c r="S13" s="98">
        <f t="shared" si="2"/>
        <v>0.20941527777777774</v>
      </c>
      <c r="T13" s="98">
        <f t="shared" si="3"/>
        <v>0.25108194444444443</v>
      </c>
      <c r="U13" s="98">
        <f t="shared" si="4"/>
        <v>0.29274861111111111</v>
      </c>
      <c r="V13" s="98">
        <f t="shared" si="5"/>
        <v>0.34135972222222222</v>
      </c>
      <c r="W13" s="98">
        <f t="shared" si="6"/>
        <v>0.42469305555555559</v>
      </c>
      <c r="X13" s="98">
        <f t="shared" si="7"/>
        <v>0.48719305555555559</v>
      </c>
      <c r="Y13" s="98">
        <f t="shared" si="8"/>
        <v>0.52885972222222222</v>
      </c>
      <c r="Z13" s="98">
        <f t="shared" si="9"/>
        <v>0.57052638888888885</v>
      </c>
      <c r="AA13" s="98">
        <f t="shared" si="10"/>
        <v>0.61219305555555548</v>
      </c>
      <c r="AB13" s="98">
        <f t="shared" si="11"/>
        <v>0.65385972222222222</v>
      </c>
      <c r="AC13" s="98">
        <f t="shared" si="12"/>
        <v>0.69552638888888885</v>
      </c>
      <c r="AD13" s="98">
        <f t="shared" si="13"/>
        <v>0.73719305555555548</v>
      </c>
      <c r="AE13" s="98">
        <f t="shared" si="14"/>
        <v>0.77885972222222222</v>
      </c>
      <c r="AF13" s="98">
        <f t="shared" si="15"/>
        <v>0.82052638888888885</v>
      </c>
      <c r="AG13" s="98">
        <f t="shared" si="16"/>
        <v>0.88302638888888885</v>
      </c>
      <c r="AH13" s="90"/>
      <c r="AI13" s="90"/>
      <c r="AJ13" s="90"/>
      <c r="AK13" s="550"/>
      <c r="AL13" s="550"/>
      <c r="AM13" s="90"/>
      <c r="AN13" s="90"/>
      <c r="AO13" s="90"/>
      <c r="AP13" s="90"/>
      <c r="AQ13" s="90"/>
      <c r="AR13" s="90"/>
      <c r="AS13" s="90"/>
      <c r="AT13" s="90"/>
      <c r="AU13" s="90"/>
      <c r="AV13" s="90"/>
      <c r="AW13" s="90"/>
      <c r="AX13" s="15"/>
    </row>
    <row r="14" spans="1:66" ht="17.25" thickBot="1">
      <c r="A14" s="1951"/>
      <c r="B14" s="1022" t="s">
        <v>516</v>
      </c>
      <c r="C14" s="1422" t="s">
        <v>5</v>
      </c>
      <c r="D14" s="1439" t="s">
        <v>1681</v>
      </c>
      <c r="E14" s="35" t="s">
        <v>26</v>
      </c>
      <c r="F14" s="571" t="s">
        <v>1180</v>
      </c>
      <c r="G14" s="571" t="s">
        <v>1181</v>
      </c>
      <c r="H14" s="179">
        <v>0.39</v>
      </c>
      <c r="I14" s="179">
        <f t="shared" si="19"/>
        <v>4.3449999999999998</v>
      </c>
      <c r="J14" s="2">
        <v>25</v>
      </c>
      <c r="K14" s="5">
        <f t="shared" si="0"/>
        <v>6.5000000000000008E-4</v>
      </c>
      <c r="L14" s="5">
        <f t="shared" si="17"/>
        <v>8.676388888888888E-3</v>
      </c>
      <c r="M14" s="1110">
        <v>0.39</v>
      </c>
      <c r="N14" s="519">
        <f t="shared" si="20"/>
        <v>4.3449999999999998</v>
      </c>
      <c r="O14" s="2">
        <v>20</v>
      </c>
      <c r="P14" s="5">
        <f t="shared" si="18"/>
        <v>8.1249999999999996E-4</v>
      </c>
      <c r="Q14" s="5">
        <f t="shared" si="21"/>
        <v>1.0737500000000001E-2</v>
      </c>
      <c r="R14" s="98">
        <f t="shared" si="1"/>
        <v>0.17534305555555554</v>
      </c>
      <c r="S14" s="98">
        <f t="shared" si="2"/>
        <v>0.21006527777777775</v>
      </c>
      <c r="T14" s="98">
        <f t="shared" si="3"/>
        <v>0.25173194444444441</v>
      </c>
      <c r="U14" s="98">
        <f t="shared" si="4"/>
        <v>0.2933986111111111</v>
      </c>
      <c r="V14" s="98">
        <f t="shared" si="5"/>
        <v>0.3420097222222222</v>
      </c>
      <c r="W14" s="98">
        <f t="shared" si="6"/>
        <v>0.42534305555555557</v>
      </c>
      <c r="X14" s="98">
        <f t="shared" si="7"/>
        <v>0.48784305555555557</v>
      </c>
      <c r="Y14" s="98">
        <f t="shared" si="8"/>
        <v>0.52950972222222226</v>
      </c>
      <c r="Z14" s="98">
        <f t="shared" si="9"/>
        <v>0.57117638888888889</v>
      </c>
      <c r="AA14" s="98">
        <f t="shared" si="10"/>
        <v>0.61284305555555552</v>
      </c>
      <c r="AB14" s="98">
        <f t="shared" si="11"/>
        <v>0.65450972222222226</v>
      </c>
      <c r="AC14" s="98">
        <f t="shared" si="12"/>
        <v>0.69617638888888889</v>
      </c>
      <c r="AD14" s="98">
        <f t="shared" si="13"/>
        <v>0.73784305555555552</v>
      </c>
      <c r="AE14" s="98">
        <f t="shared" si="14"/>
        <v>0.77950972222222226</v>
      </c>
      <c r="AF14" s="98">
        <f t="shared" si="15"/>
        <v>0.82117638888888889</v>
      </c>
      <c r="AG14" s="98">
        <f t="shared" si="16"/>
        <v>0.88367638888888889</v>
      </c>
      <c r="AH14" s="90"/>
      <c r="AI14" s="1415" t="s">
        <v>1666</v>
      </c>
      <c r="AJ14" s="352"/>
      <c r="AK14" s="1416"/>
      <c r="AL14" s="1417">
        <f>AL12+'Linia 25 P  _1 wariant SN'!AM13</f>
        <v>52020</v>
      </c>
      <c r="AM14" s="90"/>
      <c r="AN14" s="90"/>
      <c r="AO14" s="90"/>
      <c r="AP14" s="90"/>
      <c r="AQ14" s="90"/>
      <c r="AR14" s="90"/>
      <c r="AS14" s="90"/>
      <c r="AT14" s="90"/>
      <c r="AU14" s="90"/>
      <c r="AV14" s="90"/>
      <c r="AW14" s="90"/>
      <c r="AX14" s="15"/>
    </row>
    <row r="15" spans="1:66">
      <c r="A15" s="1951"/>
      <c r="B15" s="1022" t="s">
        <v>517</v>
      </c>
      <c r="C15" s="1264" t="s">
        <v>4</v>
      </c>
      <c r="D15" s="1439" t="s">
        <v>1681</v>
      </c>
      <c r="E15" s="35" t="s">
        <v>27</v>
      </c>
      <c r="F15" s="571" t="s">
        <v>1017</v>
      </c>
      <c r="G15" s="571" t="s">
        <v>1018</v>
      </c>
      <c r="H15" s="179">
        <v>0.31</v>
      </c>
      <c r="I15" s="179">
        <f t="shared" si="19"/>
        <v>4.6549999999999994</v>
      </c>
      <c r="J15" s="568">
        <v>20</v>
      </c>
      <c r="K15" s="37">
        <f t="shared" si="0"/>
        <v>6.4583333333333333E-4</v>
      </c>
      <c r="L15" s="37">
        <f t="shared" si="17"/>
        <v>9.3222222222222213E-3</v>
      </c>
      <c r="M15" s="179">
        <v>0.31</v>
      </c>
      <c r="N15" s="472">
        <f t="shared" si="20"/>
        <v>4.6549999999999994</v>
      </c>
      <c r="O15" s="568">
        <v>20</v>
      </c>
      <c r="P15" s="37">
        <f t="shared" si="18"/>
        <v>6.4583333333333333E-4</v>
      </c>
      <c r="Q15" s="37">
        <f t="shared" si="21"/>
        <v>1.1383333333333334E-2</v>
      </c>
      <c r="R15" s="98">
        <f t="shared" si="1"/>
        <v>0.17598888888888889</v>
      </c>
      <c r="S15" s="98">
        <f t="shared" si="2"/>
        <v>0.2107111111111111</v>
      </c>
      <c r="T15" s="98">
        <f t="shared" si="3"/>
        <v>0.25237777777777776</v>
      </c>
      <c r="U15" s="98">
        <f t="shared" si="4"/>
        <v>0.29404444444444444</v>
      </c>
      <c r="V15" s="98">
        <f t="shared" si="5"/>
        <v>0.34265555555555555</v>
      </c>
      <c r="W15" s="98">
        <f t="shared" si="6"/>
        <v>0.42598888888888892</v>
      </c>
      <c r="X15" s="98">
        <f t="shared" si="7"/>
        <v>0.48848888888888892</v>
      </c>
      <c r="Y15" s="98">
        <f t="shared" si="8"/>
        <v>0.5301555555555556</v>
      </c>
      <c r="Z15" s="98">
        <f t="shared" si="9"/>
        <v>0.57182222222222223</v>
      </c>
      <c r="AA15" s="98">
        <f t="shared" si="10"/>
        <v>0.61348888888888886</v>
      </c>
      <c r="AB15" s="98">
        <f t="shared" si="11"/>
        <v>0.6551555555555556</v>
      </c>
      <c r="AC15" s="98">
        <f t="shared" si="12"/>
        <v>0.69682222222222223</v>
      </c>
      <c r="AD15" s="98">
        <f t="shared" si="13"/>
        <v>0.73848888888888886</v>
      </c>
      <c r="AE15" s="98">
        <f t="shared" si="14"/>
        <v>0.7801555555555556</v>
      </c>
      <c r="AF15" s="98">
        <f t="shared" si="15"/>
        <v>0.82182222222222223</v>
      </c>
      <c r="AG15" s="98">
        <f t="shared" si="16"/>
        <v>0.88432222222222223</v>
      </c>
      <c r="AH15" s="90"/>
      <c r="AI15" s="90"/>
      <c r="AJ15" s="90"/>
      <c r="AK15" s="550"/>
      <c r="AL15" s="55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15"/>
    </row>
    <row r="16" spans="1:66">
      <c r="A16" s="1951"/>
      <c r="B16" s="1022" t="s">
        <v>455</v>
      </c>
      <c r="C16" s="1264" t="s">
        <v>5</v>
      </c>
      <c r="D16" s="1439" t="s">
        <v>1683</v>
      </c>
      <c r="E16" s="35" t="s">
        <v>28</v>
      </c>
      <c r="F16" s="571" t="s">
        <v>1019</v>
      </c>
      <c r="G16" s="571" t="s">
        <v>1020</v>
      </c>
      <c r="H16" s="124">
        <v>2.1</v>
      </c>
      <c r="I16" s="179">
        <f t="shared" si="19"/>
        <v>6.754999999999999</v>
      </c>
      <c r="J16" s="568">
        <v>25</v>
      </c>
      <c r="K16" s="37">
        <f t="shared" si="0"/>
        <v>3.5000000000000001E-3</v>
      </c>
      <c r="L16" s="37">
        <f t="shared" si="17"/>
        <v>1.2822222222222221E-2</v>
      </c>
      <c r="M16" s="828">
        <v>2.1</v>
      </c>
      <c r="N16" s="472">
        <f t="shared" si="20"/>
        <v>6.754999999999999</v>
      </c>
      <c r="O16" s="568">
        <v>25</v>
      </c>
      <c r="P16" s="37">
        <f t="shared" si="18"/>
        <v>3.5000000000000001E-3</v>
      </c>
      <c r="Q16" s="37">
        <f t="shared" si="21"/>
        <v>1.4883333333333333E-2</v>
      </c>
      <c r="R16" s="98">
        <f t="shared" si="1"/>
        <v>0.17948888888888889</v>
      </c>
      <c r="S16" s="98">
        <f t="shared" si="2"/>
        <v>0.2142111111111111</v>
      </c>
      <c r="T16" s="98">
        <f t="shared" si="3"/>
        <v>0.25587777777777776</v>
      </c>
      <c r="U16" s="98">
        <f t="shared" si="4"/>
        <v>0.29754444444444444</v>
      </c>
      <c r="V16" s="98">
        <f t="shared" si="5"/>
        <v>0.34615555555555555</v>
      </c>
      <c r="W16" s="98">
        <f t="shared" si="6"/>
        <v>0.42948888888888892</v>
      </c>
      <c r="X16" s="98">
        <f t="shared" si="7"/>
        <v>0.49198888888888892</v>
      </c>
      <c r="Y16" s="98">
        <f t="shared" si="8"/>
        <v>0.53365555555555555</v>
      </c>
      <c r="Z16" s="98">
        <f t="shared" si="9"/>
        <v>0.57532222222222218</v>
      </c>
      <c r="AA16" s="98">
        <f t="shared" si="10"/>
        <v>0.61698888888888881</v>
      </c>
      <c r="AB16" s="98">
        <f t="shared" si="11"/>
        <v>0.65865555555555555</v>
      </c>
      <c r="AC16" s="98">
        <f t="shared" si="12"/>
        <v>0.70032222222222218</v>
      </c>
      <c r="AD16" s="98">
        <f t="shared" si="13"/>
        <v>0.74198888888888881</v>
      </c>
      <c r="AE16" s="98">
        <f t="shared" si="14"/>
        <v>0.78365555555555555</v>
      </c>
      <c r="AF16" s="98">
        <f t="shared" si="15"/>
        <v>0.82532222222222218</v>
      </c>
      <c r="AG16" s="98">
        <f t="shared" si="16"/>
        <v>0.88782222222222218</v>
      </c>
      <c r="AH16" s="90"/>
      <c r="AI16" s="90"/>
      <c r="AJ16" s="90"/>
      <c r="AK16" s="550"/>
      <c r="AL16" s="550"/>
      <c r="AM16" s="90"/>
      <c r="AN16" s="90"/>
      <c r="AO16" s="90"/>
      <c r="AP16" s="90"/>
      <c r="AQ16" s="90"/>
      <c r="AR16" s="90"/>
      <c r="AS16" s="90"/>
      <c r="AT16" s="90"/>
      <c r="AU16" s="90"/>
      <c r="AV16" s="90"/>
      <c r="AW16" s="90"/>
      <c r="AX16" s="15"/>
    </row>
    <row r="17" spans="1:57">
      <c r="A17" s="1951"/>
      <c r="B17" s="1125" t="s">
        <v>456</v>
      </c>
      <c r="C17" s="1477" t="s">
        <v>5</v>
      </c>
      <c r="D17" s="1439" t="s">
        <v>1683</v>
      </c>
      <c r="E17" s="35" t="s">
        <v>29</v>
      </c>
      <c r="F17" s="571" t="s">
        <v>1021</v>
      </c>
      <c r="G17" s="571" t="s">
        <v>1022</v>
      </c>
      <c r="H17" s="1111">
        <v>0.76</v>
      </c>
      <c r="I17" s="1111">
        <f t="shared" si="19"/>
        <v>7.5149999999999988</v>
      </c>
      <c r="J17" s="163">
        <v>25</v>
      </c>
      <c r="K17" s="164">
        <f t="shared" si="0"/>
        <v>1.2666666666666666E-3</v>
      </c>
      <c r="L17" s="164">
        <f t="shared" si="17"/>
        <v>1.4088888888888887E-2</v>
      </c>
      <c r="M17" s="1111">
        <v>0.76</v>
      </c>
      <c r="N17" s="474">
        <f t="shared" si="20"/>
        <v>7.5149999999999988</v>
      </c>
      <c r="O17" s="163">
        <v>30</v>
      </c>
      <c r="P17" s="164">
        <f t="shared" si="18"/>
        <v>1.0555555555555555E-3</v>
      </c>
      <c r="Q17" s="164">
        <f t="shared" si="21"/>
        <v>1.5938888888888888E-2</v>
      </c>
      <c r="R17" s="219">
        <f t="shared" si="1"/>
        <v>0.18075555555555556</v>
      </c>
      <c r="S17" s="219">
        <f t="shared" si="2"/>
        <v>0.21547777777777777</v>
      </c>
      <c r="T17" s="219">
        <f t="shared" si="3"/>
        <v>0.25714444444444445</v>
      </c>
      <c r="U17" s="219">
        <f t="shared" si="4"/>
        <v>0.29881111111111114</v>
      </c>
      <c r="V17" s="219">
        <f t="shared" si="5"/>
        <v>0.34742222222222224</v>
      </c>
      <c r="W17" s="219">
        <f t="shared" si="6"/>
        <v>0.43075555555555561</v>
      </c>
      <c r="X17" s="219">
        <f t="shared" si="7"/>
        <v>0.49325555555555561</v>
      </c>
      <c r="Y17" s="219">
        <f t="shared" si="8"/>
        <v>0.53492222222222219</v>
      </c>
      <c r="Z17" s="219">
        <f t="shared" si="9"/>
        <v>0.57658888888888882</v>
      </c>
      <c r="AA17" s="219">
        <f t="shared" si="10"/>
        <v>0.61825555555555545</v>
      </c>
      <c r="AB17" s="219">
        <f t="shared" si="11"/>
        <v>0.65992222222222219</v>
      </c>
      <c r="AC17" s="219">
        <f t="shared" si="12"/>
        <v>0.70158888888888882</v>
      </c>
      <c r="AD17" s="219">
        <f t="shared" si="13"/>
        <v>0.74325555555555545</v>
      </c>
      <c r="AE17" s="219">
        <f t="shared" si="14"/>
        <v>0.78492222222222219</v>
      </c>
      <c r="AF17" s="219">
        <f t="shared" si="15"/>
        <v>0.82658888888888882</v>
      </c>
      <c r="AG17" s="219">
        <f t="shared" si="16"/>
        <v>0.88908888888888882</v>
      </c>
      <c r="AH17" s="90"/>
      <c r="AI17" s="90"/>
      <c r="AJ17" s="90"/>
      <c r="AK17" s="90"/>
      <c r="AL17" s="550"/>
      <c r="AM17" s="90"/>
      <c r="AN17" s="90"/>
      <c r="AO17" s="90"/>
      <c r="AP17" s="90"/>
      <c r="AQ17" s="90"/>
      <c r="AR17" s="90"/>
      <c r="AS17" s="90"/>
      <c r="AT17" s="90"/>
      <c r="AU17" s="90"/>
      <c r="AV17" s="90"/>
      <c r="AW17" s="90"/>
      <c r="AX17" s="15"/>
    </row>
    <row r="18" spans="1:57">
      <c r="A18" s="1951"/>
      <c r="B18" s="1022" t="s">
        <v>457</v>
      </c>
      <c r="C18" s="1264" t="s">
        <v>5</v>
      </c>
      <c r="D18" s="1439" t="s">
        <v>1683</v>
      </c>
      <c r="E18" s="35" t="s">
        <v>30</v>
      </c>
      <c r="F18" s="571" t="s">
        <v>1023</v>
      </c>
      <c r="G18" s="571" t="s">
        <v>1024</v>
      </c>
      <c r="H18" s="829">
        <v>0.74</v>
      </c>
      <c r="I18" s="179">
        <f t="shared" si="19"/>
        <v>8.254999999999999</v>
      </c>
      <c r="J18" s="568">
        <v>25</v>
      </c>
      <c r="K18" s="37">
        <f t="shared" si="0"/>
        <v>1.2333333333333335E-3</v>
      </c>
      <c r="L18" s="37">
        <f t="shared" si="17"/>
        <v>1.532222222222222E-2</v>
      </c>
      <c r="M18" s="829">
        <v>0.74</v>
      </c>
      <c r="N18" s="472">
        <f t="shared" si="20"/>
        <v>8.254999999999999</v>
      </c>
      <c r="O18" s="568">
        <v>30</v>
      </c>
      <c r="P18" s="37">
        <f t="shared" si="18"/>
        <v>1.0277777777777778E-3</v>
      </c>
      <c r="Q18" s="37">
        <f t="shared" si="21"/>
        <v>1.6966666666666665E-2</v>
      </c>
      <c r="R18" s="98">
        <f t="shared" si="1"/>
        <v>0.18198888888888889</v>
      </c>
      <c r="S18" s="98">
        <f t="shared" si="2"/>
        <v>0.2167111111111111</v>
      </c>
      <c r="T18" s="98">
        <f t="shared" si="3"/>
        <v>0.25837777777777776</v>
      </c>
      <c r="U18" s="98">
        <f t="shared" si="4"/>
        <v>0.30004444444444445</v>
      </c>
      <c r="V18" s="98">
        <f t="shared" si="5"/>
        <v>0.34865555555555555</v>
      </c>
      <c r="W18" s="98">
        <f t="shared" si="6"/>
        <v>0.43198888888888892</v>
      </c>
      <c r="X18" s="98">
        <f t="shared" si="7"/>
        <v>0.49448888888888892</v>
      </c>
      <c r="Y18" s="98">
        <f t="shared" si="8"/>
        <v>0.5361555555555555</v>
      </c>
      <c r="Z18" s="98">
        <f t="shared" si="9"/>
        <v>0.57782222222222213</v>
      </c>
      <c r="AA18" s="98">
        <f t="shared" si="10"/>
        <v>0.61948888888888876</v>
      </c>
      <c r="AB18" s="98">
        <f t="shared" si="11"/>
        <v>0.6611555555555555</v>
      </c>
      <c r="AC18" s="98">
        <f t="shared" si="12"/>
        <v>0.70282222222222213</v>
      </c>
      <c r="AD18" s="98">
        <f t="shared" si="13"/>
        <v>0.74448888888888876</v>
      </c>
      <c r="AE18" s="98">
        <f t="shared" si="14"/>
        <v>0.7861555555555555</v>
      </c>
      <c r="AF18" s="98">
        <f t="shared" si="15"/>
        <v>0.82782222222222213</v>
      </c>
      <c r="AG18" s="98">
        <f t="shared" si="16"/>
        <v>0.89032222222222213</v>
      </c>
      <c r="AH18" s="90"/>
      <c r="AI18" s="90"/>
      <c r="AJ18" s="90"/>
      <c r="AK18" s="90"/>
      <c r="AL18" s="55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15"/>
    </row>
    <row r="19" spans="1:57">
      <c r="A19" s="1951"/>
      <c r="B19" s="1022" t="s">
        <v>518</v>
      </c>
      <c r="C19" s="1264" t="s">
        <v>5</v>
      </c>
      <c r="D19" s="1439" t="s">
        <v>1683</v>
      </c>
      <c r="E19" s="35" t="s">
        <v>31</v>
      </c>
      <c r="F19" s="571" t="s">
        <v>1025</v>
      </c>
      <c r="G19" s="571" t="s">
        <v>1026</v>
      </c>
      <c r="H19" s="830">
        <v>0.75</v>
      </c>
      <c r="I19" s="179">
        <f t="shared" si="19"/>
        <v>9.004999999999999</v>
      </c>
      <c r="J19" s="568">
        <v>25</v>
      </c>
      <c r="K19" s="37">
        <f t="shared" si="0"/>
        <v>1.25E-3</v>
      </c>
      <c r="L19" s="37">
        <f t="shared" si="17"/>
        <v>1.6572222222222221E-2</v>
      </c>
      <c r="M19" s="830">
        <v>0.75</v>
      </c>
      <c r="N19" s="472">
        <f t="shared" si="20"/>
        <v>9.004999999999999</v>
      </c>
      <c r="O19" s="568">
        <v>30</v>
      </c>
      <c r="P19" s="37">
        <f t="shared" si="18"/>
        <v>1.0416666666666667E-3</v>
      </c>
      <c r="Q19" s="37">
        <f t="shared" si="21"/>
        <v>1.8008333333333331E-2</v>
      </c>
      <c r="R19" s="98">
        <f t="shared" si="1"/>
        <v>0.1832388888888889</v>
      </c>
      <c r="S19" s="98">
        <f t="shared" si="2"/>
        <v>0.21796111111111111</v>
      </c>
      <c r="T19" s="98">
        <f t="shared" si="3"/>
        <v>0.25962777777777774</v>
      </c>
      <c r="U19" s="98">
        <f t="shared" si="4"/>
        <v>0.30129444444444442</v>
      </c>
      <c r="V19" s="98">
        <f t="shared" si="5"/>
        <v>0.34990555555555553</v>
      </c>
      <c r="W19" s="98">
        <f t="shared" si="6"/>
        <v>0.4332388888888889</v>
      </c>
      <c r="X19" s="98">
        <f t="shared" si="7"/>
        <v>0.4957388888888889</v>
      </c>
      <c r="Y19" s="98">
        <f t="shared" si="8"/>
        <v>0.53740555555555547</v>
      </c>
      <c r="Z19" s="98">
        <f t="shared" si="9"/>
        <v>0.5790722222222221</v>
      </c>
      <c r="AA19" s="98">
        <f t="shared" si="10"/>
        <v>0.62073888888888873</v>
      </c>
      <c r="AB19" s="98">
        <f t="shared" si="11"/>
        <v>0.66240555555555547</v>
      </c>
      <c r="AC19" s="98">
        <f t="shared" si="12"/>
        <v>0.7040722222222221</v>
      </c>
      <c r="AD19" s="98">
        <f t="shared" si="13"/>
        <v>0.74573888888888873</v>
      </c>
      <c r="AE19" s="98">
        <f t="shared" si="14"/>
        <v>0.78740555555555547</v>
      </c>
      <c r="AF19" s="98">
        <f t="shared" si="15"/>
        <v>0.8290722222222221</v>
      </c>
      <c r="AG19" s="98">
        <f t="shared" si="16"/>
        <v>0.8915722222222221</v>
      </c>
      <c r="AH19" s="90"/>
      <c r="AI19" s="90"/>
      <c r="AJ19" s="90"/>
      <c r="AK19" s="90"/>
      <c r="AL19" s="550"/>
      <c r="AM19" s="90"/>
      <c r="AN19" s="90"/>
      <c r="AO19" s="90"/>
      <c r="AP19" s="90"/>
      <c r="AQ19" s="90"/>
      <c r="AR19" s="90"/>
      <c r="AS19" s="90"/>
      <c r="AT19" s="90"/>
      <c r="AU19" s="90"/>
      <c r="AV19" s="90"/>
      <c r="AW19" s="90"/>
      <c r="AX19" s="15"/>
    </row>
    <row r="20" spans="1:57">
      <c r="A20" s="1951"/>
      <c r="B20" s="1022" t="s">
        <v>520</v>
      </c>
      <c r="C20" s="1264" t="s">
        <v>5</v>
      </c>
      <c r="D20" s="1439" t="s">
        <v>1681</v>
      </c>
      <c r="E20" s="35" t="s">
        <v>32</v>
      </c>
      <c r="F20" s="571" t="s">
        <v>1043</v>
      </c>
      <c r="G20" s="571" t="s">
        <v>1044</v>
      </c>
      <c r="H20" s="830">
        <v>1</v>
      </c>
      <c r="I20" s="179">
        <f t="shared" si="19"/>
        <v>10.004999999999999</v>
      </c>
      <c r="J20" s="568">
        <v>30</v>
      </c>
      <c r="K20" s="37">
        <f t="shared" si="0"/>
        <v>1.3888888888888889E-3</v>
      </c>
      <c r="L20" s="37">
        <f t="shared" si="17"/>
        <v>1.7961111111111108E-2</v>
      </c>
      <c r="M20" s="830">
        <v>1</v>
      </c>
      <c r="N20" s="472">
        <f t="shared" si="20"/>
        <v>10.004999999999999</v>
      </c>
      <c r="O20" s="568">
        <v>30</v>
      </c>
      <c r="P20" s="37">
        <f t="shared" si="18"/>
        <v>1.3888888888888889E-3</v>
      </c>
      <c r="Q20" s="37">
        <f t="shared" si="21"/>
        <v>1.9397222222222218E-2</v>
      </c>
      <c r="R20" s="98">
        <f t="shared" si="1"/>
        <v>0.18462777777777778</v>
      </c>
      <c r="S20" s="98">
        <f t="shared" si="2"/>
        <v>0.21934999999999999</v>
      </c>
      <c r="T20" s="98">
        <f t="shared" si="3"/>
        <v>0.26101666666666662</v>
      </c>
      <c r="U20" s="98">
        <f t="shared" si="4"/>
        <v>0.3026833333333333</v>
      </c>
      <c r="V20" s="98">
        <f t="shared" si="5"/>
        <v>0.35129444444444441</v>
      </c>
      <c r="W20" s="98">
        <f t="shared" si="6"/>
        <v>0.43462777777777778</v>
      </c>
      <c r="X20" s="98">
        <f t="shared" si="7"/>
        <v>0.49712777777777778</v>
      </c>
      <c r="Y20" s="98">
        <f t="shared" si="8"/>
        <v>0.53879444444444435</v>
      </c>
      <c r="Z20" s="98">
        <f t="shared" si="9"/>
        <v>0.58046111111111098</v>
      </c>
      <c r="AA20" s="98">
        <f t="shared" si="10"/>
        <v>0.62212777777777761</v>
      </c>
      <c r="AB20" s="98">
        <f t="shared" si="11"/>
        <v>0.66379444444444435</v>
      </c>
      <c r="AC20" s="98">
        <f t="shared" si="12"/>
        <v>0.70546111111111098</v>
      </c>
      <c r="AD20" s="98">
        <f t="shared" si="13"/>
        <v>0.74712777777777761</v>
      </c>
      <c r="AE20" s="98">
        <f t="shared" si="14"/>
        <v>0.78879444444444435</v>
      </c>
      <c r="AF20" s="98">
        <f t="shared" si="15"/>
        <v>0.83046111111111098</v>
      </c>
      <c r="AG20" s="98">
        <f t="shared" si="16"/>
        <v>0.89296111111111098</v>
      </c>
      <c r="AH20" s="90"/>
      <c r="AI20" s="90"/>
      <c r="AJ20" s="90"/>
      <c r="AK20" s="90"/>
      <c r="AL20" s="550"/>
      <c r="AM20" s="90"/>
      <c r="AN20" s="90"/>
      <c r="AO20" s="90"/>
      <c r="AP20" s="90"/>
      <c r="AQ20" s="90"/>
      <c r="AR20" s="90"/>
      <c r="AS20" s="90"/>
      <c r="AT20" s="90"/>
      <c r="AU20" s="90"/>
      <c r="AV20" s="90"/>
      <c r="AW20" s="90"/>
      <c r="AX20" s="15"/>
    </row>
    <row r="21" spans="1:57">
      <c r="A21" s="1951"/>
      <c r="B21" s="1022" t="s">
        <v>521</v>
      </c>
      <c r="C21" s="1264" t="s">
        <v>5</v>
      </c>
      <c r="D21" s="1439" t="s">
        <v>1681</v>
      </c>
      <c r="E21" s="35" t="s">
        <v>148</v>
      </c>
      <c r="F21" s="571" t="s">
        <v>1027</v>
      </c>
      <c r="G21" s="571" t="s">
        <v>1028</v>
      </c>
      <c r="H21" s="433">
        <v>0.57999999999999996</v>
      </c>
      <c r="I21" s="179">
        <f t="shared" si="19"/>
        <v>10.584999999999999</v>
      </c>
      <c r="J21" s="568">
        <v>30</v>
      </c>
      <c r="K21" s="37">
        <f t="shared" si="0"/>
        <v>8.0555555555555545E-4</v>
      </c>
      <c r="L21" s="37">
        <f t="shared" si="17"/>
        <v>1.8766666666666664E-2</v>
      </c>
      <c r="M21" s="433">
        <v>0.57999999999999996</v>
      </c>
      <c r="N21" s="472">
        <f t="shared" si="20"/>
        <v>10.584999999999999</v>
      </c>
      <c r="O21" s="568">
        <v>30</v>
      </c>
      <c r="P21" s="37">
        <f t="shared" si="18"/>
        <v>8.0555555555555545E-4</v>
      </c>
      <c r="Q21" s="37">
        <f t="shared" si="21"/>
        <v>2.0202777777777774E-2</v>
      </c>
      <c r="R21" s="98">
        <f t="shared" si="1"/>
        <v>0.18543333333333334</v>
      </c>
      <c r="S21" s="98">
        <f t="shared" si="2"/>
        <v>0.22015555555555555</v>
      </c>
      <c r="T21" s="98">
        <f t="shared" si="3"/>
        <v>0.26182222222222218</v>
      </c>
      <c r="U21" s="98">
        <f t="shared" si="4"/>
        <v>0.30348888888888886</v>
      </c>
      <c r="V21" s="98">
        <f t="shared" si="5"/>
        <v>0.35209999999999997</v>
      </c>
      <c r="W21" s="98">
        <f t="shared" si="6"/>
        <v>0.43543333333333334</v>
      </c>
      <c r="X21" s="98">
        <f t="shared" si="7"/>
        <v>0.49793333333333334</v>
      </c>
      <c r="Y21" s="98">
        <f t="shared" si="8"/>
        <v>0.53959999999999986</v>
      </c>
      <c r="Z21" s="98">
        <f t="shared" si="9"/>
        <v>0.58126666666666649</v>
      </c>
      <c r="AA21" s="98">
        <f t="shared" si="10"/>
        <v>0.62293333333333312</v>
      </c>
      <c r="AB21" s="98">
        <f t="shared" si="11"/>
        <v>0.66459999999999986</v>
      </c>
      <c r="AC21" s="98">
        <f t="shared" si="12"/>
        <v>0.70626666666666649</v>
      </c>
      <c r="AD21" s="98">
        <f t="shared" si="13"/>
        <v>0.74793333333333312</v>
      </c>
      <c r="AE21" s="98">
        <f t="shared" si="14"/>
        <v>0.78959999999999986</v>
      </c>
      <c r="AF21" s="98">
        <f t="shared" si="15"/>
        <v>0.83126666666666649</v>
      </c>
      <c r="AG21" s="98">
        <f t="shared" si="16"/>
        <v>0.89376666666666649</v>
      </c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15"/>
    </row>
    <row r="22" spans="1:57">
      <c r="A22" s="1951"/>
      <c r="B22" s="1022" t="s">
        <v>522</v>
      </c>
      <c r="C22" s="1264" t="s">
        <v>5</v>
      </c>
      <c r="D22" s="1439" t="s">
        <v>1681</v>
      </c>
      <c r="E22" s="35" t="s">
        <v>149</v>
      </c>
      <c r="F22" s="571" t="s">
        <v>1045</v>
      </c>
      <c r="G22" s="571" t="s">
        <v>1046</v>
      </c>
      <c r="H22" s="516">
        <v>0.72</v>
      </c>
      <c r="I22" s="179">
        <f t="shared" si="19"/>
        <v>11.305</v>
      </c>
      <c r="J22" s="568">
        <v>30</v>
      </c>
      <c r="K22" s="37">
        <f t="shared" si="0"/>
        <v>1E-3</v>
      </c>
      <c r="L22" s="37">
        <f t="shared" si="17"/>
        <v>1.9766666666666665E-2</v>
      </c>
      <c r="M22" s="568">
        <v>0.7</v>
      </c>
      <c r="N22" s="472">
        <f t="shared" si="20"/>
        <v>11.284999999999998</v>
      </c>
      <c r="O22" s="568">
        <v>30</v>
      </c>
      <c r="P22" s="37">
        <f t="shared" si="18"/>
        <v>9.7222222222222209E-4</v>
      </c>
      <c r="Q22" s="37">
        <f t="shared" si="21"/>
        <v>2.1174999999999996E-2</v>
      </c>
      <c r="R22" s="98">
        <f t="shared" si="1"/>
        <v>0.18643333333333334</v>
      </c>
      <c r="S22" s="98">
        <f t="shared" si="2"/>
        <v>0.22115555555555555</v>
      </c>
      <c r="T22" s="98">
        <f t="shared" si="3"/>
        <v>0.26282222222222218</v>
      </c>
      <c r="U22" s="98">
        <f t="shared" si="4"/>
        <v>0.30448888888888886</v>
      </c>
      <c r="V22" s="98">
        <f t="shared" si="5"/>
        <v>0.35309999999999997</v>
      </c>
      <c r="W22" s="98">
        <f t="shared" si="6"/>
        <v>0.43643333333333334</v>
      </c>
      <c r="X22" s="98">
        <f t="shared" si="7"/>
        <v>0.49893333333333334</v>
      </c>
      <c r="Y22" s="98">
        <f t="shared" si="8"/>
        <v>0.54059999999999986</v>
      </c>
      <c r="Z22" s="98">
        <f t="shared" si="9"/>
        <v>0.58226666666666649</v>
      </c>
      <c r="AA22" s="98">
        <f t="shared" si="10"/>
        <v>0.62393333333333312</v>
      </c>
      <c r="AB22" s="98">
        <f t="shared" si="11"/>
        <v>0.66559999999999986</v>
      </c>
      <c r="AC22" s="98">
        <f t="shared" si="12"/>
        <v>0.70726666666666649</v>
      </c>
      <c r="AD22" s="98">
        <f t="shared" si="13"/>
        <v>0.74893333333333312</v>
      </c>
      <c r="AE22" s="98">
        <f t="shared" si="14"/>
        <v>0.79059999999999986</v>
      </c>
      <c r="AF22" s="98">
        <f t="shared" si="15"/>
        <v>0.83226666666666649</v>
      </c>
      <c r="AG22" s="98">
        <f t="shared" si="16"/>
        <v>0.89476666666666649</v>
      </c>
      <c r="AH22" s="90"/>
      <c r="AI22" s="90"/>
      <c r="AJ22" s="90"/>
      <c r="AK22" s="90"/>
      <c r="AL22" s="90"/>
      <c r="AM22" s="90"/>
      <c r="AN22" s="90"/>
      <c r="AO22" s="90"/>
      <c r="AP22" s="90"/>
      <c r="AQ22" s="90"/>
      <c r="AR22" s="90"/>
      <c r="AS22" s="90"/>
      <c r="AT22" s="90"/>
      <c r="AU22" s="90"/>
      <c r="AV22" s="90"/>
      <c r="AW22" s="90"/>
      <c r="AX22" s="15"/>
    </row>
    <row r="23" spans="1:57" ht="15" customHeight="1">
      <c r="A23" s="1951"/>
      <c r="B23" s="1124" t="s">
        <v>523</v>
      </c>
      <c r="C23" s="1477" t="s">
        <v>5</v>
      </c>
      <c r="D23" s="1439" t="s">
        <v>1681</v>
      </c>
      <c r="E23" s="35" t="s">
        <v>150</v>
      </c>
      <c r="F23" s="571" t="s">
        <v>1047</v>
      </c>
      <c r="G23" s="571" t="s">
        <v>1048</v>
      </c>
      <c r="H23" s="163">
        <v>0.72</v>
      </c>
      <c r="I23" s="1111">
        <f t="shared" si="19"/>
        <v>12.025</v>
      </c>
      <c r="J23" s="163">
        <v>30</v>
      </c>
      <c r="K23" s="164">
        <f t="shared" si="0"/>
        <v>1E-3</v>
      </c>
      <c r="L23" s="164">
        <f t="shared" si="17"/>
        <v>2.0766666666666666E-2</v>
      </c>
      <c r="M23" s="163">
        <v>0.7</v>
      </c>
      <c r="N23" s="474">
        <f t="shared" si="20"/>
        <v>11.984999999999998</v>
      </c>
      <c r="O23" s="163">
        <v>30</v>
      </c>
      <c r="P23" s="164">
        <f t="shared" si="18"/>
        <v>9.7222222222222209E-4</v>
      </c>
      <c r="Q23" s="164">
        <f t="shared" si="21"/>
        <v>2.2147222222222217E-2</v>
      </c>
      <c r="R23" s="165">
        <f t="shared" si="1"/>
        <v>0.18743333333333334</v>
      </c>
      <c r="S23" s="219">
        <f t="shared" si="2"/>
        <v>0.22215555555555555</v>
      </c>
      <c r="T23" s="219">
        <f t="shared" si="3"/>
        <v>0.26382222222222218</v>
      </c>
      <c r="U23" s="219">
        <f t="shared" si="4"/>
        <v>0.30548888888888887</v>
      </c>
      <c r="V23" s="219">
        <f t="shared" si="5"/>
        <v>0.35409999999999997</v>
      </c>
      <c r="W23" s="219">
        <f t="shared" si="6"/>
        <v>0.43743333333333334</v>
      </c>
      <c r="X23" s="219">
        <f t="shared" si="7"/>
        <v>0.49993333333333334</v>
      </c>
      <c r="Y23" s="219">
        <f t="shared" si="8"/>
        <v>0.54159999999999986</v>
      </c>
      <c r="Z23" s="219">
        <f t="shared" si="9"/>
        <v>0.58326666666666649</v>
      </c>
      <c r="AA23" s="219">
        <f t="shared" si="10"/>
        <v>0.62493333333333312</v>
      </c>
      <c r="AB23" s="219">
        <f t="shared" si="11"/>
        <v>0.66659999999999986</v>
      </c>
      <c r="AC23" s="219">
        <f t="shared" si="12"/>
        <v>0.70826666666666649</v>
      </c>
      <c r="AD23" s="219">
        <f t="shared" si="13"/>
        <v>0.74993333333333312</v>
      </c>
      <c r="AE23" s="219">
        <f t="shared" si="14"/>
        <v>0.79159999999999986</v>
      </c>
      <c r="AF23" s="219">
        <f t="shared" si="15"/>
        <v>0.83326666666666649</v>
      </c>
      <c r="AG23" s="219">
        <f t="shared" si="16"/>
        <v>0.89576666666666649</v>
      </c>
      <c r="AH23" s="90"/>
      <c r="AI23" s="90"/>
      <c r="AJ23" s="63"/>
      <c r="AK23" s="63"/>
      <c r="AL23" s="63"/>
      <c r="AM23" s="63"/>
      <c r="AN23" s="63"/>
      <c r="AO23" s="63"/>
      <c r="AP23" s="63"/>
      <c r="AQ23" s="63"/>
      <c r="AR23" s="63"/>
      <c r="AS23" s="15"/>
      <c r="AT23" s="15"/>
      <c r="AU23" s="15"/>
      <c r="AV23" s="15"/>
      <c r="AW23" s="15"/>
      <c r="AX23" s="15"/>
      <c r="AY23" s="15"/>
      <c r="AZ23" s="15"/>
      <c r="BA23" s="15"/>
      <c r="BB23" s="15"/>
    </row>
    <row r="24" spans="1:57">
      <c r="A24" s="1951"/>
      <c r="B24" s="1022" t="s">
        <v>522</v>
      </c>
      <c r="C24" s="1264" t="s">
        <v>4</v>
      </c>
      <c r="D24" s="1439" t="s">
        <v>1681</v>
      </c>
      <c r="E24" s="35" t="s">
        <v>151</v>
      </c>
      <c r="F24" s="739" t="s">
        <v>1186</v>
      </c>
      <c r="G24" s="739" t="s">
        <v>1187</v>
      </c>
      <c r="H24" s="568">
        <v>0.72</v>
      </c>
      <c r="I24" s="179">
        <f t="shared" si="19"/>
        <v>12.745000000000001</v>
      </c>
      <c r="J24" s="568">
        <v>35</v>
      </c>
      <c r="K24" s="37">
        <f t="shared" si="0"/>
        <v>8.571428571428571E-4</v>
      </c>
      <c r="L24" s="37">
        <f t="shared" si="17"/>
        <v>2.1623809523809524E-2</v>
      </c>
      <c r="M24" s="568">
        <v>0.72</v>
      </c>
      <c r="N24" s="472">
        <f t="shared" si="20"/>
        <v>12.704999999999998</v>
      </c>
      <c r="O24" s="568">
        <v>25</v>
      </c>
      <c r="P24" s="37">
        <f t="shared" si="18"/>
        <v>1.1999999999999999E-3</v>
      </c>
      <c r="Q24" s="37">
        <f>Q23+P24</f>
        <v>2.3347222222222217E-2</v>
      </c>
      <c r="R24" s="98">
        <f t="shared" si="1"/>
        <v>0.1882904761904762</v>
      </c>
      <c r="S24" s="98">
        <f t="shared" si="2"/>
        <v>0.22301269841269841</v>
      </c>
      <c r="T24" s="98">
        <f t="shared" si="3"/>
        <v>0.26467936507936501</v>
      </c>
      <c r="U24" s="98">
        <f t="shared" si="4"/>
        <v>0.3063460317460317</v>
      </c>
      <c r="V24" s="98">
        <f t="shared" si="5"/>
        <v>0.3549571428571428</v>
      </c>
      <c r="W24" s="98">
        <f t="shared" si="6"/>
        <v>0.43829047619047617</v>
      </c>
      <c r="X24" s="98">
        <f t="shared" si="7"/>
        <v>0.50079047619047623</v>
      </c>
      <c r="Y24" s="98">
        <f t="shared" si="8"/>
        <v>0.54245714285714275</v>
      </c>
      <c r="Z24" s="98">
        <f t="shared" si="9"/>
        <v>0.58412380952380938</v>
      </c>
      <c r="AA24" s="98">
        <f t="shared" si="10"/>
        <v>0.62579047619047601</v>
      </c>
      <c r="AB24" s="98">
        <f t="shared" si="11"/>
        <v>0.66745714285714275</v>
      </c>
      <c r="AC24" s="98">
        <f t="shared" si="12"/>
        <v>0.70912380952380938</v>
      </c>
      <c r="AD24" s="98">
        <f t="shared" si="13"/>
        <v>0.75079047619047601</v>
      </c>
      <c r="AE24" s="98">
        <f t="shared" si="14"/>
        <v>0.79245714285714275</v>
      </c>
      <c r="AF24" s="98">
        <f t="shared" si="15"/>
        <v>0.83412380952380938</v>
      </c>
      <c r="AG24" s="98">
        <f t="shared" si="16"/>
        <v>0.89662380952380938</v>
      </c>
      <c r="AH24" s="90"/>
      <c r="AI24" s="90"/>
      <c r="AJ24" s="192"/>
      <c r="AK24" s="192"/>
      <c r="AL24" s="192"/>
      <c r="AM24" s="192"/>
      <c r="AN24" s="192"/>
      <c r="AO24" s="63"/>
      <c r="AP24" s="63"/>
      <c r="AQ24" s="63"/>
      <c r="AR24" s="63"/>
      <c r="AS24" s="15"/>
      <c r="AT24" s="15"/>
      <c r="AU24" s="15"/>
      <c r="AV24" s="15"/>
      <c r="AW24" s="15"/>
      <c r="AX24" s="15"/>
      <c r="AY24" s="15"/>
      <c r="AZ24" s="15"/>
      <c r="BA24" s="15"/>
      <c r="BB24" s="15"/>
    </row>
    <row r="25" spans="1:57">
      <c r="A25" s="1951"/>
      <c r="B25" s="1022" t="s">
        <v>521</v>
      </c>
      <c r="C25" s="1264" t="s">
        <v>4</v>
      </c>
      <c r="D25" s="1439" t="s">
        <v>1681</v>
      </c>
      <c r="E25" s="35" t="s">
        <v>152</v>
      </c>
      <c r="F25" s="571" t="s">
        <v>1029</v>
      </c>
      <c r="G25" s="571" t="s">
        <v>1030</v>
      </c>
      <c r="H25" s="817">
        <v>0.77</v>
      </c>
      <c r="I25" s="179">
        <f t="shared" si="19"/>
        <v>13.515000000000001</v>
      </c>
      <c r="J25" s="817">
        <v>40</v>
      </c>
      <c r="K25" s="37">
        <f t="shared" si="0"/>
        <v>8.0208333333333336E-4</v>
      </c>
      <c r="L25" s="37">
        <f t="shared" si="17"/>
        <v>2.2425892857142856E-2</v>
      </c>
      <c r="M25" s="817">
        <v>0.77</v>
      </c>
      <c r="N25" s="37" t="s">
        <v>492</v>
      </c>
      <c r="O25" s="37" t="s">
        <v>492</v>
      </c>
      <c r="P25" s="37" t="s">
        <v>492</v>
      </c>
      <c r="Q25" s="37" t="s">
        <v>492</v>
      </c>
      <c r="R25" s="98">
        <f t="shared" si="1"/>
        <v>0.18909255952380954</v>
      </c>
      <c r="S25" s="98">
        <f t="shared" si="2"/>
        <v>0.22381478174603175</v>
      </c>
      <c r="T25" s="98">
        <f t="shared" si="3"/>
        <v>0.26548144841269833</v>
      </c>
      <c r="U25" s="98">
        <f t="shared" si="4"/>
        <v>0.30714811507936501</v>
      </c>
      <c r="V25" s="98">
        <f t="shared" si="5"/>
        <v>0.35575922619047612</v>
      </c>
      <c r="W25" s="98">
        <f t="shared" si="6"/>
        <v>0.43909255952380949</v>
      </c>
      <c r="X25" s="98">
        <f t="shared" si="7"/>
        <v>0.50159255952380954</v>
      </c>
      <c r="Y25" s="98">
        <f t="shared" si="8"/>
        <v>0.54325922619047606</v>
      </c>
      <c r="Z25" s="98">
        <f t="shared" si="9"/>
        <v>0.58492589285714269</v>
      </c>
      <c r="AA25" s="98">
        <f t="shared" si="10"/>
        <v>0.62659255952380932</v>
      </c>
      <c r="AB25" s="98">
        <f t="shared" si="11"/>
        <v>0.66825922619047606</v>
      </c>
      <c r="AC25" s="98">
        <f t="shared" si="12"/>
        <v>0.70992589285714269</v>
      </c>
      <c r="AD25" s="98">
        <f t="shared" si="13"/>
        <v>0.75159255952380932</v>
      </c>
      <c r="AE25" s="98">
        <f t="shared" si="14"/>
        <v>0.79325922619047606</v>
      </c>
      <c r="AF25" s="98">
        <f t="shared" si="15"/>
        <v>0.83492589285714269</v>
      </c>
      <c r="AG25" s="98">
        <f t="shared" si="16"/>
        <v>0.89742589285714269</v>
      </c>
      <c r="AH25" s="90"/>
      <c r="AI25" s="90"/>
      <c r="AJ25" s="192"/>
      <c r="AK25" s="192"/>
      <c r="AL25" s="192"/>
      <c r="AM25" s="192"/>
      <c r="AN25" s="192"/>
      <c r="AO25" s="63"/>
      <c r="AP25" s="63"/>
      <c r="AQ25" s="63"/>
      <c r="AR25" s="63"/>
      <c r="AS25" s="15"/>
      <c r="AT25" s="15"/>
      <c r="AU25" s="15"/>
      <c r="AV25" s="15"/>
      <c r="AW25" s="15"/>
      <c r="AX25" s="15"/>
      <c r="AY25" s="15"/>
      <c r="AZ25" s="15"/>
      <c r="BA25" s="15"/>
      <c r="BB25" s="15"/>
    </row>
    <row r="26" spans="1:57">
      <c r="A26" s="1951"/>
      <c r="B26" s="1022" t="s">
        <v>520</v>
      </c>
      <c r="C26" s="524" t="s">
        <v>4</v>
      </c>
      <c r="D26" s="1439" t="s">
        <v>1681</v>
      </c>
      <c r="E26" s="35" t="s">
        <v>153</v>
      </c>
      <c r="F26" s="571" t="s">
        <v>1196</v>
      </c>
      <c r="G26" s="571" t="s">
        <v>1197</v>
      </c>
      <c r="H26" s="217">
        <v>0.53</v>
      </c>
      <c r="I26" s="1075">
        <f t="shared" si="19"/>
        <v>14.045</v>
      </c>
      <c r="J26" s="217">
        <v>40</v>
      </c>
      <c r="K26" s="218">
        <f t="shared" si="0"/>
        <v>5.5208333333333335E-4</v>
      </c>
      <c r="L26" s="218">
        <f t="shared" si="17"/>
        <v>2.2977976190476191E-2</v>
      </c>
      <c r="M26" s="217">
        <v>0.53</v>
      </c>
      <c r="N26" s="218" t="s">
        <v>492</v>
      </c>
      <c r="O26" s="218" t="s">
        <v>492</v>
      </c>
      <c r="P26" s="218" t="s">
        <v>492</v>
      </c>
      <c r="Q26" s="218" t="s">
        <v>492</v>
      </c>
      <c r="R26" s="98">
        <f t="shared" si="1"/>
        <v>0.18964464285714289</v>
      </c>
      <c r="S26" s="98">
        <f t="shared" si="2"/>
        <v>0.2243668650793651</v>
      </c>
      <c r="T26" s="98">
        <f t="shared" si="3"/>
        <v>0.26603353174603167</v>
      </c>
      <c r="U26" s="98">
        <f t="shared" si="4"/>
        <v>0.30770019841269836</v>
      </c>
      <c r="V26" s="98">
        <f t="shared" si="5"/>
        <v>0.35631130952380946</v>
      </c>
      <c r="W26" s="98">
        <f t="shared" si="6"/>
        <v>0.43964464285714283</v>
      </c>
      <c r="X26" s="98">
        <f t="shared" si="7"/>
        <v>0.50214464285714289</v>
      </c>
      <c r="Y26" s="98">
        <f t="shared" si="8"/>
        <v>0.54381130952380941</v>
      </c>
      <c r="Z26" s="98">
        <f t="shared" si="9"/>
        <v>0.58547797619047603</v>
      </c>
      <c r="AA26" s="98">
        <f t="shared" si="10"/>
        <v>0.62714464285714266</v>
      </c>
      <c r="AB26" s="98">
        <f t="shared" si="11"/>
        <v>0.66881130952380941</v>
      </c>
      <c r="AC26" s="98">
        <f t="shared" si="12"/>
        <v>0.71047797619047603</v>
      </c>
      <c r="AD26" s="98">
        <f t="shared" si="13"/>
        <v>0.75214464285714266</v>
      </c>
      <c r="AE26" s="98">
        <f t="shared" si="14"/>
        <v>0.79381130952380941</v>
      </c>
      <c r="AF26" s="98">
        <f t="shared" si="15"/>
        <v>0.83547797619047603</v>
      </c>
      <c r="AG26" s="98">
        <f t="shared" si="16"/>
        <v>0.89797797619047603</v>
      </c>
      <c r="AH26" s="94"/>
      <c r="AI26" s="90"/>
      <c r="AJ26" s="192"/>
      <c r="AK26" s="192"/>
      <c r="AL26" s="192"/>
      <c r="AM26" s="192"/>
      <c r="AN26" s="192"/>
      <c r="AO26" s="63"/>
      <c r="AP26" s="63"/>
      <c r="AQ26" s="63"/>
      <c r="AR26" s="63"/>
      <c r="AS26" s="15"/>
      <c r="AT26" s="15"/>
      <c r="AU26" s="15"/>
      <c r="AV26" s="15"/>
      <c r="AW26" s="15"/>
      <c r="AX26" s="15"/>
      <c r="AY26" s="15"/>
      <c r="AZ26" s="15"/>
      <c r="BA26" s="15"/>
      <c r="BB26" s="15"/>
    </row>
    <row r="27" spans="1:57">
      <c r="A27" s="1951"/>
      <c r="B27" s="1022" t="s">
        <v>519</v>
      </c>
      <c r="C27" s="1264" t="s">
        <v>5</v>
      </c>
      <c r="D27" s="1439" t="s">
        <v>1683</v>
      </c>
      <c r="E27" s="35" t="s">
        <v>154</v>
      </c>
      <c r="F27" s="571" t="s">
        <v>1033</v>
      </c>
      <c r="G27" s="571" t="s">
        <v>1034</v>
      </c>
      <c r="H27" s="817">
        <v>1.49</v>
      </c>
      <c r="I27" s="179">
        <f t="shared" si="19"/>
        <v>15.535</v>
      </c>
      <c r="J27" s="817">
        <v>40</v>
      </c>
      <c r="K27" s="37">
        <f t="shared" si="0"/>
        <v>1.5520833333333333E-3</v>
      </c>
      <c r="L27" s="37">
        <f t="shared" si="17"/>
        <v>2.4530059523809523E-2</v>
      </c>
      <c r="M27" s="817">
        <v>1.49</v>
      </c>
      <c r="N27" s="37" t="s">
        <v>492</v>
      </c>
      <c r="O27" s="37" t="s">
        <v>492</v>
      </c>
      <c r="P27" s="37" t="s">
        <v>492</v>
      </c>
      <c r="Q27" s="37" t="s">
        <v>492</v>
      </c>
      <c r="R27" s="98">
        <f t="shared" si="1"/>
        <v>0.19119672619047623</v>
      </c>
      <c r="S27" s="98">
        <f t="shared" si="2"/>
        <v>0.22591894841269844</v>
      </c>
      <c r="T27" s="98">
        <f t="shared" si="3"/>
        <v>0.26758561507936501</v>
      </c>
      <c r="U27" s="98">
        <f t="shared" si="4"/>
        <v>0.3092522817460317</v>
      </c>
      <c r="V27" s="98">
        <f t="shared" si="5"/>
        <v>0.3578633928571428</v>
      </c>
      <c r="W27" s="98">
        <f t="shared" si="6"/>
        <v>0.44119672619047617</v>
      </c>
      <c r="X27" s="98">
        <f t="shared" si="7"/>
        <v>0.50369672619047623</v>
      </c>
      <c r="Y27" s="98">
        <f t="shared" si="8"/>
        <v>0.54536339285714275</v>
      </c>
      <c r="Z27" s="98">
        <f t="shared" si="9"/>
        <v>0.58703005952380938</v>
      </c>
      <c r="AA27" s="98">
        <f t="shared" si="10"/>
        <v>0.62869672619047601</v>
      </c>
      <c r="AB27" s="98">
        <f t="shared" si="11"/>
        <v>0.67036339285714275</v>
      </c>
      <c r="AC27" s="98">
        <f t="shared" si="12"/>
        <v>0.71203005952380938</v>
      </c>
      <c r="AD27" s="98">
        <f t="shared" si="13"/>
        <v>0.75369672619047601</v>
      </c>
      <c r="AE27" s="98">
        <f t="shared" si="14"/>
        <v>0.79536339285714275</v>
      </c>
      <c r="AF27" s="98">
        <f t="shared" si="15"/>
        <v>0.83703005952380938</v>
      </c>
      <c r="AG27" s="98">
        <f t="shared" si="16"/>
        <v>0.89953005952380938</v>
      </c>
      <c r="AH27" s="94"/>
      <c r="AI27" s="94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</row>
    <row r="28" spans="1:57">
      <c r="A28" s="1951"/>
      <c r="B28" s="1022" t="s">
        <v>524</v>
      </c>
      <c r="C28" s="1267" t="s">
        <v>5</v>
      </c>
      <c r="D28" s="515" t="s">
        <v>1683</v>
      </c>
      <c r="E28" s="35" t="s">
        <v>155</v>
      </c>
      <c r="F28" s="571" t="s">
        <v>1031</v>
      </c>
      <c r="G28" s="571" t="s">
        <v>1032</v>
      </c>
      <c r="H28" s="516">
        <v>0.62</v>
      </c>
      <c r="I28" s="179">
        <f t="shared" si="19"/>
        <v>16.155000000000001</v>
      </c>
      <c r="J28" s="516">
        <v>40</v>
      </c>
      <c r="K28" s="518">
        <f t="shared" si="0"/>
        <v>6.4583333333333333E-4</v>
      </c>
      <c r="L28" s="518">
        <f t="shared" si="17"/>
        <v>2.5175892857142855E-2</v>
      </c>
      <c r="M28" s="516">
        <v>0.62</v>
      </c>
      <c r="N28" s="518" t="s">
        <v>492</v>
      </c>
      <c r="O28" s="518" t="s">
        <v>492</v>
      </c>
      <c r="P28" s="518" t="s">
        <v>492</v>
      </c>
      <c r="Q28" s="518" t="s">
        <v>492</v>
      </c>
      <c r="R28" s="98">
        <f t="shared" si="1"/>
        <v>0.19184255952380957</v>
      </c>
      <c r="S28" s="98">
        <f t="shared" si="2"/>
        <v>0.22656478174603178</v>
      </c>
      <c r="T28" s="98">
        <f t="shared" si="3"/>
        <v>0.26823144841269836</v>
      </c>
      <c r="U28" s="98">
        <f t="shared" si="4"/>
        <v>0.30989811507936504</v>
      </c>
      <c r="V28" s="98">
        <f t="shared" si="5"/>
        <v>0.35850922619047615</v>
      </c>
      <c r="W28" s="98">
        <f t="shared" si="6"/>
        <v>0.44184255952380952</v>
      </c>
      <c r="X28" s="98">
        <f t="shared" si="7"/>
        <v>0.50434255952380957</v>
      </c>
      <c r="Y28" s="98">
        <f t="shared" si="8"/>
        <v>0.54600922619047609</v>
      </c>
      <c r="Z28" s="98">
        <f t="shared" si="9"/>
        <v>0.58767589285714272</v>
      </c>
      <c r="AA28" s="98">
        <f t="shared" si="10"/>
        <v>0.62934255952380935</v>
      </c>
      <c r="AB28" s="98">
        <f t="shared" si="11"/>
        <v>0.67100922619047609</v>
      </c>
      <c r="AC28" s="98">
        <f t="shared" si="12"/>
        <v>0.71267589285714272</v>
      </c>
      <c r="AD28" s="98">
        <f t="shared" si="13"/>
        <v>0.75434255952380935</v>
      </c>
      <c r="AE28" s="98">
        <f t="shared" si="14"/>
        <v>0.79600922619047609</v>
      </c>
      <c r="AF28" s="98">
        <f t="shared" si="15"/>
        <v>0.83767589285714272</v>
      </c>
      <c r="AG28" s="98">
        <f t="shared" si="16"/>
        <v>0.90017589285714272</v>
      </c>
      <c r="AH28" s="94"/>
      <c r="AI28" s="94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</row>
    <row r="29" spans="1:57">
      <c r="A29" s="1951"/>
      <c r="B29" s="1022" t="s">
        <v>525</v>
      </c>
      <c r="C29" s="1264" t="s">
        <v>5</v>
      </c>
      <c r="D29" s="1439" t="s">
        <v>1683</v>
      </c>
      <c r="E29" s="35" t="s">
        <v>156</v>
      </c>
      <c r="F29" s="571" t="s">
        <v>534</v>
      </c>
      <c r="G29" s="571" t="s">
        <v>535</v>
      </c>
      <c r="H29" s="468">
        <v>1.04</v>
      </c>
      <c r="I29" s="179">
        <f t="shared" si="19"/>
        <v>17.195</v>
      </c>
      <c r="J29" s="817">
        <v>40</v>
      </c>
      <c r="K29" s="37">
        <f t="shared" si="0"/>
        <v>1.0833333333333335E-3</v>
      </c>
      <c r="L29" s="37">
        <f t="shared" si="17"/>
        <v>2.6259226190476187E-2</v>
      </c>
      <c r="M29" s="468">
        <v>1.04</v>
      </c>
      <c r="N29" s="37" t="s">
        <v>492</v>
      </c>
      <c r="O29" s="37" t="s">
        <v>492</v>
      </c>
      <c r="P29" s="37" t="s">
        <v>492</v>
      </c>
      <c r="Q29" s="37" t="s">
        <v>492</v>
      </c>
      <c r="R29" s="98">
        <f t="shared" si="1"/>
        <v>0.1929258928571429</v>
      </c>
      <c r="S29" s="98">
        <f t="shared" si="2"/>
        <v>0.22764811507936511</v>
      </c>
      <c r="T29" s="98">
        <f t="shared" si="3"/>
        <v>0.26931478174603168</v>
      </c>
      <c r="U29" s="98">
        <f t="shared" si="4"/>
        <v>0.31098144841269837</v>
      </c>
      <c r="V29" s="98">
        <f t="shared" si="5"/>
        <v>0.35959255952380947</v>
      </c>
      <c r="W29" s="98">
        <f t="shared" si="6"/>
        <v>0.44292589285714284</v>
      </c>
      <c r="X29" s="98">
        <f t="shared" si="7"/>
        <v>0.5054258928571429</v>
      </c>
      <c r="Y29" s="98">
        <f t="shared" si="8"/>
        <v>0.54709255952380942</v>
      </c>
      <c r="Z29" s="98">
        <f t="shared" si="9"/>
        <v>0.58875922619047605</v>
      </c>
      <c r="AA29" s="98">
        <f t="shared" si="10"/>
        <v>0.63042589285714268</v>
      </c>
      <c r="AB29" s="98">
        <f t="shared" si="11"/>
        <v>0.67209255952380942</v>
      </c>
      <c r="AC29" s="98">
        <f t="shared" si="12"/>
        <v>0.71375922619047605</v>
      </c>
      <c r="AD29" s="98">
        <f t="shared" si="13"/>
        <v>0.75542589285714268</v>
      </c>
      <c r="AE29" s="98">
        <f t="shared" si="14"/>
        <v>0.79709255952380942</v>
      </c>
      <c r="AF29" s="98">
        <f t="shared" si="15"/>
        <v>0.83875922619047605</v>
      </c>
      <c r="AG29" s="98">
        <f t="shared" si="16"/>
        <v>0.90125922619047605</v>
      </c>
      <c r="AH29" s="94"/>
      <c r="AI29" s="94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</row>
    <row r="30" spans="1:57">
      <c r="A30" s="1951"/>
      <c r="B30" s="1022" t="s">
        <v>433</v>
      </c>
      <c r="C30" s="1264" t="s">
        <v>5</v>
      </c>
      <c r="D30" s="1439" t="s">
        <v>1683</v>
      </c>
      <c r="E30" s="35" t="s">
        <v>157</v>
      </c>
      <c r="F30" s="571" t="s">
        <v>1035</v>
      </c>
      <c r="G30" s="571" t="s">
        <v>1036</v>
      </c>
      <c r="H30" s="468">
        <v>0.98</v>
      </c>
      <c r="I30" s="179">
        <f t="shared" si="19"/>
        <v>18.175000000000001</v>
      </c>
      <c r="J30" s="817">
        <v>40</v>
      </c>
      <c r="K30" s="37">
        <f t="shared" si="0"/>
        <v>1.0208333333333334E-3</v>
      </c>
      <c r="L30" s="37">
        <f t="shared" si="17"/>
        <v>2.7280059523809519E-2</v>
      </c>
      <c r="M30" s="468">
        <v>0.98</v>
      </c>
      <c r="N30" s="37" t="s">
        <v>492</v>
      </c>
      <c r="O30" s="37" t="s">
        <v>492</v>
      </c>
      <c r="P30" s="37" t="s">
        <v>492</v>
      </c>
      <c r="Q30" s="37" t="s">
        <v>492</v>
      </c>
      <c r="R30" s="98">
        <f t="shared" si="1"/>
        <v>0.19394672619047623</v>
      </c>
      <c r="S30" s="98">
        <f t="shared" si="2"/>
        <v>0.22866894841269844</v>
      </c>
      <c r="T30" s="98">
        <f t="shared" si="3"/>
        <v>0.27033561507936504</v>
      </c>
      <c r="U30" s="98">
        <f t="shared" si="4"/>
        <v>0.31200228174603173</v>
      </c>
      <c r="V30" s="98">
        <f t="shared" si="5"/>
        <v>0.36061339285714283</v>
      </c>
      <c r="W30" s="98">
        <f t="shared" si="6"/>
        <v>0.4439467261904762</v>
      </c>
      <c r="X30" s="98">
        <f t="shared" si="7"/>
        <v>0.50644672619047626</v>
      </c>
      <c r="Y30" s="98">
        <f t="shared" si="8"/>
        <v>0.54811339285714278</v>
      </c>
      <c r="Z30" s="98">
        <f t="shared" si="9"/>
        <v>0.58978005952380941</v>
      </c>
      <c r="AA30" s="98">
        <f t="shared" si="10"/>
        <v>0.63144672619047604</v>
      </c>
      <c r="AB30" s="98">
        <f t="shared" si="11"/>
        <v>0.67311339285714278</v>
      </c>
      <c r="AC30" s="98">
        <f t="shared" si="12"/>
        <v>0.71478005952380941</v>
      </c>
      <c r="AD30" s="98">
        <f t="shared" si="13"/>
        <v>0.75644672619047604</v>
      </c>
      <c r="AE30" s="98">
        <f t="shared" si="14"/>
        <v>0.79811339285714278</v>
      </c>
      <c r="AF30" s="98">
        <f t="shared" si="15"/>
        <v>0.83978005952380941</v>
      </c>
      <c r="AG30" s="98">
        <f t="shared" si="16"/>
        <v>0.90228005952380941</v>
      </c>
      <c r="AH30" s="94"/>
      <c r="AI30" s="94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</row>
    <row r="31" spans="1:57">
      <c r="A31" s="1951"/>
      <c r="B31" s="1022" t="s">
        <v>434</v>
      </c>
      <c r="C31" s="1264" t="s">
        <v>5</v>
      </c>
      <c r="D31" s="1439" t="s">
        <v>1683</v>
      </c>
      <c r="E31" s="35" t="s">
        <v>102</v>
      </c>
      <c r="F31" s="571" t="s">
        <v>1037</v>
      </c>
      <c r="G31" s="571" t="s">
        <v>1038</v>
      </c>
      <c r="H31" s="469">
        <v>0.4</v>
      </c>
      <c r="I31" s="179">
        <f t="shared" si="19"/>
        <v>18.574999999999999</v>
      </c>
      <c r="J31" s="568">
        <v>35</v>
      </c>
      <c r="K31" s="37">
        <f t="shared" si="0"/>
        <v>4.7619047619047619E-4</v>
      </c>
      <c r="L31" s="37">
        <f t="shared" si="17"/>
        <v>2.7756249999999996E-2</v>
      </c>
      <c r="M31" s="469">
        <v>0.4</v>
      </c>
      <c r="N31" s="37" t="s">
        <v>492</v>
      </c>
      <c r="O31" s="37" t="s">
        <v>492</v>
      </c>
      <c r="P31" s="37" t="s">
        <v>492</v>
      </c>
      <c r="Q31" s="37" t="s">
        <v>492</v>
      </c>
      <c r="R31" s="98">
        <f t="shared" si="1"/>
        <v>0.1944229166666667</v>
      </c>
      <c r="S31" s="98">
        <f t="shared" si="2"/>
        <v>0.22914513888888891</v>
      </c>
      <c r="T31" s="98">
        <f t="shared" si="3"/>
        <v>0.27081180555555551</v>
      </c>
      <c r="U31" s="98">
        <f t="shared" si="4"/>
        <v>0.31247847222222219</v>
      </c>
      <c r="V31" s="98">
        <f t="shared" si="5"/>
        <v>0.3610895833333333</v>
      </c>
      <c r="W31" s="98">
        <f t="shared" si="6"/>
        <v>0.44442291666666667</v>
      </c>
      <c r="X31" s="98">
        <f t="shared" si="7"/>
        <v>0.50692291666666678</v>
      </c>
      <c r="Y31" s="98">
        <f t="shared" si="8"/>
        <v>0.5485895833333333</v>
      </c>
      <c r="Z31" s="98">
        <f t="shared" si="9"/>
        <v>0.59025624999999993</v>
      </c>
      <c r="AA31" s="98">
        <f t="shared" si="10"/>
        <v>0.63192291666666656</v>
      </c>
      <c r="AB31" s="98">
        <f t="shared" si="11"/>
        <v>0.6735895833333333</v>
      </c>
      <c r="AC31" s="98">
        <f t="shared" si="12"/>
        <v>0.71525624999999993</v>
      </c>
      <c r="AD31" s="98">
        <f t="shared" si="13"/>
        <v>0.75692291666666656</v>
      </c>
      <c r="AE31" s="98">
        <f t="shared" si="14"/>
        <v>0.7985895833333333</v>
      </c>
      <c r="AF31" s="98">
        <f t="shared" si="15"/>
        <v>0.84025624999999993</v>
      </c>
      <c r="AG31" s="98">
        <f t="shared" si="16"/>
        <v>0.90275624999999993</v>
      </c>
      <c r="AH31" s="94"/>
      <c r="AI31" s="94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</row>
    <row r="32" spans="1:57">
      <c r="A32" s="2156" t="s">
        <v>295</v>
      </c>
      <c r="B32" s="1022" t="s">
        <v>526</v>
      </c>
      <c r="C32" s="1264" t="s">
        <v>5</v>
      </c>
      <c r="D32" s="1439" t="s">
        <v>1683</v>
      </c>
      <c r="E32" s="35" t="s">
        <v>158</v>
      </c>
      <c r="F32" s="571" t="s">
        <v>1039</v>
      </c>
      <c r="G32" s="571" t="s">
        <v>1040</v>
      </c>
      <c r="H32" s="469">
        <v>1.79</v>
      </c>
      <c r="I32" s="179">
        <f t="shared" si="19"/>
        <v>20.364999999999998</v>
      </c>
      <c r="J32" s="568">
        <v>40</v>
      </c>
      <c r="K32" s="37">
        <f t="shared" si="0"/>
        <v>1.8645833333333333E-3</v>
      </c>
      <c r="L32" s="37">
        <f t="shared" si="17"/>
        <v>2.9620833333333329E-2</v>
      </c>
      <c r="M32" s="469">
        <v>1.79</v>
      </c>
      <c r="N32" s="37" t="s">
        <v>492</v>
      </c>
      <c r="O32" s="37" t="s">
        <v>492</v>
      </c>
      <c r="P32" s="37" t="s">
        <v>492</v>
      </c>
      <c r="Q32" s="37" t="s">
        <v>492</v>
      </c>
      <c r="R32" s="98">
        <f t="shared" si="1"/>
        <v>0.19628750000000003</v>
      </c>
      <c r="S32" s="98">
        <f t="shared" si="2"/>
        <v>0.23100972222222224</v>
      </c>
      <c r="T32" s="98">
        <f t="shared" si="3"/>
        <v>0.27267638888888884</v>
      </c>
      <c r="U32" s="98">
        <f t="shared" si="4"/>
        <v>0.31434305555555553</v>
      </c>
      <c r="V32" s="98">
        <f t="shared" si="5"/>
        <v>0.36295416666666663</v>
      </c>
      <c r="W32" s="98">
        <f t="shared" si="6"/>
        <v>0.4462875</v>
      </c>
      <c r="X32" s="98">
        <f t="shared" si="7"/>
        <v>0.50878750000000006</v>
      </c>
      <c r="Y32" s="98">
        <f t="shared" si="8"/>
        <v>0.55045416666666658</v>
      </c>
      <c r="Z32" s="98">
        <f t="shared" si="9"/>
        <v>0.59212083333333321</v>
      </c>
      <c r="AA32" s="98">
        <f t="shared" si="10"/>
        <v>0.63378749999999984</v>
      </c>
      <c r="AB32" s="98">
        <f t="shared" si="11"/>
        <v>0.67545416666666658</v>
      </c>
      <c r="AC32" s="98">
        <f t="shared" si="12"/>
        <v>0.71712083333333321</v>
      </c>
      <c r="AD32" s="98">
        <f t="shared" si="13"/>
        <v>0.75878749999999984</v>
      </c>
      <c r="AE32" s="98">
        <f t="shared" si="14"/>
        <v>0.80045416666666658</v>
      </c>
      <c r="AF32" s="98">
        <f t="shared" si="15"/>
        <v>0.84212083333333321</v>
      </c>
      <c r="AG32" s="98">
        <f t="shared" si="16"/>
        <v>0.90462083333333321</v>
      </c>
      <c r="AH32" s="94"/>
      <c r="AI32" s="94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</row>
    <row r="33" spans="1:48">
      <c r="A33" s="2156"/>
      <c r="B33" s="1125" t="s">
        <v>228</v>
      </c>
      <c r="C33" s="1477" t="s">
        <v>5</v>
      </c>
      <c r="D33" s="1439" t="s">
        <v>1683</v>
      </c>
      <c r="E33" s="35" t="s">
        <v>159</v>
      </c>
      <c r="F33" s="571" t="s">
        <v>1041</v>
      </c>
      <c r="G33" s="571" t="s">
        <v>1042</v>
      </c>
      <c r="H33" s="163">
        <v>1.25</v>
      </c>
      <c r="I33" s="1111">
        <f t="shared" si="19"/>
        <v>21.614999999999998</v>
      </c>
      <c r="J33" s="163">
        <v>45</v>
      </c>
      <c r="K33" s="164">
        <f t="shared" si="0"/>
        <v>1.1574074074074073E-3</v>
      </c>
      <c r="L33" s="164">
        <f t="shared" si="17"/>
        <v>3.0778240740740738E-2</v>
      </c>
      <c r="M33" s="163">
        <v>1.25</v>
      </c>
      <c r="N33" s="474">
        <f>N24+M33</f>
        <v>13.954999999999998</v>
      </c>
      <c r="O33" s="163">
        <v>30</v>
      </c>
      <c r="P33" s="164">
        <f t="shared" si="18"/>
        <v>1.736111111111111E-3</v>
      </c>
      <c r="Q33" s="164">
        <f>Q24+P33</f>
        <v>2.5083333333333329E-2</v>
      </c>
      <c r="R33" s="165">
        <f t="shared" si="1"/>
        <v>0.19744490740740744</v>
      </c>
      <c r="S33" s="165">
        <f t="shared" si="2"/>
        <v>0.23216712962962965</v>
      </c>
      <c r="T33" s="165">
        <f t="shared" si="3"/>
        <v>0.27383379629629623</v>
      </c>
      <c r="U33" s="165">
        <f t="shared" si="4"/>
        <v>0.31550046296296291</v>
      </c>
      <c r="V33" s="165">
        <f t="shared" si="5"/>
        <v>0.36411157407407402</v>
      </c>
      <c r="W33" s="165">
        <f t="shared" si="6"/>
        <v>0.44744490740740739</v>
      </c>
      <c r="X33" s="165">
        <f t="shared" si="7"/>
        <v>0.5099449074074075</v>
      </c>
      <c r="Y33" s="165">
        <f t="shared" si="8"/>
        <v>0.55161157407407402</v>
      </c>
      <c r="Z33" s="165">
        <f t="shared" si="9"/>
        <v>0.59327824074074065</v>
      </c>
      <c r="AA33" s="165">
        <f t="shared" si="10"/>
        <v>0.63494490740740728</v>
      </c>
      <c r="AB33" s="165">
        <f t="shared" si="11"/>
        <v>0.67661157407407402</v>
      </c>
      <c r="AC33" s="165">
        <f t="shared" si="12"/>
        <v>0.71827824074074065</v>
      </c>
      <c r="AD33" s="165">
        <f t="shared" si="13"/>
        <v>0.75994490740740728</v>
      </c>
      <c r="AE33" s="165">
        <f t="shared" si="14"/>
        <v>0.80161157407407402</v>
      </c>
      <c r="AF33" s="165">
        <f t="shared" si="15"/>
        <v>0.84327824074074065</v>
      </c>
      <c r="AG33" s="98">
        <f t="shared" si="16"/>
        <v>0.90577824074074065</v>
      </c>
      <c r="AH33" s="90"/>
      <c r="AI33" s="94"/>
      <c r="AO33" s="15"/>
      <c r="AP33" s="15"/>
      <c r="AQ33" s="15"/>
      <c r="AR33" s="15"/>
      <c r="AS33" s="15"/>
      <c r="AT33" s="15"/>
      <c r="AU33" s="15"/>
      <c r="AV33" s="15"/>
    </row>
    <row r="34" spans="1:48">
      <c r="A34" s="2156"/>
      <c r="B34" s="1022" t="s">
        <v>527</v>
      </c>
      <c r="C34" s="1617" t="s">
        <v>5</v>
      </c>
      <c r="D34" s="1439" t="s">
        <v>1683</v>
      </c>
      <c r="E34" s="35" t="s">
        <v>160</v>
      </c>
      <c r="F34" s="571" t="s">
        <v>537</v>
      </c>
      <c r="G34" s="571" t="s">
        <v>536</v>
      </c>
      <c r="H34" s="526">
        <v>1.95</v>
      </c>
      <c r="I34" s="179">
        <f t="shared" si="19"/>
        <v>23.564999999999998</v>
      </c>
      <c r="J34" s="217">
        <v>40</v>
      </c>
      <c r="K34" s="218">
        <f t="shared" si="0"/>
        <v>2.0312500000000001E-3</v>
      </c>
      <c r="L34" s="218">
        <f t="shared" si="17"/>
        <v>3.2809490740740736E-2</v>
      </c>
      <c r="M34" s="526">
        <v>1.95</v>
      </c>
      <c r="N34" s="526">
        <f>N33+M34</f>
        <v>15.904999999999998</v>
      </c>
      <c r="O34" s="217">
        <v>30</v>
      </c>
      <c r="P34" s="218">
        <f t="shared" si="18"/>
        <v>2.7083333333333334E-3</v>
      </c>
      <c r="Q34" s="218">
        <f t="shared" ref="Q34:Q35" si="22">Q33+P34</f>
        <v>2.7791666666666662E-2</v>
      </c>
      <c r="R34" s="98">
        <f t="shared" si="1"/>
        <v>0.19947615740740746</v>
      </c>
      <c r="S34" s="98">
        <f t="shared" si="2"/>
        <v>0.23419837962962967</v>
      </c>
      <c r="T34" s="98">
        <f t="shared" si="3"/>
        <v>0.27586504629629621</v>
      </c>
      <c r="U34" s="98">
        <f t="shared" si="4"/>
        <v>0.3175317129629629</v>
      </c>
      <c r="V34" s="98">
        <f t="shared" si="5"/>
        <v>0.366142824074074</v>
      </c>
      <c r="W34" s="98">
        <f t="shared" si="6"/>
        <v>0.44947615740740737</v>
      </c>
      <c r="X34" s="98">
        <f t="shared" si="7"/>
        <v>0.51197615740740754</v>
      </c>
      <c r="Y34" s="98">
        <f t="shared" si="8"/>
        <v>0.55364282407407406</v>
      </c>
      <c r="Z34" s="98">
        <f t="shared" si="9"/>
        <v>0.59530949074074069</v>
      </c>
      <c r="AA34" s="98">
        <f t="shared" si="10"/>
        <v>0.63697615740740732</v>
      </c>
      <c r="AB34" s="98">
        <f t="shared" si="11"/>
        <v>0.67864282407407406</v>
      </c>
      <c r="AC34" s="98">
        <f t="shared" si="12"/>
        <v>0.72030949074074069</v>
      </c>
      <c r="AD34" s="98">
        <f t="shared" si="13"/>
        <v>0.76197615740740732</v>
      </c>
      <c r="AE34" s="98">
        <f t="shared" si="14"/>
        <v>0.80364282407407406</v>
      </c>
      <c r="AF34" s="98">
        <f t="shared" si="15"/>
        <v>0.84530949074074069</v>
      </c>
      <c r="AG34" s="98">
        <f t="shared" si="16"/>
        <v>0.90780949074074069</v>
      </c>
      <c r="AH34" s="90"/>
      <c r="AI34" s="90"/>
      <c r="AO34" s="15"/>
      <c r="AP34" s="15"/>
      <c r="AQ34" s="15"/>
      <c r="AR34" s="15"/>
      <c r="AS34" s="15"/>
      <c r="AT34" s="15"/>
      <c r="AU34" s="15"/>
      <c r="AV34" s="15"/>
    </row>
    <row r="35" spans="1:48">
      <c r="A35" s="2156"/>
      <c r="B35" s="1021" t="s">
        <v>528</v>
      </c>
      <c r="C35" s="1264" t="s">
        <v>4</v>
      </c>
      <c r="D35" s="1439" t="s">
        <v>1681</v>
      </c>
      <c r="E35" s="35" t="s">
        <v>161</v>
      </c>
      <c r="F35" s="571" t="s">
        <v>1188</v>
      </c>
      <c r="G35" s="571" t="s">
        <v>1189</v>
      </c>
      <c r="H35" s="817">
        <v>1.01</v>
      </c>
      <c r="I35" s="179">
        <f t="shared" si="19"/>
        <v>24.574999999999999</v>
      </c>
      <c r="J35" s="817">
        <v>35</v>
      </c>
      <c r="K35" s="37">
        <f t="shared" si="0"/>
        <v>1.2023809523809524E-3</v>
      </c>
      <c r="L35" s="37">
        <f t="shared" si="17"/>
        <v>3.4011871693121691E-2</v>
      </c>
      <c r="M35" s="817">
        <v>1.02</v>
      </c>
      <c r="N35" s="472">
        <f t="shared" ref="N35" si="23">N34+M35</f>
        <v>16.924999999999997</v>
      </c>
      <c r="O35" s="817">
        <v>30</v>
      </c>
      <c r="P35" s="37">
        <f t="shared" si="18"/>
        <v>1.4166666666666668E-3</v>
      </c>
      <c r="Q35" s="37">
        <f t="shared" si="22"/>
        <v>2.9208333333333329E-2</v>
      </c>
      <c r="R35" s="98">
        <f t="shared" si="1"/>
        <v>0.20067853835978841</v>
      </c>
      <c r="S35" s="98">
        <f t="shared" si="2"/>
        <v>0.23540076058201062</v>
      </c>
      <c r="T35" s="98">
        <f t="shared" si="3"/>
        <v>0.27706742724867717</v>
      </c>
      <c r="U35" s="98">
        <f t="shared" si="4"/>
        <v>0.31873409391534385</v>
      </c>
      <c r="V35" s="98">
        <f t="shared" si="5"/>
        <v>0.36734520502645496</v>
      </c>
      <c r="W35" s="98">
        <f t="shared" si="6"/>
        <v>0.45067853835978833</v>
      </c>
      <c r="X35" s="98">
        <f t="shared" si="7"/>
        <v>0.51317853835978844</v>
      </c>
      <c r="Y35" s="98">
        <f t="shared" si="8"/>
        <v>0.55484520502645496</v>
      </c>
      <c r="Z35" s="98">
        <f t="shared" si="9"/>
        <v>0.59651187169312159</v>
      </c>
      <c r="AA35" s="98">
        <f t="shared" si="10"/>
        <v>0.63817853835978822</v>
      </c>
      <c r="AB35" s="98">
        <f t="shared" si="11"/>
        <v>0.67984520502645496</v>
      </c>
      <c r="AC35" s="98">
        <f t="shared" si="12"/>
        <v>0.72151187169312159</v>
      </c>
      <c r="AD35" s="98">
        <f t="shared" si="13"/>
        <v>0.76317853835978822</v>
      </c>
      <c r="AE35" s="98">
        <f t="shared" si="14"/>
        <v>0.80484520502645496</v>
      </c>
      <c r="AF35" s="98">
        <f t="shared" si="15"/>
        <v>0.84651187169312159</v>
      </c>
      <c r="AG35" s="98">
        <f t="shared" si="16"/>
        <v>0.90901187169312159</v>
      </c>
      <c r="AH35" s="90"/>
      <c r="AI35" s="90"/>
      <c r="AO35" s="15"/>
      <c r="AP35" s="15"/>
      <c r="AQ35" s="15"/>
      <c r="AR35" s="15"/>
      <c r="AS35" s="15"/>
      <c r="AT35" s="15"/>
      <c r="AU35" s="15"/>
      <c r="AV35" s="15"/>
    </row>
    <row r="36" spans="1:48">
      <c r="A36" s="821"/>
      <c r="B36" s="53"/>
      <c r="C36" s="561"/>
      <c r="D36" s="84"/>
      <c r="E36" s="86"/>
      <c r="F36" s="333"/>
      <c r="G36" s="86"/>
      <c r="H36" s="87"/>
      <c r="I36" s="87"/>
      <c r="J36" s="86"/>
      <c r="K36" s="547"/>
      <c r="L36" s="86"/>
      <c r="M36" s="87"/>
      <c r="N36" s="87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  <c r="AD36" s="90"/>
      <c r="AE36" s="90"/>
      <c r="AF36" s="90"/>
      <c r="AG36" s="90"/>
      <c r="AH36" s="90"/>
      <c r="AN36" s="15"/>
      <c r="AO36" s="15"/>
      <c r="AP36" s="15"/>
      <c r="AQ36" s="15"/>
      <c r="AR36" s="15"/>
      <c r="AS36" s="15"/>
      <c r="AT36" s="816"/>
      <c r="AU36" s="816"/>
    </row>
    <row r="37" spans="1:48">
      <c r="A37" s="821"/>
      <c r="B37" s="53"/>
      <c r="C37" s="561"/>
      <c r="D37" s="84"/>
      <c r="E37" s="401" t="s">
        <v>1320</v>
      </c>
      <c r="F37" s="333"/>
      <c r="G37" s="86" t="s">
        <v>1316</v>
      </c>
      <c r="H37" s="87"/>
      <c r="I37" s="87"/>
      <c r="J37" s="401"/>
      <c r="K37" s="547"/>
      <c r="L37" s="86"/>
      <c r="M37" s="87"/>
      <c r="N37" s="87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  <c r="AD37" s="90"/>
      <c r="AE37" s="90"/>
      <c r="AF37" s="90"/>
      <c r="AH37" s="90"/>
      <c r="AN37" s="15"/>
      <c r="AO37" s="15"/>
      <c r="AP37" s="15"/>
      <c r="AQ37" s="15"/>
      <c r="AR37" s="15"/>
      <c r="AS37" s="15"/>
      <c r="AT37" s="15"/>
      <c r="AU37" s="15"/>
    </row>
    <row r="38" spans="1:48">
      <c r="A38" s="821"/>
      <c r="B38" s="53"/>
      <c r="C38" s="84"/>
      <c r="D38" s="84"/>
      <c r="E38" s="401"/>
      <c r="F38" s="333"/>
      <c r="G38" s="333"/>
      <c r="H38" s="87"/>
      <c r="I38" s="87"/>
      <c r="J38" s="401"/>
      <c r="K38" s="547"/>
      <c r="L38" s="333"/>
      <c r="M38" s="87"/>
      <c r="N38" s="87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  <c r="AE38" s="90"/>
      <c r="AF38" s="90"/>
      <c r="AL38" s="15"/>
      <c r="AM38" s="15"/>
      <c r="AN38" s="15"/>
      <c r="AO38" s="15"/>
      <c r="AP38" s="15"/>
      <c r="AQ38" s="15"/>
      <c r="AR38" s="15"/>
      <c r="AS38" s="15"/>
    </row>
    <row r="39" spans="1:48" ht="2.25" customHeight="1">
      <c r="A39" s="824"/>
      <c r="B39" s="398"/>
      <c r="C39" s="84"/>
      <c r="D39" s="84"/>
      <c r="E39" s="513"/>
      <c r="F39" s="333"/>
      <c r="G39" s="333"/>
      <c r="H39" s="87"/>
      <c r="I39" s="87"/>
      <c r="J39" s="513"/>
      <c r="K39" s="547"/>
      <c r="L39" s="333"/>
      <c r="M39" s="87"/>
      <c r="N39" s="87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  <c r="AD39" s="90"/>
      <c r="AE39" s="90"/>
      <c r="AF39" s="90"/>
      <c r="AL39" s="15"/>
      <c r="AM39" s="15"/>
      <c r="AN39" s="15"/>
      <c r="AO39" s="15"/>
      <c r="AP39" s="15"/>
      <c r="AQ39" s="15"/>
    </row>
    <row r="40" spans="1:48" hidden="1">
      <c r="A40" s="824"/>
      <c r="B40" s="485"/>
      <c r="C40" s="84"/>
      <c r="D40" s="84"/>
      <c r="E40" s="465"/>
      <c r="F40" s="333"/>
      <c r="G40" s="465"/>
      <c r="H40" s="87"/>
      <c r="I40" s="87"/>
      <c r="J40" s="465"/>
      <c r="K40" s="547"/>
      <c r="L40" s="465"/>
      <c r="M40" s="87"/>
      <c r="N40" s="87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  <c r="AD40" s="90"/>
      <c r="AE40" s="90"/>
      <c r="AF40" s="90"/>
      <c r="AL40" s="816"/>
      <c r="AM40" s="816"/>
      <c r="AN40" s="816"/>
      <c r="AO40" s="816"/>
      <c r="AP40" s="816"/>
      <c r="AQ40" s="15"/>
    </row>
    <row r="41" spans="1:48" hidden="1">
      <c r="A41" s="821"/>
      <c r="B41" s="485"/>
      <c r="C41" s="562"/>
      <c r="D41" s="84"/>
      <c r="E41" s="86"/>
      <c r="F41" s="333"/>
      <c r="G41" s="86"/>
      <c r="H41" s="87"/>
      <c r="I41" s="87"/>
      <c r="J41" s="86"/>
      <c r="K41" s="547"/>
      <c r="L41" s="86"/>
      <c r="M41" s="87"/>
      <c r="N41" s="87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  <c r="AD41" s="90"/>
      <c r="AE41" s="90"/>
      <c r="AF41" s="90"/>
      <c r="AL41" s="15"/>
      <c r="AM41" s="15"/>
      <c r="AN41" s="15"/>
      <c r="AO41" s="15"/>
      <c r="AP41" s="15"/>
      <c r="AQ41" s="15"/>
    </row>
    <row r="42" spans="1:48" hidden="1">
      <c r="A42" s="821"/>
      <c r="B42" s="514"/>
      <c r="C42" s="84"/>
      <c r="D42" s="84"/>
      <c r="E42" s="85"/>
      <c r="F42" s="333"/>
      <c r="G42" s="86"/>
      <c r="H42" s="87"/>
      <c r="I42" s="87"/>
      <c r="J42" s="85"/>
      <c r="K42" s="547"/>
      <c r="L42" s="86"/>
      <c r="M42" s="87"/>
      <c r="N42" s="87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63"/>
      <c r="AC42" s="63"/>
      <c r="AD42" s="63"/>
      <c r="AE42" s="15"/>
      <c r="AF42" s="90"/>
      <c r="AG42" s="15"/>
      <c r="AL42" s="15"/>
      <c r="AM42" s="15"/>
      <c r="AN42" s="15"/>
      <c r="AO42" s="15"/>
      <c r="AP42" s="15"/>
      <c r="AQ42" s="15"/>
    </row>
    <row r="43" spans="1:48" ht="15.75" hidden="1" customHeight="1">
      <c r="A43" s="821"/>
      <c r="C43" s="811"/>
      <c r="D43" s="811"/>
      <c r="E43" s="810"/>
      <c r="F43" s="333"/>
      <c r="G43" s="810"/>
      <c r="H43" s="78"/>
      <c r="I43" s="78"/>
      <c r="J43" s="813"/>
      <c r="K43" s="813"/>
      <c r="L43" s="813"/>
      <c r="M43" s="813"/>
      <c r="N43" s="813"/>
      <c r="O43" s="813"/>
      <c r="P43" s="813"/>
      <c r="Q43" s="813"/>
      <c r="R43" s="813"/>
      <c r="S43" s="813"/>
      <c r="T43" s="813"/>
      <c r="U43" s="810"/>
      <c r="V43" s="810"/>
      <c r="W43" s="94"/>
      <c r="X43" s="94"/>
      <c r="AF43" s="15"/>
      <c r="AG43" s="15"/>
      <c r="AH43" s="15"/>
      <c r="AI43" s="15"/>
      <c r="AJ43" s="15"/>
      <c r="AK43" s="15"/>
      <c r="AL43" s="15"/>
    </row>
    <row r="44" spans="1:48" hidden="1">
      <c r="A44" s="821"/>
      <c r="B44" s="485"/>
      <c r="C44" s="84"/>
      <c r="D44" s="84"/>
      <c r="E44" s="86"/>
      <c r="F44" s="333"/>
      <c r="G44" s="86"/>
      <c r="H44" s="78"/>
      <c r="I44" s="78"/>
      <c r="J44" s="813"/>
      <c r="K44" s="813"/>
      <c r="L44" s="813"/>
      <c r="M44" s="813"/>
      <c r="N44" s="813"/>
      <c r="O44" s="813"/>
      <c r="P44" s="813"/>
      <c r="Q44" s="813"/>
      <c r="R44" s="813"/>
      <c r="S44" s="813"/>
      <c r="T44" s="813"/>
      <c r="U44" s="810"/>
      <c r="V44" s="810"/>
      <c r="W44" s="94"/>
      <c r="X44" s="94"/>
      <c r="AF44" s="15"/>
      <c r="AG44" s="15"/>
      <c r="AH44" s="15"/>
      <c r="AI44" s="15"/>
      <c r="AJ44" s="15"/>
      <c r="AK44" s="15"/>
    </row>
    <row r="45" spans="1:48" hidden="1">
      <c r="A45" s="338"/>
      <c r="B45" s="485"/>
      <c r="C45" s="84"/>
      <c r="D45" s="84"/>
      <c r="E45" s="513"/>
      <c r="F45" s="333"/>
      <c r="G45" s="86"/>
      <c r="H45" s="78"/>
      <c r="I45" s="78"/>
      <c r="J45" s="813"/>
      <c r="K45" s="813"/>
      <c r="L45" s="813"/>
      <c r="M45" s="813"/>
      <c r="N45" s="813"/>
      <c r="O45" s="813"/>
      <c r="P45" s="813"/>
      <c r="Q45" s="813"/>
      <c r="R45" s="813"/>
      <c r="S45" s="813"/>
      <c r="T45" s="813"/>
      <c r="U45" s="810"/>
      <c r="V45" s="810"/>
      <c r="W45" s="94"/>
      <c r="X45" s="94"/>
      <c r="AF45" s="15"/>
      <c r="AG45" s="15"/>
      <c r="AH45" s="15"/>
      <c r="AI45" s="15"/>
      <c r="AJ45" s="15"/>
      <c r="AK45" s="15"/>
    </row>
    <row r="46" spans="1:48" ht="10.5" hidden="1" customHeight="1">
      <c r="A46" s="338"/>
      <c r="B46" s="485"/>
      <c r="C46" s="84"/>
      <c r="D46" s="84"/>
      <c r="E46" s="513"/>
      <c r="F46" s="333"/>
      <c r="G46" s="86"/>
      <c r="H46" s="78"/>
      <c r="I46" s="78"/>
      <c r="J46" s="813"/>
      <c r="K46" s="813"/>
      <c r="L46" s="813"/>
      <c r="M46" s="813"/>
      <c r="N46" s="813"/>
      <c r="O46" s="813"/>
      <c r="P46" s="813"/>
      <c r="Q46" s="813"/>
      <c r="R46" s="813"/>
      <c r="S46" s="813"/>
      <c r="T46" s="813"/>
      <c r="U46" s="810"/>
      <c r="V46" s="810"/>
      <c r="W46" s="94"/>
      <c r="X46" s="94"/>
      <c r="AF46" s="15"/>
      <c r="AG46" s="15"/>
      <c r="AH46" s="15"/>
      <c r="AI46" s="15"/>
      <c r="AJ46" s="15"/>
      <c r="AK46" s="15"/>
    </row>
    <row r="47" spans="1:48" hidden="1">
      <c r="A47" s="338"/>
      <c r="B47" s="514"/>
      <c r="C47" s="84"/>
      <c r="D47" s="84"/>
      <c r="E47" s="513"/>
      <c r="F47" s="333"/>
      <c r="G47" s="86"/>
      <c r="H47" s="78"/>
      <c r="I47" s="78"/>
      <c r="J47" s="813"/>
      <c r="K47" s="813"/>
      <c r="L47" s="813"/>
      <c r="M47" s="813"/>
      <c r="N47" s="813"/>
      <c r="O47" s="813"/>
      <c r="P47" s="813"/>
      <c r="Q47" s="813"/>
      <c r="R47" s="813"/>
      <c r="S47" s="813"/>
      <c r="T47" s="813"/>
      <c r="U47" s="810"/>
      <c r="V47" s="810"/>
      <c r="W47" s="96"/>
      <c r="X47" s="96"/>
      <c r="AF47" s="15"/>
      <c r="AG47" s="15"/>
      <c r="AH47" s="15"/>
      <c r="AI47" s="15"/>
      <c r="AJ47" s="15"/>
      <c r="AK47" s="15"/>
    </row>
    <row r="48" spans="1:48" hidden="1">
      <c r="A48" s="338"/>
      <c r="B48" s="514"/>
      <c r="C48" s="84"/>
      <c r="D48" s="84"/>
      <c r="E48" s="513"/>
      <c r="F48" s="333"/>
      <c r="G48" s="86"/>
      <c r="H48" s="78"/>
      <c r="I48" s="78"/>
      <c r="J48" s="813"/>
      <c r="K48" s="813"/>
      <c r="L48" s="813"/>
      <c r="M48" s="813"/>
      <c r="N48" s="813"/>
      <c r="O48" s="813"/>
      <c r="P48" s="813"/>
      <c r="Q48" s="813"/>
      <c r="R48" s="813"/>
      <c r="S48" s="813"/>
      <c r="T48" s="813"/>
      <c r="U48" s="810"/>
      <c r="V48" s="810"/>
      <c r="W48" s="15"/>
      <c r="X48" s="15"/>
      <c r="Y48" s="15"/>
      <c r="AF48" s="15"/>
      <c r="AG48" s="15"/>
      <c r="AH48" s="15"/>
      <c r="AI48" s="15"/>
      <c r="AJ48" s="15"/>
      <c r="AK48" s="15"/>
    </row>
    <row r="49" spans="1:40" hidden="1">
      <c r="A49" s="338"/>
      <c r="B49" s="514"/>
      <c r="C49" s="84"/>
      <c r="D49" s="84"/>
      <c r="E49" s="513"/>
      <c r="F49" s="85"/>
      <c r="G49" s="86"/>
      <c r="H49" s="78"/>
      <c r="I49" s="78"/>
      <c r="J49" s="813"/>
      <c r="K49" s="813"/>
      <c r="L49" s="813"/>
      <c r="M49" s="813"/>
      <c r="N49" s="813"/>
      <c r="O49" s="813"/>
      <c r="P49" s="813"/>
      <c r="Q49" s="813"/>
      <c r="R49" s="813"/>
      <c r="S49" s="813"/>
      <c r="T49" s="813"/>
      <c r="U49" s="810"/>
      <c r="V49" s="810"/>
      <c r="W49" s="15"/>
      <c r="X49" s="15"/>
      <c r="Y49" s="15"/>
      <c r="AF49" s="15"/>
      <c r="AG49" s="15"/>
      <c r="AH49" s="15"/>
      <c r="AI49" s="15"/>
      <c r="AJ49" s="15"/>
      <c r="AK49" s="15"/>
    </row>
    <row r="50" spans="1:40" ht="22.5" hidden="1" customHeight="1">
      <c r="A50" s="338"/>
      <c r="B50" s="485"/>
      <c r="C50" s="84"/>
      <c r="D50" s="84"/>
      <c r="E50" s="401"/>
      <c r="F50" s="85"/>
      <c r="G50" s="86"/>
      <c r="H50" s="78"/>
      <c r="I50" s="78"/>
      <c r="J50" s="813"/>
      <c r="K50" s="813"/>
      <c r="L50" s="813"/>
      <c r="M50" s="813"/>
      <c r="N50" s="813"/>
      <c r="O50" s="813"/>
      <c r="P50" s="813"/>
      <c r="Q50" s="813"/>
      <c r="R50" s="813"/>
      <c r="S50" s="813"/>
      <c r="T50" s="813"/>
      <c r="U50" s="810"/>
      <c r="V50" s="810"/>
      <c r="W50" s="15"/>
      <c r="X50" s="15"/>
      <c r="Y50" s="15"/>
      <c r="AF50" s="15"/>
      <c r="AG50" s="15"/>
      <c r="AH50" s="15"/>
      <c r="AI50" s="15"/>
      <c r="AJ50" s="15"/>
      <c r="AK50" s="15"/>
    </row>
    <row r="51" spans="1:40" ht="22.5" hidden="1" customHeight="1">
      <c r="A51" s="338"/>
      <c r="B51" s="485"/>
      <c r="C51" s="84"/>
      <c r="D51" s="84"/>
      <c r="E51" s="401"/>
      <c r="F51" s="85"/>
      <c r="G51" s="86"/>
      <c r="H51" s="78"/>
      <c r="I51" s="78"/>
      <c r="J51" s="813"/>
      <c r="K51" s="813"/>
      <c r="L51" s="813"/>
      <c r="M51" s="813"/>
      <c r="N51" s="813"/>
      <c r="O51" s="813"/>
      <c r="P51" s="813"/>
      <c r="Q51" s="813"/>
      <c r="R51" s="813"/>
      <c r="S51" s="813"/>
      <c r="T51" s="813"/>
      <c r="U51" s="810"/>
      <c r="V51" s="810"/>
      <c r="W51" s="15"/>
      <c r="X51" s="15"/>
      <c r="Y51" s="15"/>
      <c r="AF51" s="15"/>
      <c r="AG51" s="15"/>
      <c r="AH51" s="15"/>
      <c r="AI51" s="15"/>
      <c r="AJ51" s="15"/>
      <c r="AK51" s="15"/>
    </row>
    <row r="52" spans="1:40" ht="22.5" hidden="1" customHeight="1">
      <c r="A52" s="338"/>
      <c r="B52" s="514"/>
      <c r="C52" s="84"/>
      <c r="D52" s="84"/>
      <c r="E52" s="513"/>
      <c r="F52" s="85"/>
      <c r="G52" s="86"/>
      <c r="H52" s="78"/>
      <c r="I52" s="78"/>
      <c r="J52" s="813"/>
      <c r="K52" s="813"/>
      <c r="L52" s="813"/>
      <c r="M52" s="813"/>
      <c r="N52" s="813"/>
      <c r="O52" s="813"/>
      <c r="P52" s="813"/>
      <c r="Q52" s="813"/>
      <c r="R52" s="813"/>
      <c r="S52" s="813"/>
      <c r="T52" s="813"/>
      <c r="U52" s="810"/>
      <c r="V52" s="810"/>
      <c r="W52" s="15"/>
      <c r="X52" s="15"/>
      <c r="Y52" s="15"/>
      <c r="AF52" s="15"/>
      <c r="AG52" s="15"/>
      <c r="AH52" s="15"/>
      <c r="AI52" s="15"/>
      <c r="AJ52" s="15"/>
      <c r="AK52" s="15"/>
    </row>
    <row r="53" spans="1:40" ht="22.5" hidden="1" customHeight="1">
      <c r="A53" s="338"/>
      <c r="B53" s="514"/>
      <c r="C53" s="84"/>
      <c r="D53" s="84"/>
      <c r="E53" s="513"/>
      <c r="F53" s="85"/>
      <c r="G53" s="86"/>
      <c r="H53" s="78"/>
      <c r="I53" s="78"/>
      <c r="J53" s="813"/>
      <c r="K53" s="813"/>
      <c r="L53" s="813"/>
      <c r="M53" s="813"/>
      <c r="N53" s="813"/>
      <c r="O53" s="813"/>
      <c r="P53" s="813"/>
      <c r="Q53" s="813"/>
      <c r="R53" s="813"/>
      <c r="S53" s="813"/>
      <c r="T53" s="813"/>
      <c r="U53" s="810"/>
      <c r="V53" s="810"/>
      <c r="W53" s="15"/>
      <c r="X53" s="15"/>
      <c r="Y53" s="15"/>
      <c r="AH53" s="15"/>
      <c r="AI53" s="15"/>
      <c r="AJ53" s="15"/>
      <c r="AK53" s="15"/>
    </row>
    <row r="54" spans="1:40" hidden="1">
      <c r="A54" s="338"/>
      <c r="B54" s="514"/>
      <c r="C54" s="84"/>
      <c r="D54" s="84"/>
      <c r="E54" s="513"/>
      <c r="F54" s="85"/>
      <c r="G54" s="86"/>
      <c r="H54" s="78"/>
      <c r="I54" s="78"/>
      <c r="J54" s="813"/>
      <c r="K54" s="813"/>
      <c r="L54" s="813"/>
      <c r="M54" s="813"/>
      <c r="N54" s="813"/>
      <c r="O54" s="813"/>
      <c r="P54" s="813"/>
      <c r="Q54" s="813"/>
      <c r="R54" s="813"/>
      <c r="S54" s="813"/>
      <c r="T54" s="813"/>
      <c r="U54" s="810"/>
      <c r="V54" s="810"/>
      <c r="W54" s="15"/>
      <c r="X54" s="15"/>
      <c r="Y54" s="15"/>
      <c r="AK54" s="15"/>
    </row>
    <row r="55" spans="1:40" hidden="1">
      <c r="A55" s="338"/>
      <c r="B55" s="514"/>
      <c r="C55" s="84"/>
      <c r="D55" s="84"/>
      <c r="E55" s="513"/>
      <c r="F55" s="85"/>
      <c r="G55" s="86"/>
      <c r="H55" s="78"/>
      <c r="I55" s="78"/>
      <c r="J55" s="813"/>
      <c r="K55" s="813"/>
      <c r="L55" s="813"/>
      <c r="M55" s="813"/>
      <c r="N55" s="813"/>
      <c r="O55" s="813"/>
      <c r="P55" s="813"/>
      <c r="Q55" s="813"/>
      <c r="R55" s="813"/>
      <c r="S55" s="813"/>
      <c r="T55" s="813"/>
      <c r="U55" s="810"/>
      <c r="V55" s="810"/>
      <c r="W55" s="15"/>
      <c r="X55" s="15"/>
      <c r="Y55" s="15"/>
      <c r="AK55" s="15"/>
    </row>
    <row r="56" spans="1:40" ht="36" hidden="1" customHeight="1">
      <c r="A56" s="338"/>
      <c r="B56" s="514"/>
      <c r="C56" s="84"/>
      <c r="D56" s="84"/>
      <c r="E56" s="513"/>
      <c r="F56" s="85"/>
      <c r="G56" s="86"/>
      <c r="H56" s="78"/>
      <c r="I56" s="78"/>
      <c r="J56" s="813"/>
      <c r="K56" s="813"/>
      <c r="L56" s="813"/>
      <c r="M56" s="813"/>
      <c r="N56" s="813"/>
      <c r="O56" s="813"/>
      <c r="P56" s="813"/>
      <c r="Q56" s="813"/>
      <c r="R56" s="813"/>
      <c r="S56" s="813"/>
      <c r="T56" s="813"/>
      <c r="U56" s="810"/>
      <c r="V56" s="810"/>
      <c r="W56" s="15"/>
      <c r="X56" s="15"/>
      <c r="Y56" s="15"/>
      <c r="AK56" s="15"/>
    </row>
    <row r="57" spans="1:40" ht="23.25" hidden="1" customHeight="1">
      <c r="A57" s="338"/>
      <c r="B57" s="514"/>
      <c r="C57" s="84"/>
      <c r="D57" s="84"/>
      <c r="E57" s="513"/>
      <c r="F57" s="85"/>
      <c r="G57" s="86"/>
      <c r="H57" s="78"/>
      <c r="I57" s="78"/>
      <c r="J57" s="813"/>
      <c r="K57" s="813"/>
      <c r="L57" s="813"/>
      <c r="M57" s="813"/>
      <c r="N57" s="813"/>
      <c r="O57" s="813"/>
      <c r="P57" s="813"/>
      <c r="Q57" s="813"/>
      <c r="R57" s="813"/>
      <c r="S57" s="813"/>
      <c r="T57" s="813"/>
      <c r="U57" s="810"/>
      <c r="V57" s="810"/>
      <c r="W57" s="15"/>
      <c r="X57" s="15"/>
      <c r="Y57" s="15"/>
      <c r="AG57" s="534"/>
      <c r="AK57" s="15"/>
    </row>
    <row r="58" spans="1:40" ht="38.25" hidden="1" customHeight="1">
      <c r="A58" s="338"/>
      <c r="B58" s="514"/>
      <c r="C58" s="84"/>
      <c r="D58" s="84"/>
      <c r="E58" s="513"/>
      <c r="F58" s="85"/>
      <c r="G58" s="86"/>
      <c r="H58" s="78"/>
      <c r="I58" s="78"/>
      <c r="J58" s="813"/>
      <c r="K58" s="813"/>
      <c r="L58" s="813"/>
      <c r="M58" s="813"/>
      <c r="N58" s="813"/>
      <c r="O58" s="813"/>
      <c r="P58" s="813"/>
      <c r="Q58" s="813"/>
      <c r="R58" s="813"/>
      <c r="S58" s="813"/>
      <c r="T58" s="813"/>
      <c r="U58" s="810"/>
      <c r="V58" s="810"/>
      <c r="W58" s="15"/>
      <c r="X58" s="15"/>
      <c r="Y58" s="15"/>
      <c r="AG58" s="534"/>
      <c r="AJ58" s="86"/>
      <c r="AK58" s="15"/>
    </row>
    <row r="59" spans="1:40" hidden="1">
      <c r="A59" s="338"/>
      <c r="B59" s="514"/>
      <c r="C59" s="84"/>
      <c r="D59" s="84"/>
      <c r="E59" s="513"/>
      <c r="F59" s="85"/>
      <c r="G59" s="86"/>
      <c r="H59" s="78"/>
      <c r="I59" s="78"/>
      <c r="J59" s="813"/>
      <c r="K59" s="813"/>
      <c r="L59" s="813"/>
      <c r="M59" s="813"/>
      <c r="N59" s="813"/>
      <c r="O59" s="813"/>
      <c r="P59" s="813"/>
      <c r="Q59" s="813"/>
      <c r="R59" s="813"/>
      <c r="S59" s="813"/>
      <c r="T59" s="813"/>
      <c r="U59" s="810"/>
      <c r="V59" s="810"/>
      <c r="W59" s="15"/>
      <c r="X59" s="15"/>
      <c r="Y59" s="15"/>
      <c r="AG59" s="542"/>
      <c r="AJ59" s="810"/>
      <c r="AK59" s="15"/>
    </row>
    <row r="60" spans="1:40" hidden="1">
      <c r="A60" s="338"/>
      <c r="B60" s="514"/>
      <c r="C60" s="84"/>
      <c r="D60" s="84"/>
      <c r="E60" s="513"/>
      <c r="F60" s="85"/>
      <c r="G60" s="86"/>
      <c r="H60" s="78"/>
      <c r="I60" s="78"/>
      <c r="J60" s="813"/>
      <c r="K60" s="813"/>
      <c r="L60" s="813"/>
      <c r="M60" s="813"/>
      <c r="N60" s="813"/>
      <c r="O60" s="813"/>
      <c r="P60" s="813"/>
      <c r="Q60" s="813"/>
      <c r="R60" s="813"/>
      <c r="S60" s="813"/>
      <c r="T60" s="813"/>
      <c r="U60" s="810"/>
      <c r="V60" s="810"/>
      <c r="W60" s="15"/>
      <c r="X60" s="15"/>
      <c r="Y60" s="15"/>
      <c r="AG60" s="542"/>
      <c r="AH60" s="542"/>
      <c r="AI60" s="534"/>
      <c r="AM60" s="393"/>
      <c r="AN60" s="816"/>
    </row>
    <row r="61" spans="1:40" hidden="1">
      <c r="A61" s="338"/>
      <c r="B61" s="514"/>
      <c r="C61" s="84"/>
      <c r="D61" s="84"/>
      <c r="E61" s="513"/>
      <c r="F61" s="85"/>
      <c r="G61" s="86"/>
      <c r="H61" s="78"/>
      <c r="I61" s="78"/>
      <c r="J61" s="813"/>
      <c r="K61" s="813"/>
      <c r="L61" s="813"/>
      <c r="M61" s="813"/>
      <c r="N61" s="813"/>
      <c r="O61" s="813"/>
      <c r="P61" s="813"/>
      <c r="Q61" s="813"/>
      <c r="R61" s="813"/>
      <c r="S61" s="813"/>
      <c r="T61" s="813"/>
      <c r="U61" s="810"/>
      <c r="V61" s="810"/>
      <c r="W61" s="15"/>
      <c r="X61" s="15"/>
      <c r="Y61" s="15"/>
      <c r="AG61" s="544"/>
      <c r="AH61" s="542"/>
      <c r="AI61" s="534"/>
      <c r="AM61" s="90"/>
      <c r="AN61" s="15"/>
    </row>
    <row r="62" spans="1:40" ht="16.5" hidden="1" customHeight="1">
      <c r="A62" s="338"/>
      <c r="B62" s="514"/>
      <c r="C62" s="84"/>
      <c r="D62" s="84"/>
      <c r="E62" s="513"/>
      <c r="F62" s="85"/>
      <c r="G62" s="86"/>
      <c r="H62" s="78"/>
      <c r="I62" s="78"/>
      <c r="J62" s="813"/>
      <c r="K62" s="813"/>
      <c r="L62" s="813"/>
      <c r="M62" s="813"/>
      <c r="N62" s="813"/>
      <c r="O62" s="813"/>
      <c r="P62" s="813"/>
      <c r="Q62" s="813"/>
      <c r="R62" s="813"/>
      <c r="S62" s="813"/>
      <c r="T62" s="813"/>
      <c r="U62" s="810"/>
      <c r="V62" s="810"/>
      <c r="W62" s="15"/>
      <c r="X62" s="15"/>
      <c r="Y62" s="15"/>
      <c r="AG62" s="545"/>
      <c r="AH62" s="544"/>
      <c r="AI62" s="534"/>
      <c r="AM62" s="90"/>
      <c r="AN62" s="15"/>
    </row>
    <row r="63" spans="1:40" hidden="1">
      <c r="A63" s="338"/>
      <c r="B63" s="514"/>
      <c r="C63" s="84"/>
      <c r="D63" s="84"/>
      <c r="E63" s="513"/>
      <c r="F63" s="85"/>
      <c r="G63" s="86"/>
      <c r="H63" s="78"/>
      <c r="I63" s="78"/>
      <c r="J63" s="813"/>
      <c r="K63" s="813"/>
      <c r="L63" s="813"/>
      <c r="M63" s="813"/>
      <c r="N63" s="813"/>
      <c r="O63" s="813"/>
      <c r="P63" s="813"/>
      <c r="Q63" s="813"/>
      <c r="R63" s="813"/>
      <c r="S63" s="813"/>
      <c r="T63" s="813"/>
      <c r="U63" s="810"/>
      <c r="V63" s="810"/>
      <c r="W63" s="15"/>
      <c r="X63" s="15"/>
      <c r="Y63" s="15"/>
      <c r="AG63" s="545"/>
      <c r="AH63" s="545"/>
      <c r="AI63" s="534"/>
      <c r="AM63" s="90"/>
    </row>
    <row r="64" spans="1:40" hidden="1">
      <c r="A64" s="338"/>
      <c r="B64" s="514"/>
      <c r="C64" s="84"/>
      <c r="D64" s="84"/>
      <c r="E64" s="513"/>
      <c r="F64" s="85"/>
      <c r="G64" s="86"/>
      <c r="H64" s="78"/>
      <c r="I64" s="78"/>
      <c r="J64" s="813"/>
      <c r="K64" s="813"/>
      <c r="L64" s="813"/>
      <c r="M64" s="813"/>
      <c r="N64" s="813"/>
      <c r="O64" s="813"/>
      <c r="P64" s="813"/>
      <c r="Q64" s="813"/>
      <c r="R64" s="813"/>
      <c r="S64" s="813"/>
      <c r="T64" s="813"/>
      <c r="U64" s="810"/>
      <c r="V64" s="810"/>
      <c r="W64" s="15"/>
      <c r="X64" s="15"/>
      <c r="Y64" s="15"/>
      <c r="AG64" s="545"/>
      <c r="AH64" s="545"/>
      <c r="AI64" s="534"/>
      <c r="AM64" s="90"/>
    </row>
    <row r="65" spans="1:39" hidden="1">
      <c r="A65" s="338"/>
      <c r="B65" s="514"/>
      <c r="C65" s="84"/>
      <c r="D65" s="84"/>
      <c r="E65" s="513"/>
      <c r="F65" s="85"/>
      <c r="G65" s="86"/>
      <c r="H65" s="78"/>
      <c r="I65" s="78"/>
      <c r="J65" s="813"/>
      <c r="K65" s="813"/>
      <c r="L65" s="813"/>
      <c r="M65" s="813"/>
      <c r="N65" s="813"/>
      <c r="O65" s="813"/>
      <c r="P65" s="813"/>
      <c r="Q65" s="813"/>
      <c r="R65" s="813"/>
      <c r="S65" s="813"/>
      <c r="T65" s="813"/>
      <c r="U65" s="810"/>
      <c r="V65" s="810"/>
      <c r="W65" s="15"/>
      <c r="X65" s="15"/>
      <c r="Y65" s="15"/>
      <c r="AG65" s="545"/>
      <c r="AH65" s="545"/>
      <c r="AI65" s="534"/>
      <c r="AM65" s="90"/>
    </row>
    <row r="66" spans="1:39" hidden="1">
      <c r="A66" s="338"/>
      <c r="B66" s="514"/>
      <c r="C66" s="84"/>
      <c r="D66" s="84"/>
      <c r="E66" s="513"/>
      <c r="F66" s="85"/>
      <c r="G66" s="86"/>
      <c r="H66" s="78"/>
      <c r="I66" s="78"/>
      <c r="J66" s="813"/>
      <c r="K66" s="813"/>
      <c r="L66" s="813"/>
      <c r="M66" s="813"/>
      <c r="N66" s="813"/>
      <c r="O66" s="813"/>
      <c r="P66" s="813"/>
      <c r="Q66" s="813"/>
      <c r="R66" s="813"/>
      <c r="S66" s="813"/>
      <c r="T66" s="813"/>
      <c r="U66" s="810"/>
      <c r="V66" s="810"/>
      <c r="W66" s="15"/>
      <c r="X66" s="15"/>
      <c r="Y66" s="15"/>
      <c r="AG66" s="545"/>
      <c r="AH66" s="545"/>
      <c r="AI66" s="534"/>
      <c r="AM66" s="90"/>
    </row>
    <row r="67" spans="1:39" hidden="1">
      <c r="A67" s="338"/>
      <c r="B67" s="514"/>
      <c r="C67" s="84"/>
      <c r="D67" s="84"/>
      <c r="E67" s="513"/>
      <c r="F67" s="85"/>
      <c r="G67" s="86"/>
      <c r="H67" s="78"/>
      <c r="I67" s="78"/>
      <c r="J67" s="813"/>
      <c r="K67" s="813"/>
      <c r="L67" s="813"/>
      <c r="M67" s="813"/>
      <c r="N67" s="813"/>
      <c r="O67" s="813"/>
      <c r="P67" s="813"/>
      <c r="Q67" s="813"/>
      <c r="R67" s="813"/>
      <c r="S67" s="813"/>
      <c r="T67" s="813"/>
      <c r="U67" s="810"/>
      <c r="V67" s="810"/>
      <c r="W67" s="15"/>
      <c r="X67" s="15"/>
      <c r="Y67" s="15"/>
      <c r="AG67" s="545"/>
      <c r="AH67" s="545"/>
      <c r="AI67" s="534"/>
      <c r="AM67" s="90"/>
    </row>
    <row r="68" spans="1:39" hidden="1">
      <c r="A68" s="338"/>
      <c r="B68" s="514"/>
      <c r="C68" s="84"/>
      <c r="D68" s="84"/>
      <c r="E68" s="513"/>
      <c r="F68" s="85"/>
      <c r="G68" s="86"/>
      <c r="H68" s="78"/>
      <c r="I68" s="78"/>
      <c r="J68" s="813"/>
      <c r="K68" s="813"/>
      <c r="L68" s="813"/>
      <c r="M68" s="813"/>
      <c r="N68" s="813"/>
      <c r="O68" s="813"/>
      <c r="P68" s="813"/>
      <c r="Q68" s="813"/>
      <c r="R68" s="813"/>
      <c r="S68" s="813"/>
      <c r="T68" s="813"/>
      <c r="U68" s="810"/>
      <c r="V68" s="810"/>
      <c r="W68" s="15"/>
      <c r="X68" s="15"/>
      <c r="Y68" s="15"/>
      <c r="AG68" s="545"/>
      <c r="AH68" s="545"/>
      <c r="AI68" s="534"/>
      <c r="AM68" s="90"/>
    </row>
    <row r="69" spans="1:39" hidden="1">
      <c r="A69" s="338"/>
      <c r="B69" s="514"/>
      <c r="C69" s="84"/>
      <c r="D69" s="84"/>
      <c r="E69" s="513"/>
      <c r="F69" s="85"/>
      <c r="G69" s="86"/>
      <c r="H69" s="78"/>
      <c r="I69" s="78"/>
      <c r="J69" s="813"/>
      <c r="K69" s="813"/>
      <c r="L69" s="813"/>
      <c r="M69" s="813"/>
      <c r="N69" s="813"/>
      <c r="O69" s="813"/>
      <c r="P69" s="813"/>
      <c r="Q69" s="813"/>
      <c r="R69" s="813"/>
      <c r="S69" s="813"/>
      <c r="T69" s="813"/>
      <c r="U69" s="810"/>
      <c r="V69" s="810"/>
      <c r="W69" s="15"/>
      <c r="X69" s="15"/>
      <c r="Y69" s="15"/>
      <c r="AG69" s="545"/>
      <c r="AH69" s="545"/>
      <c r="AI69" s="534"/>
      <c r="AM69" s="90"/>
    </row>
    <row r="70" spans="1:39" ht="16.5" hidden="1" customHeight="1">
      <c r="A70" s="338"/>
      <c r="B70" s="514"/>
      <c r="C70" s="84"/>
      <c r="D70" s="84"/>
      <c r="E70" s="513"/>
      <c r="F70" s="85"/>
      <c r="G70" s="86"/>
      <c r="H70" s="78"/>
      <c r="I70" s="78"/>
      <c r="J70" s="813"/>
      <c r="K70" s="813"/>
      <c r="L70" s="813"/>
      <c r="M70" s="813"/>
      <c r="N70" s="813"/>
      <c r="O70" s="813"/>
      <c r="P70" s="813"/>
      <c r="Q70" s="813"/>
      <c r="R70" s="813"/>
      <c r="S70" s="813"/>
      <c r="T70" s="813"/>
      <c r="U70" s="810"/>
      <c r="V70" s="810"/>
      <c r="W70" s="15"/>
      <c r="X70" s="15"/>
      <c r="Y70" s="15"/>
      <c r="AG70" s="545"/>
      <c r="AH70" s="545"/>
      <c r="AI70" s="534"/>
      <c r="AM70" s="90"/>
    </row>
    <row r="71" spans="1:39" hidden="1">
      <c r="A71" s="338"/>
      <c r="B71" s="514"/>
      <c r="C71" s="84"/>
      <c r="D71" s="84"/>
      <c r="E71" s="513"/>
      <c r="F71" s="85"/>
      <c r="G71" s="86"/>
      <c r="H71" s="78"/>
      <c r="I71" s="78"/>
      <c r="J71" s="813"/>
      <c r="K71" s="813"/>
      <c r="L71" s="813"/>
      <c r="M71" s="813"/>
      <c r="N71" s="813"/>
      <c r="O71" s="813"/>
      <c r="P71" s="813"/>
      <c r="Q71" s="813"/>
      <c r="R71" s="813"/>
      <c r="S71" s="813"/>
      <c r="T71" s="813"/>
      <c r="U71" s="810"/>
      <c r="V71" s="810"/>
      <c r="W71" s="15"/>
      <c r="X71" s="15"/>
      <c r="Y71" s="15"/>
      <c r="AG71" s="545"/>
      <c r="AH71" s="545"/>
      <c r="AI71" s="534"/>
      <c r="AM71" s="90"/>
    </row>
    <row r="72" spans="1:39" ht="5.25" hidden="1" customHeight="1">
      <c r="A72" s="338"/>
      <c r="B72" s="485"/>
      <c r="C72" s="84"/>
      <c r="D72" s="84"/>
      <c r="E72" s="86"/>
      <c r="F72" s="85"/>
      <c r="G72" s="86"/>
      <c r="H72" s="78"/>
      <c r="I72" s="78"/>
      <c r="J72" s="813"/>
      <c r="K72" s="813"/>
      <c r="L72" s="813"/>
      <c r="M72" s="813"/>
      <c r="N72" s="813"/>
      <c r="O72" s="813"/>
      <c r="P72" s="813"/>
      <c r="Q72" s="813"/>
      <c r="R72" s="813"/>
      <c r="S72" s="813"/>
      <c r="T72" s="813"/>
      <c r="U72" s="810"/>
      <c r="V72" s="810"/>
      <c r="W72" s="15"/>
      <c r="X72" s="15"/>
      <c r="Y72" s="15"/>
      <c r="AA72" s="816"/>
      <c r="AG72" s="90"/>
      <c r="AH72" s="545"/>
      <c r="AI72" s="534"/>
      <c r="AM72" s="90"/>
    </row>
    <row r="73" spans="1:39" ht="17.25" hidden="1" customHeight="1">
      <c r="A73" s="338"/>
      <c r="B73" s="485"/>
      <c r="C73" s="84"/>
      <c r="D73" s="84"/>
      <c r="E73" s="417"/>
      <c r="F73" s="85"/>
      <c r="G73" s="86"/>
      <c r="H73" s="87"/>
      <c r="I73" s="87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  <c r="AE73" s="15"/>
      <c r="AG73" s="90"/>
      <c r="AH73" s="90"/>
      <c r="AM73" s="90"/>
    </row>
    <row r="74" spans="1:39" ht="23.25">
      <c r="A74" s="15"/>
      <c r="B74" s="1952">
        <v>25</v>
      </c>
      <c r="C74" s="811"/>
      <c r="D74" s="38" t="s">
        <v>269</v>
      </c>
      <c r="E74" s="810"/>
      <c r="F74" s="810"/>
      <c r="G74" s="810"/>
      <c r="H74" s="810"/>
      <c r="I74" s="810"/>
      <c r="J74" s="810"/>
      <c r="K74" s="810"/>
      <c r="L74" s="810"/>
      <c r="M74" s="810"/>
      <c r="N74" s="810"/>
      <c r="O74" s="810"/>
      <c r="P74" s="810"/>
      <c r="Q74" s="816"/>
      <c r="R74" s="816"/>
      <c r="S74" s="816"/>
      <c r="T74" s="816"/>
      <c r="U74" s="816"/>
      <c r="V74" s="816"/>
      <c r="W74" s="816"/>
      <c r="X74" s="816"/>
      <c r="Y74" s="816"/>
      <c r="Z74" s="816"/>
      <c r="AA74" s="816"/>
      <c r="AB74" s="816"/>
      <c r="AC74" s="816"/>
      <c r="AD74" s="816"/>
      <c r="AE74" s="816"/>
      <c r="AG74" s="90"/>
      <c r="AH74" s="90"/>
      <c r="AM74" s="90"/>
    </row>
    <row r="75" spans="1:39" ht="35.25" customHeight="1">
      <c r="A75" s="15"/>
      <c r="B75" s="1952"/>
      <c r="C75" s="811"/>
      <c r="D75" s="38" t="s">
        <v>512</v>
      </c>
      <c r="E75" s="810"/>
      <c r="F75" s="810"/>
      <c r="G75" s="810"/>
      <c r="H75" s="810"/>
      <c r="I75" s="810"/>
      <c r="J75" s="810"/>
      <c r="K75" s="810"/>
      <c r="L75" s="86"/>
      <c r="M75" s="810"/>
      <c r="N75" s="810"/>
      <c r="O75" s="810"/>
      <c r="P75" s="810"/>
      <c r="Q75" s="816"/>
      <c r="R75" s="816"/>
      <c r="S75" s="816"/>
      <c r="T75" s="816"/>
      <c r="U75" s="816"/>
      <c r="V75" s="816"/>
      <c r="W75" s="816"/>
      <c r="X75" s="816"/>
      <c r="Y75" s="816"/>
      <c r="Z75" s="541"/>
      <c r="AA75" s="541"/>
      <c r="AB75" s="541"/>
      <c r="AC75" s="541"/>
      <c r="AD75" s="541"/>
      <c r="AE75" s="541"/>
      <c r="AG75" s="90"/>
      <c r="AH75" s="90"/>
      <c r="AM75" s="15"/>
    </row>
    <row r="76" spans="1:39" ht="25.5">
      <c r="A76" s="822" t="s">
        <v>17</v>
      </c>
      <c r="B76" s="820"/>
      <c r="C76" s="820"/>
      <c r="D76" s="1950" t="s">
        <v>263</v>
      </c>
      <c r="E76" s="1951"/>
      <c r="F76" s="1951"/>
      <c r="G76" s="1951"/>
      <c r="H76" s="1951"/>
      <c r="I76" s="1951"/>
      <c r="J76" s="1951"/>
      <c r="K76" s="1951"/>
      <c r="L76" s="1951"/>
      <c r="M76" s="1951"/>
      <c r="N76" s="1951"/>
      <c r="O76" s="1951"/>
      <c r="P76" s="1951"/>
      <c r="Q76" s="1951"/>
      <c r="R76" s="1951"/>
      <c r="S76" s="1951"/>
      <c r="T76" s="1951"/>
      <c r="U76" s="1951"/>
      <c r="V76" s="1951"/>
      <c r="W76" s="1951"/>
      <c r="X76" s="1951"/>
      <c r="Y76" s="1951"/>
      <c r="Z76" s="1951"/>
      <c r="AA76" s="1951"/>
      <c r="AB76" s="1951"/>
      <c r="AC76" s="1951"/>
      <c r="AD76" s="1951"/>
      <c r="AE76" s="1951"/>
      <c r="AF76" s="1951"/>
      <c r="AG76" s="1951"/>
      <c r="AH76" s="90"/>
    </row>
    <row r="77" spans="1:39" ht="39.75" customHeight="1">
      <c r="A77" s="1954"/>
      <c r="B77" s="1953" t="s">
        <v>1</v>
      </c>
      <c r="C77" s="1955" t="s">
        <v>2</v>
      </c>
      <c r="D77" s="1955" t="s">
        <v>1682</v>
      </c>
      <c r="E77" s="1991" t="s">
        <v>491</v>
      </c>
      <c r="F77" s="1992"/>
      <c r="G77" s="1992"/>
      <c r="H77" s="1992"/>
      <c r="I77" s="1992"/>
      <c r="J77" s="1992"/>
      <c r="K77" s="1992"/>
      <c r="L77" s="1993"/>
      <c r="M77" s="1954" t="s">
        <v>490</v>
      </c>
      <c r="N77" s="1956"/>
      <c r="O77" s="1956"/>
      <c r="P77" s="1956"/>
      <c r="Q77" s="1956"/>
      <c r="R77" s="433">
        <v>15</v>
      </c>
      <c r="S77" s="32">
        <v>16</v>
      </c>
      <c r="T77" s="433">
        <v>15</v>
      </c>
      <c r="U77" s="32">
        <v>16</v>
      </c>
      <c r="V77" s="433">
        <v>15</v>
      </c>
      <c r="W77" s="32">
        <v>16</v>
      </c>
      <c r="X77" s="433">
        <v>15</v>
      </c>
      <c r="Y77" s="32">
        <v>16</v>
      </c>
      <c r="Z77" s="433">
        <v>15</v>
      </c>
      <c r="AA77" s="32">
        <v>16</v>
      </c>
      <c r="AB77" s="433">
        <v>15</v>
      </c>
      <c r="AC77" s="32">
        <v>16</v>
      </c>
      <c r="AD77" s="433">
        <v>15</v>
      </c>
      <c r="AE77" s="32">
        <v>16</v>
      </c>
      <c r="AF77" s="433">
        <v>15</v>
      </c>
      <c r="AG77" s="32">
        <v>16</v>
      </c>
      <c r="AH77" s="90"/>
      <c r="AI77" s="90"/>
    </row>
    <row r="78" spans="1:39">
      <c r="A78" s="2026"/>
      <c r="B78" s="1953"/>
      <c r="C78" s="1955"/>
      <c r="D78" s="1990"/>
      <c r="E78" s="1504" t="s">
        <v>0</v>
      </c>
      <c r="F78" s="1955" t="s">
        <v>532</v>
      </c>
      <c r="G78" s="1990"/>
      <c r="H78" s="14" t="s">
        <v>48</v>
      </c>
      <c r="I78" s="14"/>
      <c r="J78" s="14" t="s">
        <v>8</v>
      </c>
      <c r="K78" s="14" t="s">
        <v>9</v>
      </c>
      <c r="L78" s="14" t="s">
        <v>10</v>
      </c>
      <c r="M78" s="14" t="s">
        <v>48</v>
      </c>
      <c r="N78" s="14"/>
      <c r="O78" s="14" t="s">
        <v>493</v>
      </c>
      <c r="P78" s="14" t="s">
        <v>494</v>
      </c>
      <c r="Q78" s="14" t="s">
        <v>495</v>
      </c>
      <c r="R78" s="817">
        <v>1</v>
      </c>
      <c r="S78" s="817">
        <v>2</v>
      </c>
      <c r="T78" s="817">
        <v>3</v>
      </c>
      <c r="U78" s="817">
        <v>4</v>
      </c>
      <c r="V78" s="817">
        <v>5</v>
      </c>
      <c r="W78" s="817">
        <v>6</v>
      </c>
      <c r="X78" s="817">
        <v>7</v>
      </c>
      <c r="Y78" s="817">
        <v>8</v>
      </c>
      <c r="Z78" s="817">
        <v>9</v>
      </c>
      <c r="AA78" s="817">
        <v>10</v>
      </c>
      <c r="AB78" s="817">
        <v>11</v>
      </c>
      <c r="AC78" s="817">
        <v>12</v>
      </c>
      <c r="AD78" s="817">
        <v>13</v>
      </c>
      <c r="AE78" s="817">
        <v>14</v>
      </c>
      <c r="AF78" s="817">
        <v>15</v>
      </c>
      <c r="AG78" s="817">
        <v>16</v>
      </c>
      <c r="AH78" s="90"/>
      <c r="AI78" s="90"/>
    </row>
    <row r="79" spans="1:39">
      <c r="A79" s="2152" t="s">
        <v>551</v>
      </c>
      <c r="B79" s="910" t="s">
        <v>528</v>
      </c>
      <c r="C79" s="35" t="s">
        <v>4</v>
      </c>
      <c r="D79" s="1382" t="s">
        <v>1681</v>
      </c>
      <c r="E79" s="35" t="s">
        <v>18</v>
      </c>
      <c r="F79" s="571" t="s">
        <v>1188</v>
      </c>
      <c r="G79" s="571" t="s">
        <v>1189</v>
      </c>
      <c r="H79" s="568">
        <v>0</v>
      </c>
      <c r="I79" s="568">
        <v>0</v>
      </c>
      <c r="J79" s="568"/>
      <c r="K79" s="568"/>
      <c r="L79" s="37">
        <v>0</v>
      </c>
      <c r="M79" s="568">
        <v>0</v>
      </c>
      <c r="N79" s="189">
        <v>0</v>
      </c>
      <c r="O79" s="37"/>
      <c r="P79" s="37">
        <v>0</v>
      </c>
      <c r="Q79" s="37"/>
      <c r="R79" s="432">
        <v>0.20138888888888887</v>
      </c>
      <c r="S79" s="432">
        <v>0.23958333333333334</v>
      </c>
      <c r="T79" s="432">
        <v>0.28125</v>
      </c>
      <c r="U79" s="432">
        <v>0.32291666666666669</v>
      </c>
      <c r="V79" s="432">
        <v>0.37847222222222227</v>
      </c>
      <c r="W79" s="432">
        <v>0.4513888888888889</v>
      </c>
      <c r="X79" s="432">
        <v>0.51736111111111105</v>
      </c>
      <c r="Y79" s="432">
        <v>0.55902777777777779</v>
      </c>
      <c r="Z79" s="432">
        <v>0.60069444444444442</v>
      </c>
      <c r="AA79" s="432">
        <v>0.64236111111111105</v>
      </c>
      <c r="AB79" s="432">
        <v>0.68402777777777779</v>
      </c>
      <c r="AC79" s="575">
        <v>0.72569444444444453</v>
      </c>
      <c r="AD79" s="575">
        <v>0.76736111111111116</v>
      </c>
      <c r="AE79" s="575">
        <v>0.80902777777777779</v>
      </c>
      <c r="AF79" s="575">
        <v>0.85069444444444453</v>
      </c>
      <c r="AG79" s="1120">
        <v>0.91319444444444453</v>
      </c>
      <c r="AH79" s="90"/>
      <c r="AI79" s="90"/>
    </row>
    <row r="80" spans="1:39">
      <c r="A80" s="2153"/>
      <c r="B80" s="907" t="s">
        <v>527</v>
      </c>
      <c r="C80" s="35" t="s">
        <v>4</v>
      </c>
      <c r="D80" s="1382" t="s">
        <v>1683</v>
      </c>
      <c r="E80" s="35" t="s">
        <v>19</v>
      </c>
      <c r="F80" s="571" t="s">
        <v>538</v>
      </c>
      <c r="G80" s="571" t="s">
        <v>539</v>
      </c>
      <c r="H80" s="179">
        <v>1.48</v>
      </c>
      <c r="I80" s="122">
        <f>H80</f>
        <v>1.48</v>
      </c>
      <c r="J80" s="568">
        <v>30</v>
      </c>
      <c r="K80" s="37">
        <f t="shared" ref="K80:K110" si="24">(H80/J80)/24</f>
        <v>2.0555555555555557E-3</v>
      </c>
      <c r="L80" s="37">
        <f>L79+K80</f>
        <v>2.0555555555555557E-3</v>
      </c>
      <c r="M80" s="179">
        <v>1.48</v>
      </c>
      <c r="N80" s="472">
        <f>M80</f>
        <v>1.48</v>
      </c>
      <c r="O80" s="568">
        <v>30</v>
      </c>
      <c r="P80" s="37">
        <f>(M80/O80)/24</f>
        <v>2.0555555555555557E-3</v>
      </c>
      <c r="Q80" s="37">
        <f>P79+P80</f>
        <v>2.0555555555555557E-3</v>
      </c>
      <c r="R80" s="98">
        <f>R79+$K80</f>
        <v>0.20344444444444443</v>
      </c>
      <c r="S80" s="98">
        <f t="shared" ref="S80:AG95" si="25">S79+$K80</f>
        <v>0.2416388888888889</v>
      </c>
      <c r="T80" s="98">
        <f t="shared" si="25"/>
        <v>0.28330555555555553</v>
      </c>
      <c r="U80" s="98">
        <f t="shared" si="25"/>
        <v>0.32497222222222222</v>
      </c>
      <c r="V80" s="98">
        <f t="shared" si="25"/>
        <v>0.3805277777777778</v>
      </c>
      <c r="W80" s="98">
        <f t="shared" si="25"/>
        <v>0.45344444444444443</v>
      </c>
      <c r="X80" s="98">
        <f t="shared" si="25"/>
        <v>0.51941666666666664</v>
      </c>
      <c r="Y80" s="98">
        <f>Y79+$P80</f>
        <v>0.56108333333333338</v>
      </c>
      <c r="Z80" s="98">
        <f>Z79+$P80</f>
        <v>0.60275000000000001</v>
      </c>
      <c r="AA80" s="98">
        <f t="shared" si="25"/>
        <v>0.64441666666666664</v>
      </c>
      <c r="AB80" s="98">
        <f t="shared" si="25"/>
        <v>0.68608333333333338</v>
      </c>
      <c r="AC80" s="98">
        <f t="shared" si="25"/>
        <v>0.72775000000000012</v>
      </c>
      <c r="AD80" s="98">
        <f t="shared" si="25"/>
        <v>0.76941666666666675</v>
      </c>
      <c r="AE80" s="98">
        <f t="shared" si="25"/>
        <v>0.81108333333333338</v>
      </c>
      <c r="AF80" s="98">
        <f t="shared" si="25"/>
        <v>0.85275000000000012</v>
      </c>
      <c r="AG80" s="98">
        <f t="shared" si="25"/>
        <v>0.91525000000000012</v>
      </c>
      <c r="AH80" s="90"/>
      <c r="AI80" s="90"/>
    </row>
    <row r="81" spans="1:41" ht="16.5" customHeight="1">
      <c r="A81" s="2153"/>
      <c r="B81" s="1121" t="s">
        <v>228</v>
      </c>
      <c r="C81" s="1264" t="s">
        <v>4</v>
      </c>
      <c r="D81" s="1382" t="s">
        <v>1683</v>
      </c>
      <c r="E81" s="1382" t="s">
        <v>20</v>
      </c>
      <c r="F81" s="571" t="s">
        <v>540</v>
      </c>
      <c r="G81" s="571" t="s">
        <v>545</v>
      </c>
      <c r="H81" s="179">
        <v>1.86</v>
      </c>
      <c r="I81" s="179">
        <f>I80+H81</f>
        <v>3.34</v>
      </c>
      <c r="J81" s="568">
        <v>35</v>
      </c>
      <c r="K81" s="37">
        <f t="shared" si="24"/>
        <v>2.2142857142857142E-3</v>
      </c>
      <c r="L81" s="37">
        <f t="shared" ref="L81:L110" si="26">L80+K81</f>
        <v>4.2698412698412699E-3</v>
      </c>
      <c r="M81" s="179">
        <v>1.86</v>
      </c>
      <c r="N81" s="472">
        <f>N80+M81</f>
        <v>3.34</v>
      </c>
      <c r="O81" s="568">
        <v>35</v>
      </c>
      <c r="P81" s="37">
        <f t="shared" ref="P81:P110" si="27">(M81/O81)/24</f>
        <v>2.2142857142857142E-3</v>
      </c>
      <c r="Q81" s="37">
        <f t="shared" ref="Q81:Q82" si="28">P80+P81</f>
        <v>4.2698412698412699E-3</v>
      </c>
      <c r="R81" s="98">
        <f t="shared" ref="R81:AG96" si="29">R80+$K81</f>
        <v>0.20565873015873015</v>
      </c>
      <c r="S81" s="98">
        <f t="shared" si="25"/>
        <v>0.24385317460317463</v>
      </c>
      <c r="T81" s="98">
        <f t="shared" si="25"/>
        <v>0.28551984126984126</v>
      </c>
      <c r="U81" s="98">
        <f t="shared" si="25"/>
        <v>0.32718650793650794</v>
      </c>
      <c r="V81" s="98">
        <f t="shared" si="25"/>
        <v>0.38274206349206352</v>
      </c>
      <c r="W81" s="98">
        <f t="shared" si="25"/>
        <v>0.45565873015873015</v>
      </c>
      <c r="X81" s="98">
        <f t="shared" si="25"/>
        <v>0.52163095238095236</v>
      </c>
      <c r="Y81" s="98">
        <f t="shared" ref="Y81:Z85" si="30">Y80+$P81</f>
        <v>0.5632976190476191</v>
      </c>
      <c r="Z81" s="98">
        <f t="shared" si="30"/>
        <v>0.60496428571428573</v>
      </c>
      <c r="AA81" s="98">
        <f t="shared" si="25"/>
        <v>0.64663095238095236</v>
      </c>
      <c r="AB81" s="98">
        <f t="shared" si="25"/>
        <v>0.6882976190476191</v>
      </c>
      <c r="AC81" s="98">
        <f t="shared" si="25"/>
        <v>0.72996428571428584</v>
      </c>
      <c r="AD81" s="98">
        <f t="shared" si="25"/>
        <v>0.77163095238095247</v>
      </c>
      <c r="AE81" s="98">
        <f t="shared" si="25"/>
        <v>0.8132976190476191</v>
      </c>
      <c r="AF81" s="98">
        <f t="shared" si="25"/>
        <v>0.85496428571428584</v>
      </c>
      <c r="AG81" s="98">
        <f t="shared" ref="AG81" si="31">AG80+$K81</f>
        <v>0.91746428571428584</v>
      </c>
      <c r="AH81" s="90"/>
      <c r="AI81" s="90"/>
    </row>
    <row r="82" spans="1:41" ht="16.5" customHeight="1">
      <c r="A82" s="2154"/>
      <c r="B82" s="907" t="s">
        <v>526</v>
      </c>
      <c r="C82" s="1264" t="s">
        <v>4</v>
      </c>
      <c r="D82" s="1382" t="s">
        <v>1683</v>
      </c>
      <c r="E82" s="1382" t="s">
        <v>21</v>
      </c>
      <c r="F82" s="571" t="s">
        <v>541</v>
      </c>
      <c r="G82" s="571" t="s">
        <v>542</v>
      </c>
      <c r="H82" s="179">
        <v>1.3</v>
      </c>
      <c r="I82" s="179">
        <f t="shared" ref="I82:I110" si="32">I81+H82</f>
        <v>4.6399999999999997</v>
      </c>
      <c r="J82" s="568">
        <v>35</v>
      </c>
      <c r="K82" s="37">
        <f t="shared" si="24"/>
        <v>1.5476190476190477E-3</v>
      </c>
      <c r="L82" s="37">
        <f t="shared" si="26"/>
        <v>5.8174603174603176E-3</v>
      </c>
      <c r="M82" s="179">
        <v>1.3</v>
      </c>
      <c r="N82" s="472">
        <f t="shared" ref="N82:N87" si="33">N81+M82</f>
        <v>4.6399999999999997</v>
      </c>
      <c r="O82" s="568">
        <v>35</v>
      </c>
      <c r="P82" s="37">
        <f t="shared" si="27"/>
        <v>1.5476190476190477E-3</v>
      </c>
      <c r="Q82" s="37">
        <f t="shared" si="28"/>
        <v>3.7619047619047619E-3</v>
      </c>
      <c r="R82" s="98">
        <f t="shared" si="29"/>
        <v>0.2072063492063492</v>
      </c>
      <c r="S82" s="98">
        <f t="shared" si="25"/>
        <v>0.24540079365079367</v>
      </c>
      <c r="T82" s="98">
        <f t="shared" si="25"/>
        <v>0.28706746031746033</v>
      </c>
      <c r="U82" s="98">
        <f t="shared" si="25"/>
        <v>0.32873412698412696</v>
      </c>
      <c r="V82" s="98">
        <f t="shared" si="25"/>
        <v>0.38428968253968254</v>
      </c>
      <c r="W82" s="98">
        <f t="shared" si="25"/>
        <v>0.45720634920634917</v>
      </c>
      <c r="X82" s="98">
        <f t="shared" si="25"/>
        <v>0.52317857142857138</v>
      </c>
      <c r="Y82" s="98">
        <f t="shared" si="30"/>
        <v>0.56484523809523812</v>
      </c>
      <c r="Z82" s="98">
        <f t="shared" si="30"/>
        <v>0.60651190476190475</v>
      </c>
      <c r="AA82" s="98">
        <f t="shared" si="25"/>
        <v>0.64817857142857138</v>
      </c>
      <c r="AB82" s="98">
        <f t="shared" si="25"/>
        <v>0.68984523809523812</v>
      </c>
      <c r="AC82" s="98">
        <f t="shared" si="25"/>
        <v>0.73151190476190486</v>
      </c>
      <c r="AD82" s="98">
        <f t="shared" si="25"/>
        <v>0.77317857142857149</v>
      </c>
      <c r="AE82" s="98">
        <f t="shared" si="25"/>
        <v>0.81484523809523812</v>
      </c>
      <c r="AF82" s="98">
        <f t="shared" si="25"/>
        <v>0.85651190476190486</v>
      </c>
      <c r="AG82" s="98">
        <f t="shared" ref="AG82" si="34">AG81+$K82</f>
        <v>0.91901190476190486</v>
      </c>
      <c r="AH82" s="545"/>
      <c r="AI82" s="90"/>
    </row>
    <row r="83" spans="1:41">
      <c r="A83" s="2079" t="s">
        <v>3</v>
      </c>
      <c r="B83" s="907" t="s">
        <v>434</v>
      </c>
      <c r="C83" s="31" t="s">
        <v>4</v>
      </c>
      <c r="D83" s="31" t="s">
        <v>1683</v>
      </c>
      <c r="E83" s="1382" t="s">
        <v>22</v>
      </c>
      <c r="F83" s="573" t="s">
        <v>543</v>
      </c>
      <c r="G83" s="573" t="s">
        <v>544</v>
      </c>
      <c r="H83" s="898">
        <v>1.76</v>
      </c>
      <c r="I83" s="179">
        <f t="shared" si="32"/>
        <v>6.3999999999999995</v>
      </c>
      <c r="J83" s="32">
        <v>35</v>
      </c>
      <c r="K83" s="33">
        <f t="shared" si="24"/>
        <v>2.0952380952380953E-3</v>
      </c>
      <c r="L83" s="33">
        <f t="shared" si="26"/>
        <v>7.9126984126984129E-3</v>
      </c>
      <c r="M83" s="898">
        <v>1.76</v>
      </c>
      <c r="N83" s="495">
        <f t="shared" si="33"/>
        <v>6.3999999999999995</v>
      </c>
      <c r="O83" s="32">
        <v>35</v>
      </c>
      <c r="P83" s="33">
        <f t="shared" si="27"/>
        <v>2.0952380952380953E-3</v>
      </c>
      <c r="Q83" s="33">
        <f t="shared" ref="Q83:Q110" si="35">Q82+P83</f>
        <v>5.8571428571428576E-3</v>
      </c>
      <c r="R83" s="34">
        <f t="shared" si="29"/>
        <v>0.20930158730158729</v>
      </c>
      <c r="S83" s="34">
        <f t="shared" si="25"/>
        <v>0.24749603174603177</v>
      </c>
      <c r="T83" s="34">
        <f t="shared" si="25"/>
        <v>0.28916269841269843</v>
      </c>
      <c r="U83" s="34">
        <f t="shared" si="25"/>
        <v>0.33082936507936506</v>
      </c>
      <c r="V83" s="34">
        <f t="shared" si="25"/>
        <v>0.38638492063492064</v>
      </c>
      <c r="W83" s="34">
        <f t="shared" si="25"/>
        <v>0.45930158730158727</v>
      </c>
      <c r="X83" s="34">
        <f t="shared" si="25"/>
        <v>0.52527380952380953</v>
      </c>
      <c r="Y83" s="34">
        <f t="shared" si="30"/>
        <v>0.56694047619047627</v>
      </c>
      <c r="Z83" s="34">
        <f t="shared" si="30"/>
        <v>0.6086071428571429</v>
      </c>
      <c r="AA83" s="34">
        <f t="shared" si="25"/>
        <v>0.65027380952380953</v>
      </c>
      <c r="AB83" s="34">
        <f t="shared" si="25"/>
        <v>0.69194047619047627</v>
      </c>
      <c r="AC83" s="34">
        <f t="shared" si="25"/>
        <v>0.73360714285714301</v>
      </c>
      <c r="AD83" s="34">
        <f t="shared" si="25"/>
        <v>0.77527380952380964</v>
      </c>
      <c r="AE83" s="34">
        <f t="shared" si="25"/>
        <v>0.81694047619047627</v>
      </c>
      <c r="AF83" s="34">
        <f t="shared" si="25"/>
        <v>0.85860714285714301</v>
      </c>
      <c r="AG83" s="34">
        <f t="shared" ref="AG83" si="36">AG82+$K83</f>
        <v>0.92110714285714301</v>
      </c>
      <c r="AH83" s="545"/>
      <c r="AI83" s="545"/>
    </row>
    <row r="84" spans="1:41">
      <c r="A84" s="2027"/>
      <c r="B84" s="907" t="s">
        <v>433</v>
      </c>
      <c r="C84" s="1264" t="s">
        <v>4</v>
      </c>
      <c r="D84" s="1382" t="s">
        <v>1683</v>
      </c>
      <c r="E84" s="1382" t="s">
        <v>23</v>
      </c>
      <c r="F84" s="571" t="s">
        <v>546</v>
      </c>
      <c r="G84" s="571" t="s">
        <v>547</v>
      </c>
      <c r="H84" s="179">
        <v>0.42</v>
      </c>
      <c r="I84" s="179">
        <f t="shared" si="32"/>
        <v>6.8199999999999994</v>
      </c>
      <c r="J84" s="568">
        <v>35</v>
      </c>
      <c r="K84" s="37">
        <f t="shared" si="24"/>
        <v>5.0000000000000001E-4</v>
      </c>
      <c r="L84" s="37">
        <f t="shared" si="26"/>
        <v>8.4126984126984133E-3</v>
      </c>
      <c r="M84" s="179">
        <v>0.42</v>
      </c>
      <c r="N84" s="472">
        <f t="shared" si="33"/>
        <v>6.8199999999999994</v>
      </c>
      <c r="O84" s="568">
        <v>35</v>
      </c>
      <c r="P84" s="37">
        <f t="shared" si="27"/>
        <v>5.0000000000000001E-4</v>
      </c>
      <c r="Q84" s="37">
        <f t="shared" si="35"/>
        <v>6.3571428571428581E-3</v>
      </c>
      <c r="R84" s="98">
        <f t="shared" si="29"/>
        <v>0.20980158730158729</v>
      </c>
      <c r="S84" s="98">
        <f t="shared" si="25"/>
        <v>0.24799603174603177</v>
      </c>
      <c r="T84" s="98">
        <f t="shared" si="25"/>
        <v>0.28966269841269843</v>
      </c>
      <c r="U84" s="98">
        <f t="shared" si="25"/>
        <v>0.33132936507936506</v>
      </c>
      <c r="V84" s="98">
        <f t="shared" si="25"/>
        <v>0.38688492063492064</v>
      </c>
      <c r="W84" s="98">
        <f t="shared" si="25"/>
        <v>0.45980158730158727</v>
      </c>
      <c r="X84" s="98">
        <f t="shared" si="25"/>
        <v>0.52577380952380948</v>
      </c>
      <c r="Y84" s="98">
        <f t="shared" si="30"/>
        <v>0.56744047619047622</v>
      </c>
      <c r="Z84" s="98">
        <f t="shared" si="30"/>
        <v>0.60910714285714285</v>
      </c>
      <c r="AA84" s="98">
        <f t="shared" si="25"/>
        <v>0.65077380952380948</v>
      </c>
      <c r="AB84" s="98">
        <f t="shared" si="25"/>
        <v>0.69244047619047622</v>
      </c>
      <c r="AC84" s="98">
        <f t="shared" si="25"/>
        <v>0.73410714285714296</v>
      </c>
      <c r="AD84" s="98">
        <f t="shared" si="25"/>
        <v>0.77577380952380959</v>
      </c>
      <c r="AE84" s="98">
        <f t="shared" si="25"/>
        <v>0.81744047619047622</v>
      </c>
      <c r="AF84" s="98">
        <f t="shared" si="25"/>
        <v>0.85910714285714296</v>
      </c>
      <c r="AG84" s="98">
        <f t="shared" ref="AG84" si="37">AG83+$K84</f>
        <v>0.92160714285714296</v>
      </c>
      <c r="AH84" s="545"/>
      <c r="AI84" s="545"/>
      <c r="AO84" s="135"/>
    </row>
    <row r="85" spans="1:41" ht="16.5" customHeight="1">
      <c r="A85" s="2027"/>
      <c r="B85" s="907" t="s">
        <v>525</v>
      </c>
      <c r="C85" s="1264" t="s">
        <v>4</v>
      </c>
      <c r="D85" s="1382" t="s">
        <v>1683</v>
      </c>
      <c r="E85" s="1382" t="s">
        <v>24</v>
      </c>
      <c r="F85" s="739" t="s">
        <v>1190</v>
      </c>
      <c r="G85" s="739" t="s">
        <v>1191</v>
      </c>
      <c r="H85" s="124">
        <v>0.9</v>
      </c>
      <c r="I85" s="179">
        <f t="shared" si="32"/>
        <v>7.72</v>
      </c>
      <c r="J85" s="568">
        <v>35</v>
      </c>
      <c r="K85" s="37">
        <f t="shared" si="24"/>
        <v>1.0714285714285715E-3</v>
      </c>
      <c r="L85" s="37">
        <f t="shared" si="26"/>
        <v>9.4841269841269855E-3</v>
      </c>
      <c r="M85" s="124">
        <v>0.9</v>
      </c>
      <c r="N85" s="472">
        <f t="shared" si="33"/>
        <v>7.72</v>
      </c>
      <c r="O85" s="568">
        <v>35</v>
      </c>
      <c r="P85" s="37">
        <f t="shared" si="27"/>
        <v>1.0714285714285715E-3</v>
      </c>
      <c r="Q85" s="37">
        <f t="shared" si="35"/>
        <v>7.4285714285714293E-3</v>
      </c>
      <c r="R85" s="98">
        <f t="shared" si="29"/>
        <v>0.21087301587301588</v>
      </c>
      <c r="S85" s="98">
        <f t="shared" si="25"/>
        <v>0.24906746031746035</v>
      </c>
      <c r="T85" s="98">
        <f t="shared" si="25"/>
        <v>0.29073412698412698</v>
      </c>
      <c r="U85" s="98">
        <f t="shared" si="25"/>
        <v>0.33240079365079361</v>
      </c>
      <c r="V85" s="98">
        <f t="shared" si="25"/>
        <v>0.38795634920634919</v>
      </c>
      <c r="W85" s="98">
        <f t="shared" si="25"/>
        <v>0.46087301587301582</v>
      </c>
      <c r="X85" s="98">
        <f t="shared" si="25"/>
        <v>0.52684523809523809</v>
      </c>
      <c r="Y85" s="98">
        <f t="shared" si="30"/>
        <v>0.56851190476190483</v>
      </c>
      <c r="Z85" s="98">
        <f t="shared" si="30"/>
        <v>0.61017857142857146</v>
      </c>
      <c r="AA85" s="98">
        <f t="shared" si="25"/>
        <v>0.65184523809523809</v>
      </c>
      <c r="AB85" s="98">
        <f t="shared" si="25"/>
        <v>0.69351190476190483</v>
      </c>
      <c r="AC85" s="98">
        <f t="shared" si="25"/>
        <v>0.73517857142857157</v>
      </c>
      <c r="AD85" s="98">
        <f t="shared" si="25"/>
        <v>0.7768452380952382</v>
      </c>
      <c r="AE85" s="98">
        <f t="shared" si="25"/>
        <v>0.81851190476190483</v>
      </c>
      <c r="AF85" s="98">
        <f t="shared" si="25"/>
        <v>0.86017857142857157</v>
      </c>
      <c r="AG85" s="98">
        <f t="shared" ref="AG85" si="38">AG84+$K85</f>
        <v>0.92267857142857157</v>
      </c>
      <c r="AH85" s="545"/>
      <c r="AI85" s="545"/>
      <c r="AO85" s="135"/>
    </row>
    <row r="86" spans="1:41">
      <c r="A86" s="2027"/>
      <c r="B86" s="907" t="s">
        <v>524</v>
      </c>
      <c r="C86" s="1264" t="s">
        <v>4</v>
      </c>
      <c r="D86" s="1382" t="s">
        <v>1683</v>
      </c>
      <c r="E86" s="1382" t="s">
        <v>25</v>
      </c>
      <c r="F86" s="571" t="s">
        <v>548</v>
      </c>
      <c r="G86" s="571" t="s">
        <v>1693</v>
      </c>
      <c r="H86" s="124">
        <v>1.04</v>
      </c>
      <c r="I86" s="179">
        <f t="shared" si="32"/>
        <v>8.76</v>
      </c>
      <c r="J86" s="568">
        <v>35</v>
      </c>
      <c r="K86" s="37">
        <f t="shared" si="24"/>
        <v>1.238095238095238E-3</v>
      </c>
      <c r="L86" s="37">
        <f t="shared" si="26"/>
        <v>1.0722222222222223E-2</v>
      </c>
      <c r="M86" s="124">
        <v>1.04</v>
      </c>
      <c r="N86" s="472">
        <f t="shared" si="33"/>
        <v>8.76</v>
      </c>
      <c r="O86" s="568">
        <v>35</v>
      </c>
      <c r="P86" s="37">
        <f t="shared" si="27"/>
        <v>1.238095238095238E-3</v>
      </c>
      <c r="Q86" s="37">
        <f t="shared" si="35"/>
        <v>8.666666666666668E-3</v>
      </c>
      <c r="R86" s="98">
        <f t="shared" si="29"/>
        <v>0.21211111111111111</v>
      </c>
      <c r="S86" s="98">
        <f t="shared" si="25"/>
        <v>0.25030555555555561</v>
      </c>
      <c r="T86" s="98">
        <f t="shared" si="25"/>
        <v>0.29197222222222224</v>
      </c>
      <c r="U86" s="98">
        <f t="shared" si="25"/>
        <v>0.33363888888888887</v>
      </c>
      <c r="V86" s="98">
        <f t="shared" si="25"/>
        <v>0.38919444444444445</v>
      </c>
      <c r="W86" s="98">
        <f t="shared" si="25"/>
        <v>0.46211111111111108</v>
      </c>
      <c r="X86" s="98">
        <f t="shared" si="25"/>
        <v>0.52808333333333335</v>
      </c>
      <c r="Y86" s="98">
        <f t="shared" si="25"/>
        <v>0.56975000000000009</v>
      </c>
      <c r="Z86" s="98">
        <f t="shared" si="25"/>
        <v>0.61141666666666672</v>
      </c>
      <c r="AA86" s="98">
        <f t="shared" si="25"/>
        <v>0.65308333333333335</v>
      </c>
      <c r="AB86" s="98">
        <f t="shared" si="25"/>
        <v>0.69475000000000009</v>
      </c>
      <c r="AC86" s="98">
        <f t="shared" si="25"/>
        <v>0.73641666666666683</v>
      </c>
      <c r="AD86" s="98">
        <f t="shared" si="25"/>
        <v>0.77808333333333346</v>
      </c>
      <c r="AE86" s="98">
        <f t="shared" si="25"/>
        <v>0.81975000000000009</v>
      </c>
      <c r="AF86" s="98">
        <f t="shared" si="25"/>
        <v>0.86141666666666683</v>
      </c>
      <c r="AG86" s="98">
        <f t="shared" ref="AG86" si="39">AG85+$K86</f>
        <v>0.92391666666666683</v>
      </c>
      <c r="AH86" s="545"/>
      <c r="AI86" s="545"/>
      <c r="AO86" s="135"/>
    </row>
    <row r="87" spans="1:41">
      <c r="A87" s="2027"/>
      <c r="B87" s="907" t="s">
        <v>519</v>
      </c>
      <c r="C87" s="1264" t="s">
        <v>4</v>
      </c>
      <c r="D87" s="1382" t="s">
        <v>1683</v>
      </c>
      <c r="E87" s="1382" t="s">
        <v>26</v>
      </c>
      <c r="F87" s="739" t="s">
        <v>550</v>
      </c>
      <c r="G87" s="739" t="s">
        <v>1011</v>
      </c>
      <c r="H87" s="179">
        <v>0.74</v>
      </c>
      <c r="I87" s="179">
        <f t="shared" si="32"/>
        <v>9.5</v>
      </c>
      <c r="J87" s="568">
        <v>35</v>
      </c>
      <c r="K87" s="37">
        <f t="shared" si="24"/>
        <v>8.8095238095238103E-4</v>
      </c>
      <c r="L87" s="37">
        <f t="shared" si="26"/>
        <v>1.1603174603174605E-2</v>
      </c>
      <c r="M87" s="179">
        <v>0.74</v>
      </c>
      <c r="N87" s="472">
        <f t="shared" si="33"/>
        <v>9.5</v>
      </c>
      <c r="O87" s="568">
        <v>35</v>
      </c>
      <c r="P87" s="37">
        <f t="shared" si="27"/>
        <v>8.8095238095238103E-4</v>
      </c>
      <c r="Q87" s="37">
        <f t="shared" si="35"/>
        <v>9.5476190476190496E-3</v>
      </c>
      <c r="R87" s="98">
        <f t="shared" si="29"/>
        <v>0.21299206349206348</v>
      </c>
      <c r="S87" s="98">
        <f t="shared" si="25"/>
        <v>0.25118650793650799</v>
      </c>
      <c r="T87" s="98">
        <f t="shared" si="25"/>
        <v>0.29285317460317462</v>
      </c>
      <c r="U87" s="98">
        <f t="shared" si="25"/>
        <v>0.33451984126984124</v>
      </c>
      <c r="V87" s="98">
        <f t="shared" si="25"/>
        <v>0.39007539682539683</v>
      </c>
      <c r="W87" s="98">
        <f t="shared" ref="W87:AG87" si="40">W86+$K87</f>
        <v>0.46299206349206345</v>
      </c>
      <c r="X87" s="98">
        <f t="shared" si="40"/>
        <v>0.52896428571428578</v>
      </c>
      <c r="Y87" s="98">
        <f t="shared" si="40"/>
        <v>0.57063095238095252</v>
      </c>
      <c r="Z87" s="98">
        <f t="shared" si="40"/>
        <v>0.61229761904761915</v>
      </c>
      <c r="AA87" s="98">
        <f t="shared" si="40"/>
        <v>0.65396428571428578</v>
      </c>
      <c r="AB87" s="98">
        <f t="shared" si="40"/>
        <v>0.69563095238095252</v>
      </c>
      <c r="AC87" s="98">
        <f t="shared" si="40"/>
        <v>0.73729761904761926</v>
      </c>
      <c r="AD87" s="98">
        <f t="shared" si="40"/>
        <v>0.77896428571428589</v>
      </c>
      <c r="AE87" s="98">
        <f t="shared" si="40"/>
        <v>0.82063095238095252</v>
      </c>
      <c r="AF87" s="98">
        <f t="shared" si="40"/>
        <v>0.86229761904761926</v>
      </c>
      <c r="AG87" s="98">
        <f t="shared" si="40"/>
        <v>0.92479761904761926</v>
      </c>
      <c r="AH87" s="545"/>
      <c r="AI87" s="545"/>
      <c r="AO87" s="135"/>
    </row>
    <row r="88" spans="1:41">
      <c r="A88" s="2027"/>
      <c r="B88" s="907" t="s">
        <v>520</v>
      </c>
      <c r="C88" s="1264" t="s">
        <v>5</v>
      </c>
      <c r="D88" s="1382" t="s">
        <v>1681</v>
      </c>
      <c r="E88" s="1382" t="s">
        <v>27</v>
      </c>
      <c r="F88" s="571" t="s">
        <v>1043</v>
      </c>
      <c r="G88" s="571" t="s">
        <v>1044</v>
      </c>
      <c r="H88" s="179">
        <v>1.43</v>
      </c>
      <c r="I88" s="179">
        <f t="shared" si="32"/>
        <v>10.93</v>
      </c>
      <c r="J88" s="568">
        <v>35</v>
      </c>
      <c r="K88" s="37">
        <f t="shared" si="24"/>
        <v>1.7023809523809524E-3</v>
      </c>
      <c r="L88" s="37">
        <f t="shared" si="26"/>
        <v>1.3305555555555557E-2</v>
      </c>
      <c r="M88" s="179" t="s">
        <v>492</v>
      </c>
      <c r="N88" s="472" t="s">
        <v>492</v>
      </c>
      <c r="O88" s="568"/>
      <c r="P88" s="37" t="s">
        <v>492</v>
      </c>
      <c r="Q88" s="37" t="s">
        <v>492</v>
      </c>
      <c r="R88" s="98">
        <f t="shared" si="29"/>
        <v>0.21469444444444444</v>
      </c>
      <c r="S88" s="98">
        <f t="shared" si="25"/>
        <v>0.25288888888888894</v>
      </c>
      <c r="T88" s="98">
        <f t="shared" si="25"/>
        <v>0.29455555555555557</v>
      </c>
      <c r="U88" s="98">
        <f t="shared" si="25"/>
        <v>0.3362222222222222</v>
      </c>
      <c r="V88" s="98">
        <f t="shared" si="25"/>
        <v>0.39177777777777778</v>
      </c>
      <c r="W88" s="98">
        <f t="shared" ref="W88:AG88" si="41">W87+$K88</f>
        <v>0.46469444444444441</v>
      </c>
      <c r="X88" s="98">
        <f t="shared" si="41"/>
        <v>0.53066666666666673</v>
      </c>
      <c r="Y88" s="98">
        <f t="shared" si="41"/>
        <v>0.57233333333333347</v>
      </c>
      <c r="Z88" s="98">
        <f t="shared" si="41"/>
        <v>0.6140000000000001</v>
      </c>
      <c r="AA88" s="98">
        <f t="shared" si="41"/>
        <v>0.65566666666666673</v>
      </c>
      <c r="AB88" s="98">
        <f t="shared" si="41"/>
        <v>0.69733333333333347</v>
      </c>
      <c r="AC88" s="98">
        <f t="shared" si="41"/>
        <v>0.73900000000000021</v>
      </c>
      <c r="AD88" s="98">
        <f t="shared" si="41"/>
        <v>0.78066666666666684</v>
      </c>
      <c r="AE88" s="98">
        <f t="shared" si="41"/>
        <v>0.82233333333333347</v>
      </c>
      <c r="AF88" s="98">
        <f t="shared" si="41"/>
        <v>0.86400000000000021</v>
      </c>
      <c r="AG88" s="98">
        <f t="shared" si="41"/>
        <v>0.92650000000000021</v>
      </c>
      <c r="AH88" s="545"/>
      <c r="AI88" s="545"/>
      <c r="AO88" s="135"/>
    </row>
    <row r="89" spans="1:41">
      <c r="A89" s="2027"/>
      <c r="B89" s="907" t="s">
        <v>521</v>
      </c>
      <c r="C89" s="1264" t="s">
        <v>5</v>
      </c>
      <c r="D89" s="1382" t="s">
        <v>1681</v>
      </c>
      <c r="E89" s="1382" t="s">
        <v>28</v>
      </c>
      <c r="F89" s="571" t="s">
        <v>1027</v>
      </c>
      <c r="G89" s="571" t="s">
        <v>1028</v>
      </c>
      <c r="H89" s="179">
        <v>0.57999999999999996</v>
      </c>
      <c r="I89" s="179">
        <f t="shared" si="32"/>
        <v>11.51</v>
      </c>
      <c r="J89" s="568">
        <v>35</v>
      </c>
      <c r="K89" s="37">
        <f t="shared" si="24"/>
        <v>6.9047619047619046E-4</v>
      </c>
      <c r="L89" s="37">
        <f t="shared" si="26"/>
        <v>1.3996031746031748E-2</v>
      </c>
      <c r="M89" s="179" t="s">
        <v>492</v>
      </c>
      <c r="N89" s="472" t="s">
        <v>492</v>
      </c>
      <c r="O89" s="568"/>
      <c r="P89" s="37" t="s">
        <v>492</v>
      </c>
      <c r="Q89" s="37" t="s">
        <v>492</v>
      </c>
      <c r="R89" s="98">
        <f t="shared" si="29"/>
        <v>0.21538492063492062</v>
      </c>
      <c r="S89" s="98">
        <f t="shared" si="25"/>
        <v>0.25357936507936513</v>
      </c>
      <c r="T89" s="98">
        <f t="shared" si="25"/>
        <v>0.29524603174603176</v>
      </c>
      <c r="U89" s="98">
        <f t="shared" si="25"/>
        <v>0.33691269841269839</v>
      </c>
      <c r="V89" s="98">
        <f t="shared" si="25"/>
        <v>0.39246825396825397</v>
      </c>
      <c r="W89" s="98">
        <f t="shared" ref="W89:AG89" si="42">W88+$K89</f>
        <v>0.4653849206349206</v>
      </c>
      <c r="X89" s="98">
        <f t="shared" si="42"/>
        <v>0.53135714285714297</v>
      </c>
      <c r="Y89" s="98">
        <f t="shared" si="42"/>
        <v>0.57302380952380971</v>
      </c>
      <c r="Z89" s="98">
        <f t="shared" si="42"/>
        <v>0.61469047619047634</v>
      </c>
      <c r="AA89" s="98">
        <f t="shared" si="42"/>
        <v>0.65635714285714297</v>
      </c>
      <c r="AB89" s="98">
        <f t="shared" si="42"/>
        <v>0.69802380952380971</v>
      </c>
      <c r="AC89" s="98">
        <f t="shared" si="42"/>
        <v>0.73969047619047645</v>
      </c>
      <c r="AD89" s="98">
        <f t="shared" si="42"/>
        <v>0.78135714285714308</v>
      </c>
      <c r="AE89" s="98">
        <f t="shared" si="42"/>
        <v>0.82302380952380971</v>
      </c>
      <c r="AF89" s="98">
        <f t="shared" si="42"/>
        <v>0.86469047619047645</v>
      </c>
      <c r="AG89" s="98">
        <f t="shared" si="42"/>
        <v>0.92719047619047645</v>
      </c>
      <c r="AH89" s="90"/>
      <c r="AI89" s="545"/>
      <c r="AO89" s="135"/>
    </row>
    <row r="90" spans="1:41">
      <c r="A90" s="2027"/>
      <c r="B90" s="907" t="s">
        <v>522</v>
      </c>
      <c r="C90" s="1264" t="s">
        <v>5</v>
      </c>
      <c r="D90" s="1382" t="s">
        <v>1681</v>
      </c>
      <c r="E90" s="1382" t="s">
        <v>29</v>
      </c>
      <c r="F90" s="571" t="s">
        <v>1045</v>
      </c>
      <c r="G90" s="571" t="s">
        <v>1046</v>
      </c>
      <c r="H90" s="179">
        <v>0.72</v>
      </c>
      <c r="I90" s="179">
        <f t="shared" si="32"/>
        <v>12.23</v>
      </c>
      <c r="J90" s="568">
        <v>35</v>
      </c>
      <c r="K90" s="37">
        <f t="shared" si="24"/>
        <v>8.571428571428571E-4</v>
      </c>
      <c r="L90" s="37">
        <f t="shared" si="26"/>
        <v>1.4853174603174604E-2</v>
      </c>
      <c r="M90" s="179" t="s">
        <v>492</v>
      </c>
      <c r="N90" s="472" t="s">
        <v>492</v>
      </c>
      <c r="O90" s="568"/>
      <c r="P90" s="37" t="s">
        <v>492</v>
      </c>
      <c r="Q90" s="37" t="s">
        <v>492</v>
      </c>
      <c r="R90" s="98">
        <f t="shared" si="29"/>
        <v>0.21624206349206349</v>
      </c>
      <c r="S90" s="98">
        <f t="shared" si="25"/>
        <v>0.25443650793650796</v>
      </c>
      <c r="T90" s="98">
        <f t="shared" si="25"/>
        <v>0.29610317460317459</v>
      </c>
      <c r="U90" s="98">
        <f t="shared" si="25"/>
        <v>0.33776984126984122</v>
      </c>
      <c r="V90" s="98">
        <f t="shared" si="25"/>
        <v>0.3933253968253968</v>
      </c>
      <c r="W90" s="98">
        <f t="shared" ref="W90:AG90" si="43">W89+$K90</f>
        <v>0.46624206349206343</v>
      </c>
      <c r="X90" s="98">
        <f t="shared" si="43"/>
        <v>0.53221428571428586</v>
      </c>
      <c r="Y90" s="98">
        <f t="shared" si="43"/>
        <v>0.5738809523809526</v>
      </c>
      <c r="Z90" s="98">
        <f t="shared" si="43"/>
        <v>0.61554761904761923</v>
      </c>
      <c r="AA90" s="98">
        <f t="shared" si="43"/>
        <v>0.65721428571428586</v>
      </c>
      <c r="AB90" s="98">
        <f t="shared" si="43"/>
        <v>0.6988809523809526</v>
      </c>
      <c r="AC90" s="98">
        <f t="shared" si="43"/>
        <v>0.74054761904761934</v>
      </c>
      <c r="AD90" s="98">
        <f t="shared" si="43"/>
        <v>0.78221428571428597</v>
      </c>
      <c r="AE90" s="98">
        <f t="shared" si="43"/>
        <v>0.8238809523809526</v>
      </c>
      <c r="AF90" s="98">
        <f t="shared" si="43"/>
        <v>0.86554761904761934</v>
      </c>
      <c r="AG90" s="98">
        <f t="shared" si="43"/>
        <v>0.92804761904761934</v>
      </c>
      <c r="AH90" s="90"/>
      <c r="AI90" s="90"/>
      <c r="AO90" s="135"/>
    </row>
    <row r="91" spans="1:41">
      <c r="A91" s="2027"/>
      <c r="B91" s="1122" t="s">
        <v>523</v>
      </c>
      <c r="C91" s="1422" t="s">
        <v>5</v>
      </c>
      <c r="D91" s="3" t="s">
        <v>1681</v>
      </c>
      <c r="E91" s="1382" t="s">
        <v>30</v>
      </c>
      <c r="F91" s="1118" t="s">
        <v>1047</v>
      </c>
      <c r="G91" s="1118" t="s">
        <v>1048</v>
      </c>
      <c r="H91" s="1119">
        <v>0.72</v>
      </c>
      <c r="I91" s="179">
        <f t="shared" si="32"/>
        <v>12.950000000000001</v>
      </c>
      <c r="J91" s="2">
        <v>35</v>
      </c>
      <c r="K91" s="5">
        <f t="shared" si="24"/>
        <v>8.571428571428571E-4</v>
      </c>
      <c r="L91" s="5">
        <f t="shared" si="26"/>
        <v>1.5710317460317463E-2</v>
      </c>
      <c r="M91" s="1119" t="s">
        <v>492</v>
      </c>
      <c r="N91" s="519" t="s">
        <v>492</v>
      </c>
      <c r="O91" s="2"/>
      <c r="P91" s="5" t="s">
        <v>492</v>
      </c>
      <c r="Q91" s="5" t="s">
        <v>492</v>
      </c>
      <c r="R91" s="494">
        <f t="shared" si="29"/>
        <v>0.21709920634920635</v>
      </c>
      <c r="S91" s="494">
        <f t="shared" si="25"/>
        <v>0.25529365079365079</v>
      </c>
      <c r="T91" s="494">
        <f t="shared" si="25"/>
        <v>0.29696031746031742</v>
      </c>
      <c r="U91" s="494">
        <f t="shared" si="25"/>
        <v>0.33862698412698405</v>
      </c>
      <c r="V91" s="494">
        <f t="shared" si="25"/>
        <v>0.39418253968253963</v>
      </c>
      <c r="W91" s="98">
        <f t="shared" ref="W91:AG91" si="44">W90+$K91</f>
        <v>0.46709920634920626</v>
      </c>
      <c r="X91" s="98">
        <f t="shared" si="44"/>
        <v>0.53307142857142875</v>
      </c>
      <c r="Y91" s="98">
        <f t="shared" si="44"/>
        <v>0.57473809523809549</v>
      </c>
      <c r="Z91" s="98">
        <f t="shared" si="44"/>
        <v>0.61640476190476212</v>
      </c>
      <c r="AA91" s="98">
        <f t="shared" si="44"/>
        <v>0.65807142857142875</v>
      </c>
      <c r="AB91" s="98">
        <f t="shared" si="44"/>
        <v>0.69973809523809549</v>
      </c>
      <c r="AC91" s="98">
        <f t="shared" si="44"/>
        <v>0.74140476190476223</v>
      </c>
      <c r="AD91" s="98">
        <f t="shared" si="44"/>
        <v>0.78307142857142886</v>
      </c>
      <c r="AE91" s="98">
        <f t="shared" si="44"/>
        <v>0.82473809523809549</v>
      </c>
      <c r="AF91" s="98">
        <f t="shared" si="44"/>
        <v>0.86640476190476223</v>
      </c>
      <c r="AG91" s="98">
        <f t="shared" si="44"/>
        <v>0.92890476190476223</v>
      </c>
      <c r="AH91" s="90"/>
      <c r="AI91" s="90"/>
      <c r="AO91" s="135"/>
    </row>
    <row r="92" spans="1:41">
      <c r="A92" s="2027"/>
      <c r="B92" s="907" t="s">
        <v>522</v>
      </c>
      <c r="C92" s="1264" t="s">
        <v>4</v>
      </c>
      <c r="D92" s="1382" t="s">
        <v>1681</v>
      </c>
      <c r="E92" s="1382" t="s">
        <v>31</v>
      </c>
      <c r="F92" s="739" t="s">
        <v>1186</v>
      </c>
      <c r="G92" s="739" t="s">
        <v>1187</v>
      </c>
      <c r="H92" s="179">
        <v>0.72</v>
      </c>
      <c r="I92" s="179">
        <f t="shared" si="32"/>
        <v>13.670000000000002</v>
      </c>
      <c r="J92" s="568">
        <v>30</v>
      </c>
      <c r="K92" s="37">
        <f t="shared" si="24"/>
        <v>1E-3</v>
      </c>
      <c r="L92" s="37">
        <f t="shared" si="26"/>
        <v>1.6710317460317464E-2</v>
      </c>
      <c r="M92" s="179" t="s">
        <v>492</v>
      </c>
      <c r="N92" s="472" t="s">
        <v>492</v>
      </c>
      <c r="O92" s="568"/>
      <c r="P92" s="37" t="s">
        <v>492</v>
      </c>
      <c r="Q92" s="37" t="s">
        <v>492</v>
      </c>
      <c r="R92" s="98">
        <f t="shared" si="29"/>
        <v>0.21809920634920635</v>
      </c>
      <c r="S92" s="98">
        <f t="shared" si="25"/>
        <v>0.2562936507936508</v>
      </c>
      <c r="T92" s="98">
        <f t="shared" si="25"/>
        <v>0.29796031746031743</v>
      </c>
      <c r="U92" s="98">
        <f t="shared" si="25"/>
        <v>0.33962698412698406</v>
      </c>
      <c r="V92" s="98">
        <f t="shared" si="25"/>
        <v>0.39518253968253964</v>
      </c>
      <c r="W92" s="98">
        <f t="shared" ref="W92:AG92" si="45">W91+$K92</f>
        <v>0.46809920634920626</v>
      </c>
      <c r="X92" s="98">
        <f t="shared" si="45"/>
        <v>0.53407142857142875</v>
      </c>
      <c r="Y92" s="98">
        <f t="shared" si="45"/>
        <v>0.57573809523809549</v>
      </c>
      <c r="Z92" s="98">
        <f t="shared" si="45"/>
        <v>0.61740476190476212</v>
      </c>
      <c r="AA92" s="98">
        <f t="shared" si="45"/>
        <v>0.65907142857142875</v>
      </c>
      <c r="AB92" s="98">
        <f t="shared" si="45"/>
        <v>0.70073809523809549</v>
      </c>
      <c r="AC92" s="98">
        <f t="shared" si="45"/>
        <v>0.74240476190476223</v>
      </c>
      <c r="AD92" s="98">
        <f t="shared" si="45"/>
        <v>0.78407142857142886</v>
      </c>
      <c r="AE92" s="98">
        <f t="shared" si="45"/>
        <v>0.82573809523809549</v>
      </c>
      <c r="AF92" s="98">
        <f t="shared" si="45"/>
        <v>0.86740476190476223</v>
      </c>
      <c r="AG92" s="98">
        <f t="shared" si="45"/>
        <v>0.92990476190476223</v>
      </c>
      <c r="AH92" s="90"/>
      <c r="AI92" s="90"/>
    </row>
    <row r="93" spans="1:41">
      <c r="A93" s="2027"/>
      <c r="B93" s="907" t="s">
        <v>521</v>
      </c>
      <c r="C93" s="1264" t="s">
        <v>4</v>
      </c>
      <c r="D93" s="1382" t="s">
        <v>1681</v>
      </c>
      <c r="E93" s="1382" t="s">
        <v>32</v>
      </c>
      <c r="F93" s="571" t="s">
        <v>1029</v>
      </c>
      <c r="G93" s="571" t="s">
        <v>1030</v>
      </c>
      <c r="H93" s="179">
        <v>0.77</v>
      </c>
      <c r="I93" s="179">
        <f t="shared" si="32"/>
        <v>14.440000000000001</v>
      </c>
      <c r="J93" s="568">
        <v>30</v>
      </c>
      <c r="K93" s="37">
        <f t="shared" si="24"/>
        <v>1.0694444444444445E-3</v>
      </c>
      <c r="L93" s="37">
        <f t="shared" si="26"/>
        <v>1.7779761904761909E-2</v>
      </c>
      <c r="M93" s="179" t="s">
        <v>492</v>
      </c>
      <c r="N93" s="472" t="s">
        <v>492</v>
      </c>
      <c r="O93" s="568"/>
      <c r="P93" s="37" t="s">
        <v>492</v>
      </c>
      <c r="Q93" s="37" t="s">
        <v>492</v>
      </c>
      <c r="R93" s="98">
        <f t="shared" si="29"/>
        <v>0.2191686507936508</v>
      </c>
      <c r="S93" s="98">
        <f t="shared" si="25"/>
        <v>0.25736309523809525</v>
      </c>
      <c r="T93" s="98">
        <f t="shared" si="25"/>
        <v>0.29902976190476188</v>
      </c>
      <c r="U93" s="98">
        <f t="shared" si="25"/>
        <v>0.34069642857142851</v>
      </c>
      <c r="V93" s="98">
        <f t="shared" si="25"/>
        <v>0.39625198412698409</v>
      </c>
      <c r="W93" s="98">
        <f t="shared" ref="W93:AG93" si="46">W92+$K93</f>
        <v>0.46916865079365072</v>
      </c>
      <c r="X93" s="98">
        <f t="shared" si="46"/>
        <v>0.53514087301587321</v>
      </c>
      <c r="Y93" s="98">
        <f t="shared" si="46"/>
        <v>0.57680753968253995</v>
      </c>
      <c r="Z93" s="98">
        <f t="shared" si="46"/>
        <v>0.61847420634920658</v>
      </c>
      <c r="AA93" s="98">
        <f t="shared" si="46"/>
        <v>0.66014087301587321</v>
      </c>
      <c r="AB93" s="98">
        <f t="shared" si="46"/>
        <v>0.70180753968253995</v>
      </c>
      <c r="AC93" s="98">
        <f t="shared" si="46"/>
        <v>0.74347420634920669</v>
      </c>
      <c r="AD93" s="98">
        <f t="shared" si="46"/>
        <v>0.78514087301587332</v>
      </c>
      <c r="AE93" s="98">
        <f t="shared" si="46"/>
        <v>0.82680753968253995</v>
      </c>
      <c r="AF93" s="98">
        <f t="shared" si="46"/>
        <v>0.86847420634920669</v>
      </c>
      <c r="AG93" s="98">
        <f t="shared" si="46"/>
        <v>0.93097420634920669</v>
      </c>
      <c r="AH93" s="90"/>
      <c r="AI93" s="90"/>
    </row>
    <row r="94" spans="1:41">
      <c r="A94" s="2027"/>
      <c r="B94" s="907" t="s">
        <v>520</v>
      </c>
      <c r="C94" s="35" t="s">
        <v>4</v>
      </c>
      <c r="D94" s="1382" t="s">
        <v>1681</v>
      </c>
      <c r="E94" s="1382" t="s">
        <v>148</v>
      </c>
      <c r="F94" s="571" t="s">
        <v>1012</v>
      </c>
      <c r="G94" s="571" t="s">
        <v>1013</v>
      </c>
      <c r="H94" s="472">
        <v>0.53</v>
      </c>
      <c r="I94" s="179">
        <f t="shared" si="32"/>
        <v>14.97</v>
      </c>
      <c r="J94" s="568">
        <v>30</v>
      </c>
      <c r="K94" s="37">
        <f t="shared" si="24"/>
        <v>7.361111111111111E-4</v>
      </c>
      <c r="L94" s="37">
        <f t="shared" si="26"/>
        <v>1.851587301587302E-2</v>
      </c>
      <c r="M94" s="472" t="s">
        <v>492</v>
      </c>
      <c r="N94" s="472" t="s">
        <v>492</v>
      </c>
      <c r="O94" s="568"/>
      <c r="P94" s="37" t="s">
        <v>492</v>
      </c>
      <c r="Q94" s="37" t="s">
        <v>492</v>
      </c>
      <c r="R94" s="98">
        <f t="shared" si="29"/>
        <v>0.21990476190476191</v>
      </c>
      <c r="S94" s="98">
        <f t="shared" si="25"/>
        <v>0.25809920634920636</v>
      </c>
      <c r="T94" s="98">
        <f t="shared" si="25"/>
        <v>0.29976587301587299</v>
      </c>
      <c r="U94" s="98">
        <f t="shared" si="25"/>
        <v>0.34143253968253962</v>
      </c>
      <c r="V94" s="98">
        <f t="shared" si="25"/>
        <v>0.3969880952380952</v>
      </c>
      <c r="W94" s="98">
        <f t="shared" ref="W94:AG94" si="47">W93+$K94</f>
        <v>0.46990476190476183</v>
      </c>
      <c r="X94" s="98">
        <f t="shared" si="47"/>
        <v>0.53587698412698437</v>
      </c>
      <c r="Y94" s="98">
        <f t="shared" si="47"/>
        <v>0.57754365079365111</v>
      </c>
      <c r="Z94" s="98">
        <f t="shared" si="47"/>
        <v>0.61921031746031774</v>
      </c>
      <c r="AA94" s="98">
        <f t="shared" si="47"/>
        <v>0.66087698412698437</v>
      </c>
      <c r="AB94" s="98">
        <f t="shared" si="47"/>
        <v>0.70254365079365111</v>
      </c>
      <c r="AC94" s="98">
        <f t="shared" si="47"/>
        <v>0.74421031746031785</v>
      </c>
      <c r="AD94" s="98">
        <f t="shared" si="47"/>
        <v>0.78587698412698448</v>
      </c>
      <c r="AE94" s="98">
        <f t="shared" si="47"/>
        <v>0.82754365079365111</v>
      </c>
      <c r="AF94" s="98">
        <f t="shared" si="47"/>
        <v>0.86921031746031785</v>
      </c>
      <c r="AG94" s="98">
        <f t="shared" si="47"/>
        <v>0.93171031746031785</v>
      </c>
      <c r="AH94" s="90"/>
      <c r="AI94" s="90"/>
    </row>
    <row r="95" spans="1:41">
      <c r="A95" s="2027"/>
      <c r="B95" s="907" t="s">
        <v>518</v>
      </c>
      <c r="C95" s="1264" t="s">
        <v>4</v>
      </c>
      <c r="D95" s="1382" t="s">
        <v>1683</v>
      </c>
      <c r="E95" s="1382" t="s">
        <v>149</v>
      </c>
      <c r="F95" s="571" t="s">
        <v>737</v>
      </c>
      <c r="G95" s="571" t="s">
        <v>1014</v>
      </c>
      <c r="H95" s="472">
        <v>1.07</v>
      </c>
      <c r="I95" s="179">
        <f t="shared" si="32"/>
        <v>16.04</v>
      </c>
      <c r="J95" s="568">
        <v>30</v>
      </c>
      <c r="K95" s="37">
        <f t="shared" si="24"/>
        <v>1.486111111111111E-3</v>
      </c>
      <c r="L95" s="37">
        <f t="shared" si="26"/>
        <v>2.0001984126984132E-2</v>
      </c>
      <c r="M95" s="472" t="s">
        <v>492</v>
      </c>
      <c r="N95" s="472" t="s">
        <v>492</v>
      </c>
      <c r="O95" s="568"/>
      <c r="P95" s="37" t="s">
        <v>492</v>
      </c>
      <c r="Q95" s="37" t="s">
        <v>492</v>
      </c>
      <c r="R95" s="98">
        <f t="shared" si="29"/>
        <v>0.22139087301587301</v>
      </c>
      <c r="S95" s="98">
        <f t="shared" si="25"/>
        <v>0.25958531746031749</v>
      </c>
      <c r="T95" s="98">
        <f t="shared" si="25"/>
        <v>0.30125198412698412</v>
      </c>
      <c r="U95" s="98">
        <f t="shared" si="25"/>
        <v>0.34291865079365075</v>
      </c>
      <c r="V95" s="98">
        <f t="shared" si="25"/>
        <v>0.39847420634920633</v>
      </c>
      <c r="W95" s="98">
        <f t="shared" ref="W95:AG95" si="48">W94+$K95</f>
        <v>0.47139087301587296</v>
      </c>
      <c r="X95" s="98">
        <f t="shared" si="48"/>
        <v>0.53736309523809545</v>
      </c>
      <c r="Y95" s="98">
        <f t="shared" si="48"/>
        <v>0.57902976190476219</v>
      </c>
      <c r="Z95" s="98">
        <f t="shared" si="48"/>
        <v>0.62069642857142882</v>
      </c>
      <c r="AA95" s="98">
        <f t="shared" si="48"/>
        <v>0.66236309523809545</v>
      </c>
      <c r="AB95" s="98">
        <f t="shared" si="48"/>
        <v>0.70402976190476219</v>
      </c>
      <c r="AC95" s="98">
        <f t="shared" si="48"/>
        <v>0.74569642857142893</v>
      </c>
      <c r="AD95" s="98">
        <f t="shared" si="48"/>
        <v>0.78736309523809556</v>
      </c>
      <c r="AE95" s="98">
        <f t="shared" si="48"/>
        <v>0.82902976190476219</v>
      </c>
      <c r="AF95" s="98">
        <f t="shared" si="48"/>
        <v>0.87069642857142893</v>
      </c>
      <c r="AG95" s="98">
        <f t="shared" si="48"/>
        <v>0.93319642857142893</v>
      </c>
      <c r="AH95" s="90"/>
      <c r="AI95" s="90"/>
    </row>
    <row r="96" spans="1:41">
      <c r="A96" s="2027"/>
      <c r="B96" s="907" t="s">
        <v>457</v>
      </c>
      <c r="C96" s="1264" t="s">
        <v>4</v>
      </c>
      <c r="D96" s="1382" t="s">
        <v>1683</v>
      </c>
      <c r="E96" s="1382" t="s">
        <v>150</v>
      </c>
      <c r="F96" s="571" t="s">
        <v>1192</v>
      </c>
      <c r="G96" s="571" t="s">
        <v>1193</v>
      </c>
      <c r="H96" s="472">
        <v>0.79</v>
      </c>
      <c r="I96" s="179">
        <f t="shared" si="32"/>
        <v>16.829999999999998</v>
      </c>
      <c r="J96" s="568">
        <v>30</v>
      </c>
      <c r="K96" s="37">
        <f t="shared" si="24"/>
        <v>1.0972222222222223E-3</v>
      </c>
      <c r="L96" s="37">
        <f t="shared" si="26"/>
        <v>2.1099206349206354E-2</v>
      </c>
      <c r="M96" s="472">
        <v>0.79</v>
      </c>
      <c r="N96" s="472">
        <f>N87+M96</f>
        <v>10.29</v>
      </c>
      <c r="O96" s="568">
        <v>30</v>
      </c>
      <c r="P96" s="37">
        <f t="shared" si="27"/>
        <v>1.0972222222222223E-3</v>
      </c>
      <c r="Q96" s="37">
        <f>Q87+P96</f>
        <v>1.0644841269841271E-2</v>
      </c>
      <c r="R96" s="98">
        <f t="shared" si="29"/>
        <v>0.22248809523809523</v>
      </c>
      <c r="S96" s="98">
        <f t="shared" si="29"/>
        <v>0.26068253968253974</v>
      </c>
      <c r="T96" s="98">
        <f t="shared" si="29"/>
        <v>0.30234920634920637</v>
      </c>
      <c r="U96" s="98">
        <f t="shared" si="29"/>
        <v>0.344015873015873</v>
      </c>
      <c r="V96" s="98">
        <f t="shared" si="29"/>
        <v>0.39957142857142858</v>
      </c>
      <c r="W96" s="98">
        <f t="shared" si="29"/>
        <v>0.47248809523809521</v>
      </c>
      <c r="X96" s="98">
        <f t="shared" si="29"/>
        <v>0.53846031746031764</v>
      </c>
      <c r="Y96" s="98">
        <f t="shared" si="29"/>
        <v>0.58012698412698438</v>
      </c>
      <c r="Z96" s="98">
        <f t="shared" si="29"/>
        <v>0.62179365079365101</v>
      </c>
      <c r="AA96" s="98">
        <f t="shared" si="29"/>
        <v>0.66346031746031764</v>
      </c>
      <c r="AB96" s="98">
        <f t="shared" si="29"/>
        <v>0.70512698412698438</v>
      </c>
      <c r="AC96" s="98">
        <f t="shared" si="29"/>
        <v>0.74679365079365112</v>
      </c>
      <c r="AD96" s="98">
        <f t="shared" si="29"/>
        <v>0.78846031746031775</v>
      </c>
      <c r="AE96" s="98">
        <f t="shared" si="29"/>
        <v>0.83012698412698438</v>
      </c>
      <c r="AF96" s="98">
        <f t="shared" si="29"/>
        <v>0.87179365079365112</v>
      </c>
      <c r="AG96" s="98">
        <f t="shared" si="29"/>
        <v>0.93429365079365112</v>
      </c>
      <c r="AH96" s="90"/>
      <c r="AI96" s="90"/>
    </row>
    <row r="97" spans="1:35">
      <c r="A97" s="2027"/>
      <c r="B97" s="907" t="s">
        <v>456</v>
      </c>
      <c r="C97" s="1264" t="s">
        <v>4</v>
      </c>
      <c r="D97" s="1382" t="s">
        <v>1683</v>
      </c>
      <c r="E97" s="1382" t="s">
        <v>151</v>
      </c>
      <c r="F97" s="571" t="s">
        <v>1194</v>
      </c>
      <c r="G97" s="571" t="s">
        <v>1195</v>
      </c>
      <c r="H97" s="472">
        <v>0.66</v>
      </c>
      <c r="I97" s="179">
        <f t="shared" si="32"/>
        <v>17.489999999999998</v>
      </c>
      <c r="J97" s="568">
        <v>25</v>
      </c>
      <c r="K97" s="37">
        <f t="shared" si="24"/>
        <v>1.1000000000000001E-3</v>
      </c>
      <c r="L97" s="37">
        <f t="shared" si="26"/>
        <v>2.2199206349206354E-2</v>
      </c>
      <c r="M97" s="472">
        <v>0.65</v>
      </c>
      <c r="N97" s="472">
        <f>N96+M97</f>
        <v>10.94</v>
      </c>
      <c r="O97" s="568">
        <v>25</v>
      </c>
      <c r="P97" s="37">
        <f t="shared" si="27"/>
        <v>1.0833333333333335E-3</v>
      </c>
      <c r="Q97" s="37">
        <f t="shared" si="35"/>
        <v>1.1728174603174605E-2</v>
      </c>
      <c r="R97" s="98">
        <f t="shared" ref="R97:AG110" si="49">R96+$K97</f>
        <v>0.22358809523809522</v>
      </c>
      <c r="S97" s="98">
        <f t="shared" si="49"/>
        <v>0.26178253968253973</v>
      </c>
      <c r="T97" s="98">
        <f t="shared" si="49"/>
        <v>0.30344920634920636</v>
      </c>
      <c r="U97" s="98">
        <f t="shared" si="49"/>
        <v>0.34511587301587299</v>
      </c>
      <c r="V97" s="98">
        <f t="shared" si="49"/>
        <v>0.40067142857142857</v>
      </c>
      <c r="W97" s="98">
        <f t="shared" si="49"/>
        <v>0.4735880952380952</v>
      </c>
      <c r="X97" s="98">
        <f t="shared" si="49"/>
        <v>0.53956031746031763</v>
      </c>
      <c r="Y97" s="98">
        <f t="shared" si="49"/>
        <v>0.58122698412698437</v>
      </c>
      <c r="Z97" s="98">
        <f t="shared" si="49"/>
        <v>0.622893650793651</v>
      </c>
      <c r="AA97" s="98">
        <f t="shared" si="49"/>
        <v>0.66456031746031763</v>
      </c>
      <c r="AB97" s="98">
        <f t="shared" si="49"/>
        <v>0.70622698412698437</v>
      </c>
      <c r="AC97" s="98">
        <f t="shared" si="49"/>
        <v>0.74789365079365111</v>
      </c>
      <c r="AD97" s="98">
        <f t="shared" si="49"/>
        <v>0.78956031746031774</v>
      </c>
      <c r="AE97" s="98">
        <f t="shared" si="49"/>
        <v>0.83122698412698437</v>
      </c>
      <c r="AF97" s="98">
        <f t="shared" si="49"/>
        <v>0.87289365079365111</v>
      </c>
      <c r="AG97" s="98">
        <f t="shared" si="49"/>
        <v>0.93539365079365111</v>
      </c>
      <c r="AI97" s="90"/>
    </row>
    <row r="98" spans="1:35">
      <c r="A98" s="2027"/>
      <c r="B98" s="907" t="s">
        <v>455</v>
      </c>
      <c r="C98" s="1264" t="s">
        <v>4</v>
      </c>
      <c r="D98" s="1382" t="s">
        <v>1683</v>
      </c>
      <c r="E98" s="1382" t="s">
        <v>152</v>
      </c>
      <c r="F98" s="571" t="s">
        <v>1176</v>
      </c>
      <c r="G98" s="571" t="s">
        <v>1177</v>
      </c>
      <c r="H98" s="472">
        <v>0.87</v>
      </c>
      <c r="I98" s="179">
        <f t="shared" si="32"/>
        <v>18.36</v>
      </c>
      <c r="J98" s="568">
        <v>25</v>
      </c>
      <c r="K98" s="37">
        <f t="shared" si="24"/>
        <v>1.4499999999999999E-3</v>
      </c>
      <c r="L98" s="37">
        <f t="shared" si="26"/>
        <v>2.3649206349206354E-2</v>
      </c>
      <c r="M98" s="472">
        <v>0.87</v>
      </c>
      <c r="N98" s="472">
        <f t="shared" ref="N98:N110" si="50">N97+M98</f>
        <v>11.809999999999999</v>
      </c>
      <c r="O98" s="568">
        <v>25</v>
      </c>
      <c r="P98" s="37">
        <f t="shared" si="27"/>
        <v>1.4499999999999999E-3</v>
      </c>
      <c r="Q98" s="37">
        <f t="shared" si="35"/>
        <v>1.3178174603174605E-2</v>
      </c>
      <c r="R98" s="98">
        <f t="shared" si="49"/>
        <v>0.22503809523809523</v>
      </c>
      <c r="S98" s="98">
        <f t="shared" si="49"/>
        <v>0.26323253968253973</v>
      </c>
      <c r="T98" s="98">
        <f t="shared" si="49"/>
        <v>0.30489920634920636</v>
      </c>
      <c r="U98" s="98">
        <f t="shared" si="49"/>
        <v>0.34656587301587299</v>
      </c>
      <c r="V98" s="98">
        <f t="shared" si="49"/>
        <v>0.40212142857142857</v>
      </c>
      <c r="W98" s="98">
        <f t="shared" si="49"/>
        <v>0.4750380952380952</v>
      </c>
      <c r="X98" s="98">
        <f t="shared" si="49"/>
        <v>0.54101031746031758</v>
      </c>
      <c r="Y98" s="98">
        <f t="shared" si="49"/>
        <v>0.58267698412698432</v>
      </c>
      <c r="Z98" s="98">
        <f t="shared" si="49"/>
        <v>0.62434365079365095</v>
      </c>
      <c r="AA98" s="98">
        <f t="shared" si="49"/>
        <v>0.66601031746031758</v>
      </c>
      <c r="AB98" s="98">
        <f t="shared" si="49"/>
        <v>0.70767698412698432</v>
      </c>
      <c r="AC98" s="98">
        <f t="shared" si="49"/>
        <v>0.74934365079365106</v>
      </c>
      <c r="AD98" s="98">
        <f t="shared" si="49"/>
        <v>0.79101031746031769</v>
      </c>
      <c r="AE98" s="98">
        <f t="shared" si="49"/>
        <v>0.83267698412698432</v>
      </c>
      <c r="AF98" s="98">
        <f t="shared" si="49"/>
        <v>0.87434365079365106</v>
      </c>
      <c r="AG98" s="98">
        <f t="shared" si="49"/>
        <v>0.93684365079365106</v>
      </c>
    </row>
    <row r="99" spans="1:35">
      <c r="A99" s="2027"/>
      <c r="B99" s="907" t="s">
        <v>530</v>
      </c>
      <c r="C99" s="1264" t="s">
        <v>4</v>
      </c>
      <c r="D99" s="1382" t="s">
        <v>1683</v>
      </c>
      <c r="E99" s="1382" t="s">
        <v>153</v>
      </c>
      <c r="F99" s="571" t="s">
        <v>1178</v>
      </c>
      <c r="G99" s="571" t="s">
        <v>1179</v>
      </c>
      <c r="H99" s="817">
        <v>0.39</v>
      </c>
      <c r="I99" s="179">
        <f t="shared" si="32"/>
        <v>18.75</v>
      </c>
      <c r="J99" s="817">
        <v>25</v>
      </c>
      <c r="K99" s="37">
        <f t="shared" si="24"/>
        <v>6.5000000000000008E-4</v>
      </c>
      <c r="L99" s="37">
        <f t="shared" si="26"/>
        <v>2.4299206349206355E-2</v>
      </c>
      <c r="M99" s="817">
        <v>0.39</v>
      </c>
      <c r="N99" s="472">
        <f t="shared" si="50"/>
        <v>12.2</v>
      </c>
      <c r="O99" s="817">
        <v>25</v>
      </c>
      <c r="P99" s="37">
        <f t="shared" si="27"/>
        <v>6.5000000000000008E-4</v>
      </c>
      <c r="Q99" s="37">
        <f t="shared" si="35"/>
        <v>1.3828174603174604E-2</v>
      </c>
      <c r="R99" s="98">
        <f t="shared" si="49"/>
        <v>0.22568809523809524</v>
      </c>
      <c r="S99" s="98">
        <f t="shared" si="49"/>
        <v>0.26388253968253972</v>
      </c>
      <c r="T99" s="98">
        <f t="shared" si="49"/>
        <v>0.30554920634920635</v>
      </c>
      <c r="U99" s="98">
        <f t="shared" si="49"/>
        <v>0.34721587301587298</v>
      </c>
      <c r="V99" s="98">
        <f t="shared" si="49"/>
        <v>0.40277142857142856</v>
      </c>
      <c r="W99" s="98">
        <f t="shared" si="49"/>
        <v>0.47568809523809519</v>
      </c>
      <c r="X99" s="98">
        <f t="shared" si="49"/>
        <v>0.54166031746031762</v>
      </c>
      <c r="Y99" s="98">
        <f t="shared" si="49"/>
        <v>0.58332698412698436</v>
      </c>
      <c r="Z99" s="98">
        <f t="shared" si="49"/>
        <v>0.62499365079365099</v>
      </c>
      <c r="AA99" s="98">
        <f t="shared" si="49"/>
        <v>0.66666031746031762</v>
      </c>
      <c r="AB99" s="98">
        <f t="shared" si="49"/>
        <v>0.70832698412698436</v>
      </c>
      <c r="AC99" s="98">
        <f t="shared" si="49"/>
        <v>0.7499936507936511</v>
      </c>
      <c r="AD99" s="98">
        <f t="shared" si="49"/>
        <v>0.79166031746031773</v>
      </c>
      <c r="AE99" s="98">
        <f t="shared" si="49"/>
        <v>0.83332698412698436</v>
      </c>
      <c r="AF99" s="98">
        <f t="shared" si="49"/>
        <v>0.8749936507936511</v>
      </c>
      <c r="AG99" s="98">
        <f t="shared" si="49"/>
        <v>0.9374936507936511</v>
      </c>
    </row>
    <row r="100" spans="1:35">
      <c r="A100" s="2027"/>
      <c r="B100" s="907" t="s">
        <v>516</v>
      </c>
      <c r="C100" s="1264" t="s">
        <v>5</v>
      </c>
      <c r="D100" s="1382" t="s">
        <v>1681</v>
      </c>
      <c r="E100" s="1382" t="s">
        <v>154</v>
      </c>
      <c r="F100" s="571" t="s">
        <v>1180</v>
      </c>
      <c r="G100" s="571" t="s">
        <v>1181</v>
      </c>
      <c r="H100" s="568">
        <v>1.08</v>
      </c>
      <c r="I100" s="179">
        <f t="shared" si="32"/>
        <v>19.829999999999998</v>
      </c>
      <c r="J100" s="568">
        <v>25</v>
      </c>
      <c r="K100" s="37">
        <f t="shared" si="24"/>
        <v>1.8000000000000002E-3</v>
      </c>
      <c r="L100" s="37">
        <f t="shared" si="26"/>
        <v>2.6099206349206355E-2</v>
      </c>
      <c r="M100" s="568">
        <v>1.08</v>
      </c>
      <c r="N100" s="472">
        <f t="shared" si="50"/>
        <v>13.28</v>
      </c>
      <c r="O100" s="568">
        <v>25</v>
      </c>
      <c r="P100" s="37">
        <f t="shared" si="27"/>
        <v>1.8000000000000002E-3</v>
      </c>
      <c r="Q100" s="37">
        <f t="shared" si="35"/>
        <v>1.5628174603174606E-2</v>
      </c>
      <c r="R100" s="98">
        <f t="shared" si="49"/>
        <v>0.22748809523809524</v>
      </c>
      <c r="S100" s="98">
        <f t="shared" si="49"/>
        <v>0.26568253968253974</v>
      </c>
      <c r="T100" s="98">
        <f t="shared" si="49"/>
        <v>0.30734920634920637</v>
      </c>
      <c r="U100" s="98">
        <f t="shared" si="49"/>
        <v>0.349015873015873</v>
      </c>
      <c r="V100" s="98">
        <f t="shared" si="49"/>
        <v>0.40457142857142858</v>
      </c>
      <c r="W100" s="98">
        <f t="shared" si="49"/>
        <v>0.47748809523809521</v>
      </c>
      <c r="X100" s="98">
        <f t="shared" si="49"/>
        <v>0.54346031746031764</v>
      </c>
      <c r="Y100" s="98">
        <f t="shared" si="49"/>
        <v>0.58512698412698438</v>
      </c>
      <c r="Z100" s="98">
        <f t="shared" si="49"/>
        <v>0.62679365079365101</v>
      </c>
      <c r="AA100" s="98">
        <f t="shared" si="49"/>
        <v>0.66846031746031764</v>
      </c>
      <c r="AB100" s="98">
        <f t="shared" si="49"/>
        <v>0.71012698412698438</v>
      </c>
      <c r="AC100" s="98">
        <f t="shared" si="49"/>
        <v>0.75179365079365112</v>
      </c>
      <c r="AD100" s="98">
        <f t="shared" si="49"/>
        <v>0.79346031746031775</v>
      </c>
      <c r="AE100" s="98">
        <f t="shared" si="49"/>
        <v>0.83512698412698438</v>
      </c>
      <c r="AF100" s="98">
        <f t="shared" si="49"/>
        <v>0.87679365079365112</v>
      </c>
      <c r="AG100" s="98">
        <f t="shared" ref="AG100" si="51">AG99+$K100</f>
        <v>0.93929365079365112</v>
      </c>
    </row>
    <row r="101" spans="1:35">
      <c r="A101" s="2027"/>
      <c r="B101" s="907" t="s">
        <v>517</v>
      </c>
      <c r="C101" s="1264" t="s">
        <v>4</v>
      </c>
      <c r="D101" s="1382" t="s">
        <v>1681</v>
      </c>
      <c r="E101" s="1382" t="s">
        <v>155</v>
      </c>
      <c r="F101" s="571" t="s">
        <v>1017</v>
      </c>
      <c r="G101" s="571" t="s">
        <v>1018</v>
      </c>
      <c r="H101" s="487">
        <v>0.31</v>
      </c>
      <c r="I101" s="179">
        <f t="shared" si="32"/>
        <v>20.139999999999997</v>
      </c>
      <c r="J101" s="817">
        <v>25</v>
      </c>
      <c r="K101" s="37">
        <f t="shared" si="24"/>
        <v>5.1666666666666668E-4</v>
      </c>
      <c r="L101" s="37">
        <f t="shared" si="26"/>
        <v>2.661587301587302E-2</v>
      </c>
      <c r="M101" s="487">
        <v>0.28999999999999998</v>
      </c>
      <c r="N101" s="472">
        <f t="shared" si="50"/>
        <v>13.569999999999999</v>
      </c>
      <c r="O101" s="189">
        <v>25</v>
      </c>
      <c r="P101" s="37">
        <f t="shared" si="27"/>
        <v>4.8333333333333328E-4</v>
      </c>
      <c r="Q101" s="37">
        <f t="shared" si="35"/>
        <v>1.6111507936507938E-2</v>
      </c>
      <c r="R101" s="98">
        <f t="shared" si="49"/>
        <v>0.2280047619047619</v>
      </c>
      <c r="S101" s="98">
        <f t="shared" si="49"/>
        <v>0.26619920634920641</v>
      </c>
      <c r="T101" s="98">
        <f t="shared" si="49"/>
        <v>0.30786587301587304</v>
      </c>
      <c r="U101" s="98">
        <f t="shared" si="49"/>
        <v>0.34953253968253967</v>
      </c>
      <c r="V101" s="98">
        <f t="shared" si="49"/>
        <v>0.40508809523809525</v>
      </c>
      <c r="W101" s="98">
        <f t="shared" si="49"/>
        <v>0.47800476190476188</v>
      </c>
      <c r="X101" s="98">
        <f t="shared" si="49"/>
        <v>0.54397698412698436</v>
      </c>
      <c r="Y101" s="98">
        <f t="shared" si="49"/>
        <v>0.5856436507936511</v>
      </c>
      <c r="Z101" s="98">
        <f t="shared" si="49"/>
        <v>0.62731031746031773</v>
      </c>
      <c r="AA101" s="98">
        <f t="shared" si="49"/>
        <v>0.66897698412698436</v>
      </c>
      <c r="AB101" s="98">
        <f t="shared" si="49"/>
        <v>0.7106436507936511</v>
      </c>
      <c r="AC101" s="98">
        <f t="shared" si="49"/>
        <v>0.75231031746031785</v>
      </c>
      <c r="AD101" s="98">
        <f t="shared" si="49"/>
        <v>0.79397698412698448</v>
      </c>
      <c r="AE101" s="98">
        <f t="shared" si="49"/>
        <v>0.8356436507936511</v>
      </c>
      <c r="AF101" s="98">
        <f t="shared" si="49"/>
        <v>0.87731031746031785</v>
      </c>
      <c r="AG101" s="98">
        <f t="shared" ref="AG101" si="52">AG100+$K101</f>
        <v>0.93981031746031785</v>
      </c>
    </row>
    <row r="102" spans="1:35">
      <c r="A102" s="2027"/>
      <c r="B102" s="907" t="s">
        <v>531</v>
      </c>
      <c r="C102" s="1264" t="s">
        <v>4</v>
      </c>
      <c r="D102" s="1382" t="s">
        <v>1681</v>
      </c>
      <c r="E102" s="1382" t="s">
        <v>156</v>
      </c>
      <c r="F102" s="571" t="s">
        <v>1015</v>
      </c>
      <c r="G102" s="571" t="s">
        <v>1016</v>
      </c>
      <c r="H102" s="487">
        <v>0.36</v>
      </c>
      <c r="I102" s="179">
        <f t="shared" si="32"/>
        <v>20.499999999999996</v>
      </c>
      <c r="J102" s="817">
        <v>25</v>
      </c>
      <c r="K102" s="37">
        <f t="shared" si="24"/>
        <v>5.9999999999999995E-4</v>
      </c>
      <c r="L102" s="37">
        <f t="shared" si="26"/>
        <v>2.721587301587302E-2</v>
      </c>
      <c r="M102" s="487">
        <v>0.31</v>
      </c>
      <c r="N102" s="472">
        <f t="shared" si="50"/>
        <v>13.879999999999999</v>
      </c>
      <c r="O102" s="189">
        <v>25</v>
      </c>
      <c r="P102" s="37">
        <f t="shared" si="27"/>
        <v>5.1666666666666668E-4</v>
      </c>
      <c r="Q102" s="37">
        <f t="shared" si="35"/>
        <v>1.6628174603174603E-2</v>
      </c>
      <c r="R102" s="98">
        <f t="shared" si="49"/>
        <v>0.22860476190476189</v>
      </c>
      <c r="S102" s="98">
        <f t="shared" si="49"/>
        <v>0.2667992063492064</v>
      </c>
      <c r="T102" s="98">
        <f t="shared" si="49"/>
        <v>0.30846587301587303</v>
      </c>
      <c r="U102" s="98">
        <f t="shared" si="49"/>
        <v>0.35013253968253966</v>
      </c>
      <c r="V102" s="98">
        <f t="shared" si="49"/>
        <v>0.40568809523809524</v>
      </c>
      <c r="W102" s="98">
        <f t="shared" si="49"/>
        <v>0.47860476190476187</v>
      </c>
      <c r="X102" s="98">
        <f t="shared" si="49"/>
        <v>0.54457698412698441</v>
      </c>
      <c r="Y102" s="98">
        <f t="shared" si="49"/>
        <v>0.58624365079365115</v>
      </c>
      <c r="Z102" s="98">
        <f t="shared" si="49"/>
        <v>0.62791031746031778</v>
      </c>
      <c r="AA102" s="98">
        <f t="shared" si="49"/>
        <v>0.66957698412698441</v>
      </c>
      <c r="AB102" s="98">
        <f t="shared" si="49"/>
        <v>0.71124365079365115</v>
      </c>
      <c r="AC102" s="98">
        <f t="shared" si="49"/>
        <v>0.75291031746031789</v>
      </c>
      <c r="AD102" s="98">
        <f t="shared" si="49"/>
        <v>0.79457698412698452</v>
      </c>
      <c r="AE102" s="98">
        <f t="shared" si="49"/>
        <v>0.83624365079365115</v>
      </c>
      <c r="AF102" s="98">
        <f t="shared" si="49"/>
        <v>0.87791031746031789</v>
      </c>
      <c r="AG102" s="98">
        <f t="shared" ref="AG102" si="53">AG101+$K102</f>
        <v>0.94041031746031789</v>
      </c>
    </row>
    <row r="103" spans="1:35">
      <c r="A103" s="2027"/>
      <c r="B103" s="907" t="s">
        <v>210</v>
      </c>
      <c r="C103" s="1264" t="s">
        <v>4</v>
      </c>
      <c r="D103" s="1382" t="s">
        <v>1681</v>
      </c>
      <c r="E103" s="1382" t="s">
        <v>157</v>
      </c>
      <c r="F103" s="571" t="s">
        <v>774</v>
      </c>
      <c r="G103" s="571" t="s">
        <v>775</v>
      </c>
      <c r="H103" s="472">
        <v>0.54</v>
      </c>
      <c r="I103" s="179">
        <f t="shared" si="32"/>
        <v>21.039999999999996</v>
      </c>
      <c r="J103" s="568">
        <v>25</v>
      </c>
      <c r="K103" s="37">
        <f t="shared" si="24"/>
        <v>9.0000000000000008E-4</v>
      </c>
      <c r="L103" s="37">
        <f t="shared" si="26"/>
        <v>2.8115873015873021E-2</v>
      </c>
      <c r="M103" s="472">
        <v>0.54</v>
      </c>
      <c r="N103" s="472">
        <f t="shared" si="50"/>
        <v>14.419999999999998</v>
      </c>
      <c r="O103" s="189">
        <v>25</v>
      </c>
      <c r="P103" s="37">
        <f t="shared" si="27"/>
        <v>9.0000000000000008E-4</v>
      </c>
      <c r="Q103" s="37">
        <f t="shared" si="35"/>
        <v>1.7528174603174605E-2</v>
      </c>
      <c r="R103" s="98">
        <f t="shared" si="49"/>
        <v>0.22950476190476191</v>
      </c>
      <c r="S103" s="98">
        <f t="shared" si="49"/>
        <v>0.26769920634920641</v>
      </c>
      <c r="T103" s="98">
        <f t="shared" si="49"/>
        <v>0.30936587301587304</v>
      </c>
      <c r="U103" s="98">
        <f t="shared" si="49"/>
        <v>0.35103253968253967</v>
      </c>
      <c r="V103" s="98">
        <f t="shared" si="49"/>
        <v>0.40658809523809525</v>
      </c>
      <c r="W103" s="98">
        <f t="shared" si="49"/>
        <v>0.47950476190476188</v>
      </c>
      <c r="X103" s="98">
        <f t="shared" si="49"/>
        <v>0.54547698412698442</v>
      </c>
      <c r="Y103" s="98">
        <f t="shared" si="49"/>
        <v>0.58714365079365116</v>
      </c>
      <c r="Z103" s="98">
        <f t="shared" si="49"/>
        <v>0.62881031746031779</v>
      </c>
      <c r="AA103" s="98">
        <f t="shared" si="49"/>
        <v>0.67047698412698442</v>
      </c>
      <c r="AB103" s="98">
        <f t="shared" si="49"/>
        <v>0.71214365079365116</v>
      </c>
      <c r="AC103" s="98">
        <f t="shared" si="49"/>
        <v>0.7538103174603179</v>
      </c>
      <c r="AD103" s="98">
        <f t="shared" si="49"/>
        <v>0.79547698412698453</v>
      </c>
      <c r="AE103" s="98">
        <f t="shared" si="49"/>
        <v>0.83714365079365116</v>
      </c>
      <c r="AF103" s="98">
        <f t="shared" si="49"/>
        <v>0.8788103174603179</v>
      </c>
      <c r="AG103" s="98">
        <f t="shared" ref="AG103" si="54">AG102+$K103</f>
        <v>0.9413103174603179</v>
      </c>
    </row>
    <row r="104" spans="1:35">
      <c r="A104" s="2027"/>
      <c r="B104" s="907" t="s">
        <v>216</v>
      </c>
      <c r="C104" s="1264" t="s">
        <v>4</v>
      </c>
      <c r="D104" s="1382" t="s">
        <v>1681</v>
      </c>
      <c r="E104" s="1382" t="s">
        <v>102</v>
      </c>
      <c r="F104" s="607" t="s">
        <v>778</v>
      </c>
      <c r="G104" s="607" t="s">
        <v>779</v>
      </c>
      <c r="H104" s="856">
        <v>0.38</v>
      </c>
      <c r="I104" s="179">
        <f t="shared" si="32"/>
        <v>21.419999999999995</v>
      </c>
      <c r="J104" s="817">
        <v>25</v>
      </c>
      <c r="K104" s="37">
        <f t="shared" si="24"/>
        <v>6.333333333333333E-4</v>
      </c>
      <c r="L104" s="37">
        <f t="shared" si="26"/>
        <v>2.8749206349206354E-2</v>
      </c>
      <c r="M104" s="487">
        <v>0.3</v>
      </c>
      <c r="N104" s="472">
        <f t="shared" si="50"/>
        <v>14.719999999999999</v>
      </c>
      <c r="O104" s="189">
        <v>25</v>
      </c>
      <c r="P104" s="37">
        <f t="shared" si="27"/>
        <v>5.0000000000000001E-4</v>
      </c>
      <c r="Q104" s="37">
        <f t="shared" si="35"/>
        <v>1.8028174603174605E-2</v>
      </c>
      <c r="R104" s="98">
        <f t="shared" si="49"/>
        <v>0.23013809523809525</v>
      </c>
      <c r="S104" s="98">
        <f t="shared" si="49"/>
        <v>0.26833253968253973</v>
      </c>
      <c r="T104" s="98">
        <f t="shared" si="49"/>
        <v>0.30999920634920636</v>
      </c>
      <c r="U104" s="98">
        <f t="shared" si="49"/>
        <v>0.35166587301587299</v>
      </c>
      <c r="V104" s="98">
        <f t="shared" si="49"/>
        <v>0.40722142857142857</v>
      </c>
      <c r="W104" s="98">
        <f t="shared" si="49"/>
        <v>0.4801380952380952</v>
      </c>
      <c r="X104" s="98">
        <f t="shared" si="49"/>
        <v>0.5461103174603178</v>
      </c>
      <c r="Y104" s="98">
        <f t="shared" si="49"/>
        <v>0.58777698412698454</v>
      </c>
      <c r="Z104" s="98">
        <f t="shared" si="49"/>
        <v>0.62944365079365117</v>
      </c>
      <c r="AA104" s="98">
        <f t="shared" si="49"/>
        <v>0.6711103174603178</v>
      </c>
      <c r="AB104" s="98">
        <f t="shared" si="49"/>
        <v>0.71277698412698454</v>
      </c>
      <c r="AC104" s="98">
        <f t="shared" si="49"/>
        <v>0.75444365079365128</v>
      </c>
      <c r="AD104" s="98">
        <f t="shared" si="49"/>
        <v>0.79611031746031791</v>
      </c>
      <c r="AE104" s="98">
        <f t="shared" si="49"/>
        <v>0.83777698412698454</v>
      </c>
      <c r="AF104" s="98">
        <f t="shared" si="49"/>
        <v>0.87944365079365128</v>
      </c>
      <c r="AG104" s="98">
        <f t="shared" ref="AG104" si="55">AG103+$K104</f>
        <v>0.94194365079365128</v>
      </c>
    </row>
    <row r="105" spans="1:35">
      <c r="A105" s="2027"/>
      <c r="B105" s="907" t="s">
        <v>191</v>
      </c>
      <c r="C105" s="1264" t="s">
        <v>5</v>
      </c>
      <c r="D105" s="1382" t="s">
        <v>1681</v>
      </c>
      <c r="E105" s="1382" t="s">
        <v>158</v>
      </c>
      <c r="F105" s="609" t="s">
        <v>741</v>
      </c>
      <c r="G105" s="609" t="s">
        <v>742</v>
      </c>
      <c r="H105" s="472">
        <v>0.3</v>
      </c>
      <c r="I105" s="179">
        <f t="shared" si="32"/>
        <v>21.719999999999995</v>
      </c>
      <c r="J105" s="817">
        <v>25</v>
      </c>
      <c r="K105" s="37">
        <f t="shared" si="24"/>
        <v>5.0000000000000001E-4</v>
      </c>
      <c r="L105" s="37">
        <f t="shared" si="26"/>
        <v>2.9249206349206355E-2</v>
      </c>
      <c r="M105" s="472">
        <v>0.6</v>
      </c>
      <c r="N105" s="472">
        <f t="shared" si="50"/>
        <v>15.319999999999999</v>
      </c>
      <c r="O105" s="189">
        <v>25</v>
      </c>
      <c r="P105" s="37">
        <f t="shared" si="27"/>
        <v>1E-3</v>
      </c>
      <c r="Q105" s="37">
        <f t="shared" si="35"/>
        <v>1.9028174603174606E-2</v>
      </c>
      <c r="R105" s="98">
        <f t="shared" si="49"/>
        <v>0.23063809523809525</v>
      </c>
      <c r="S105" s="98">
        <f t="shared" si="49"/>
        <v>0.26883253968253973</v>
      </c>
      <c r="T105" s="98">
        <f t="shared" si="49"/>
        <v>0.31049920634920636</v>
      </c>
      <c r="U105" s="98">
        <f t="shared" si="49"/>
        <v>0.35216587301587299</v>
      </c>
      <c r="V105" s="98">
        <f t="shared" si="49"/>
        <v>0.40772142857142857</v>
      </c>
      <c r="W105" s="98">
        <f t="shared" si="49"/>
        <v>0.4806380952380952</v>
      </c>
      <c r="X105" s="98">
        <f t="shared" si="49"/>
        <v>0.54661031746031774</v>
      </c>
      <c r="Y105" s="98">
        <f t="shared" si="49"/>
        <v>0.58827698412698448</v>
      </c>
      <c r="Z105" s="98">
        <f t="shared" si="49"/>
        <v>0.62994365079365111</v>
      </c>
      <c r="AA105" s="98">
        <f t="shared" si="49"/>
        <v>0.67161031746031774</v>
      </c>
      <c r="AB105" s="98">
        <f t="shared" si="49"/>
        <v>0.71327698412698448</v>
      </c>
      <c r="AC105" s="98">
        <f t="shared" si="49"/>
        <v>0.75494365079365122</v>
      </c>
      <c r="AD105" s="98">
        <f t="shared" si="49"/>
        <v>0.79661031746031785</v>
      </c>
      <c r="AE105" s="98">
        <f t="shared" si="49"/>
        <v>0.83827698412698448</v>
      </c>
      <c r="AF105" s="98">
        <f t="shared" si="49"/>
        <v>0.87994365079365122</v>
      </c>
      <c r="AG105" s="98">
        <f t="shared" ref="AG105" si="56">AG104+$K105</f>
        <v>0.94244365079365122</v>
      </c>
    </row>
    <row r="106" spans="1:35">
      <c r="A106" s="2027"/>
      <c r="B106" s="907" t="s">
        <v>203</v>
      </c>
      <c r="C106" s="1264" t="s">
        <v>4</v>
      </c>
      <c r="D106" s="1382" t="s">
        <v>1681</v>
      </c>
      <c r="E106" s="1382" t="s">
        <v>159</v>
      </c>
      <c r="F106" s="607" t="s">
        <v>737</v>
      </c>
      <c r="G106" s="607" t="s">
        <v>738</v>
      </c>
      <c r="H106" s="528">
        <v>0.62</v>
      </c>
      <c r="I106" s="179">
        <f t="shared" si="32"/>
        <v>22.339999999999996</v>
      </c>
      <c r="J106" s="817">
        <v>25</v>
      </c>
      <c r="K106" s="37">
        <f t="shared" si="24"/>
        <v>1.0333333333333334E-3</v>
      </c>
      <c r="L106" s="37">
        <f t="shared" si="26"/>
        <v>3.0282539682539689E-2</v>
      </c>
      <c r="M106" s="528">
        <v>0.63</v>
      </c>
      <c r="N106" s="472">
        <f t="shared" si="50"/>
        <v>15.95</v>
      </c>
      <c r="O106" s="189">
        <v>25</v>
      </c>
      <c r="P106" s="37">
        <f t="shared" si="27"/>
        <v>1.0499999999999999E-3</v>
      </c>
      <c r="Q106" s="37">
        <f t="shared" si="35"/>
        <v>2.0078174603174605E-2</v>
      </c>
      <c r="R106" s="98">
        <f t="shared" si="49"/>
        <v>0.23167142857142858</v>
      </c>
      <c r="S106" s="98">
        <f t="shared" si="49"/>
        <v>0.26986587301587306</v>
      </c>
      <c r="T106" s="98">
        <f t="shared" si="49"/>
        <v>0.31153253968253969</v>
      </c>
      <c r="U106" s="98">
        <f t="shared" si="49"/>
        <v>0.35319920634920632</v>
      </c>
      <c r="V106" s="98">
        <f t="shared" si="49"/>
        <v>0.4087547619047619</v>
      </c>
      <c r="W106" s="98">
        <f t="shared" si="49"/>
        <v>0.48167142857142853</v>
      </c>
      <c r="X106" s="98">
        <f t="shared" si="49"/>
        <v>0.54764365079365107</v>
      </c>
      <c r="Y106" s="98">
        <f t="shared" si="49"/>
        <v>0.58931031746031781</v>
      </c>
      <c r="Z106" s="98">
        <f t="shared" si="49"/>
        <v>0.63097698412698444</v>
      </c>
      <c r="AA106" s="98">
        <f t="shared" si="49"/>
        <v>0.67264365079365107</v>
      </c>
      <c r="AB106" s="98">
        <f t="shared" si="49"/>
        <v>0.71431031746031781</v>
      </c>
      <c r="AC106" s="98">
        <f t="shared" si="49"/>
        <v>0.75597698412698455</v>
      </c>
      <c r="AD106" s="98">
        <f t="shared" si="49"/>
        <v>0.79764365079365118</v>
      </c>
      <c r="AE106" s="98">
        <f t="shared" si="49"/>
        <v>0.83931031746031781</v>
      </c>
      <c r="AF106" s="98">
        <f t="shared" si="49"/>
        <v>0.88097698412698455</v>
      </c>
      <c r="AG106" s="98">
        <f t="shared" ref="AG106" si="57">AG105+$K106</f>
        <v>0.94347698412698455</v>
      </c>
    </row>
    <row r="107" spans="1:35">
      <c r="A107" s="2027"/>
      <c r="B107" s="1123" t="s">
        <v>205</v>
      </c>
      <c r="C107" s="1264" t="s">
        <v>4</v>
      </c>
      <c r="D107" s="1382" t="s">
        <v>1681</v>
      </c>
      <c r="E107" s="1382" t="s">
        <v>160</v>
      </c>
      <c r="F107" s="609" t="s">
        <v>739</v>
      </c>
      <c r="G107" s="609" t="s">
        <v>740</v>
      </c>
      <c r="H107" s="472">
        <v>0.37</v>
      </c>
      <c r="I107" s="179">
        <f t="shared" si="32"/>
        <v>22.709999999999997</v>
      </c>
      <c r="J107" s="568">
        <v>25</v>
      </c>
      <c r="K107" s="37">
        <f t="shared" si="24"/>
        <v>6.1666666666666673E-4</v>
      </c>
      <c r="L107" s="37">
        <f t="shared" si="26"/>
        <v>3.0899206349206357E-2</v>
      </c>
      <c r="M107" s="472">
        <v>0.37</v>
      </c>
      <c r="N107" s="472">
        <f t="shared" si="50"/>
        <v>16.32</v>
      </c>
      <c r="O107" s="189">
        <v>25</v>
      </c>
      <c r="P107" s="37">
        <f t="shared" si="27"/>
        <v>6.1666666666666673E-4</v>
      </c>
      <c r="Q107" s="37">
        <f t="shared" si="35"/>
        <v>2.0694841269841273E-2</v>
      </c>
      <c r="R107" s="98">
        <f t="shared" si="49"/>
        <v>0.23228809523809524</v>
      </c>
      <c r="S107" s="98">
        <f t="shared" si="49"/>
        <v>0.27048253968253971</v>
      </c>
      <c r="T107" s="98">
        <f t="shared" si="49"/>
        <v>0.31214920634920634</v>
      </c>
      <c r="U107" s="98">
        <f t="shared" si="49"/>
        <v>0.35381587301587297</v>
      </c>
      <c r="V107" s="98">
        <f t="shared" si="49"/>
        <v>0.40937142857142855</v>
      </c>
      <c r="W107" s="98">
        <f t="shared" si="49"/>
        <v>0.48228809523809518</v>
      </c>
      <c r="X107" s="98">
        <f t="shared" si="49"/>
        <v>0.54826031746031778</v>
      </c>
      <c r="Y107" s="98">
        <f t="shared" si="49"/>
        <v>0.58992698412698452</v>
      </c>
      <c r="Z107" s="98">
        <f t="shared" si="49"/>
        <v>0.63159365079365115</v>
      </c>
      <c r="AA107" s="98">
        <f t="shared" si="49"/>
        <v>0.67326031746031778</v>
      </c>
      <c r="AB107" s="98">
        <f t="shared" si="49"/>
        <v>0.71492698412698452</v>
      </c>
      <c r="AC107" s="98">
        <f t="shared" si="49"/>
        <v>0.75659365079365126</v>
      </c>
      <c r="AD107" s="98">
        <f t="shared" si="49"/>
        <v>0.79826031746031789</v>
      </c>
      <c r="AE107" s="98">
        <f t="shared" si="49"/>
        <v>0.83992698412698452</v>
      </c>
      <c r="AF107" s="98">
        <f t="shared" si="49"/>
        <v>0.88159365079365126</v>
      </c>
      <c r="AG107" s="98">
        <f t="shared" ref="AG107" si="58">AG106+$K107</f>
        <v>0.94409365079365126</v>
      </c>
    </row>
    <row r="108" spans="1:35">
      <c r="A108" s="2027"/>
      <c r="B108" s="907" t="s">
        <v>215</v>
      </c>
      <c r="C108" s="35" t="s">
        <v>4</v>
      </c>
      <c r="D108" s="1382" t="s">
        <v>1684</v>
      </c>
      <c r="E108" s="1382" t="s">
        <v>161</v>
      </c>
      <c r="F108" s="607" t="s">
        <v>743</v>
      </c>
      <c r="G108" s="607" t="s">
        <v>744</v>
      </c>
      <c r="H108" s="472">
        <v>0.82</v>
      </c>
      <c r="I108" s="179">
        <f t="shared" si="32"/>
        <v>23.529999999999998</v>
      </c>
      <c r="J108" s="568">
        <v>25</v>
      </c>
      <c r="K108" s="37">
        <f t="shared" si="24"/>
        <v>1.3666666666666664E-3</v>
      </c>
      <c r="L108" s="37">
        <f t="shared" si="26"/>
        <v>3.2265873015873026E-2</v>
      </c>
      <c r="M108" s="472">
        <v>0.83</v>
      </c>
      <c r="N108" s="472">
        <f t="shared" si="50"/>
        <v>17.149999999999999</v>
      </c>
      <c r="O108" s="189">
        <v>25</v>
      </c>
      <c r="P108" s="37">
        <f t="shared" si="27"/>
        <v>1.3833333333333334E-3</v>
      </c>
      <c r="Q108" s="37">
        <f t="shared" si="35"/>
        <v>2.2078174603174607E-2</v>
      </c>
      <c r="R108" s="98">
        <f t="shared" si="49"/>
        <v>0.23365476190476189</v>
      </c>
      <c r="S108" s="98">
        <f t="shared" si="49"/>
        <v>0.2718492063492064</v>
      </c>
      <c r="T108" s="98">
        <f t="shared" si="49"/>
        <v>0.31351587301587303</v>
      </c>
      <c r="U108" s="98">
        <f t="shared" si="49"/>
        <v>0.35518253968253966</v>
      </c>
      <c r="V108" s="98">
        <f t="shared" si="49"/>
        <v>0.41073809523809524</v>
      </c>
      <c r="W108" s="98">
        <f t="shared" si="49"/>
        <v>0.48365476190476187</v>
      </c>
      <c r="X108" s="98">
        <f t="shared" si="49"/>
        <v>0.54962698412698441</v>
      </c>
      <c r="Y108" s="98">
        <f t="shared" si="49"/>
        <v>0.59129365079365115</v>
      </c>
      <c r="Z108" s="98">
        <f t="shared" si="49"/>
        <v>0.63296031746031778</v>
      </c>
      <c r="AA108" s="98">
        <f t="shared" si="49"/>
        <v>0.67462698412698441</v>
      </c>
      <c r="AB108" s="98">
        <f t="shared" si="49"/>
        <v>0.71629365079365115</v>
      </c>
      <c r="AC108" s="98">
        <f t="shared" si="49"/>
        <v>0.75796031746031789</v>
      </c>
      <c r="AD108" s="98">
        <f t="shared" si="49"/>
        <v>0.79962698412698452</v>
      </c>
      <c r="AE108" s="98">
        <f t="shared" si="49"/>
        <v>0.84129365079365115</v>
      </c>
      <c r="AF108" s="98">
        <f t="shared" si="49"/>
        <v>0.88296031746031789</v>
      </c>
      <c r="AG108" s="98">
        <f t="shared" ref="AG108" si="59">AG107+$K108</f>
        <v>0.94546031746031789</v>
      </c>
    </row>
    <row r="109" spans="1:35">
      <c r="A109" s="2027"/>
      <c r="B109" s="907" t="s">
        <v>423</v>
      </c>
      <c r="C109" s="1264" t="s">
        <v>4</v>
      </c>
      <c r="D109" s="1382" t="s">
        <v>1681</v>
      </c>
      <c r="E109" s="1382" t="s">
        <v>183</v>
      </c>
      <c r="F109" s="584" t="s">
        <v>662</v>
      </c>
      <c r="G109" s="584" t="s">
        <v>663</v>
      </c>
      <c r="H109" s="472">
        <v>0.82</v>
      </c>
      <c r="I109" s="179">
        <f t="shared" si="32"/>
        <v>24.349999999999998</v>
      </c>
      <c r="J109" s="568">
        <v>25</v>
      </c>
      <c r="K109" s="37">
        <f t="shared" si="24"/>
        <v>1.3666666666666664E-3</v>
      </c>
      <c r="L109" s="37">
        <f t="shared" si="26"/>
        <v>3.3632539682539694E-2</v>
      </c>
      <c r="M109" s="472">
        <v>0.82</v>
      </c>
      <c r="N109" s="472">
        <f t="shared" si="50"/>
        <v>17.97</v>
      </c>
      <c r="O109" s="189">
        <v>25</v>
      </c>
      <c r="P109" s="37">
        <f t="shared" si="27"/>
        <v>1.3666666666666664E-3</v>
      </c>
      <c r="Q109" s="37">
        <f t="shared" si="35"/>
        <v>2.3444841269841272E-2</v>
      </c>
      <c r="R109" s="98">
        <f t="shared" si="49"/>
        <v>0.23502142857142855</v>
      </c>
      <c r="S109" s="98">
        <f t="shared" si="49"/>
        <v>0.27321587301587308</v>
      </c>
      <c r="T109" s="98">
        <f t="shared" si="49"/>
        <v>0.31488253968253971</v>
      </c>
      <c r="U109" s="98">
        <f t="shared" si="49"/>
        <v>0.35654920634920634</v>
      </c>
      <c r="V109" s="98">
        <f t="shared" si="49"/>
        <v>0.41210476190476192</v>
      </c>
      <c r="W109" s="98">
        <f t="shared" si="49"/>
        <v>0.48502142857142855</v>
      </c>
      <c r="X109" s="98">
        <f t="shared" si="49"/>
        <v>0.55099365079365104</v>
      </c>
      <c r="Y109" s="98">
        <f t="shared" si="49"/>
        <v>0.59266031746031778</v>
      </c>
      <c r="Z109" s="98">
        <f t="shared" si="49"/>
        <v>0.63432698412698441</v>
      </c>
      <c r="AA109" s="98">
        <f t="shared" si="49"/>
        <v>0.67599365079365104</v>
      </c>
      <c r="AB109" s="98">
        <f t="shared" si="49"/>
        <v>0.71766031746031778</v>
      </c>
      <c r="AC109" s="98">
        <f t="shared" si="49"/>
        <v>0.75932698412698452</v>
      </c>
      <c r="AD109" s="98">
        <f t="shared" si="49"/>
        <v>0.80099365079365115</v>
      </c>
      <c r="AE109" s="98">
        <f t="shared" si="49"/>
        <v>0.84266031746031778</v>
      </c>
      <c r="AF109" s="98">
        <f t="shared" si="49"/>
        <v>0.88432698412698452</v>
      </c>
      <c r="AG109" s="98">
        <f t="shared" ref="AG109" si="60">AG108+$K109</f>
        <v>0.94682698412698452</v>
      </c>
    </row>
    <row r="110" spans="1:35">
      <c r="A110" s="2028"/>
      <c r="B110" s="907" t="s">
        <v>162</v>
      </c>
      <c r="C110" s="1264" t="s">
        <v>4</v>
      </c>
      <c r="D110" s="1382" t="s">
        <v>1681</v>
      </c>
      <c r="E110" s="1382" t="s">
        <v>184</v>
      </c>
      <c r="F110" s="584" t="s">
        <v>601</v>
      </c>
      <c r="G110" s="584" t="s">
        <v>602</v>
      </c>
      <c r="H110" s="487">
        <v>0.65</v>
      </c>
      <c r="I110" s="179">
        <f t="shared" si="32"/>
        <v>24.999999999999996</v>
      </c>
      <c r="J110" s="568">
        <v>25</v>
      </c>
      <c r="K110" s="37">
        <f t="shared" si="24"/>
        <v>1.0833333333333335E-3</v>
      </c>
      <c r="L110" s="37">
        <f t="shared" si="26"/>
        <v>3.4715873015873026E-2</v>
      </c>
      <c r="M110" s="487">
        <v>0.68</v>
      </c>
      <c r="N110" s="472">
        <f t="shared" si="50"/>
        <v>18.649999999999999</v>
      </c>
      <c r="O110" s="189">
        <v>25</v>
      </c>
      <c r="P110" s="37">
        <f t="shared" si="27"/>
        <v>1.1333333333333334E-3</v>
      </c>
      <c r="Q110" s="37">
        <f t="shared" si="35"/>
        <v>2.4578174603174605E-2</v>
      </c>
      <c r="R110" s="98">
        <f t="shared" si="49"/>
        <v>0.23610476190476187</v>
      </c>
      <c r="S110" s="98">
        <f t="shared" si="49"/>
        <v>0.2742992063492064</v>
      </c>
      <c r="T110" s="98">
        <f t="shared" si="49"/>
        <v>0.31596587301587303</v>
      </c>
      <c r="U110" s="98">
        <f t="shared" si="49"/>
        <v>0.35763253968253966</v>
      </c>
      <c r="V110" s="98">
        <f t="shared" si="49"/>
        <v>0.41318809523809524</v>
      </c>
      <c r="W110" s="98">
        <f t="shared" si="49"/>
        <v>0.48610476190476187</v>
      </c>
      <c r="X110" s="98">
        <f t="shared" si="49"/>
        <v>0.55207698412698436</v>
      </c>
      <c r="Y110" s="98">
        <f t="shared" si="49"/>
        <v>0.5937436507936511</v>
      </c>
      <c r="Z110" s="98">
        <f t="shared" si="49"/>
        <v>0.63541031746031773</v>
      </c>
      <c r="AA110" s="98">
        <f t="shared" si="49"/>
        <v>0.67707698412698436</v>
      </c>
      <c r="AB110" s="98">
        <f t="shared" si="49"/>
        <v>0.7187436507936511</v>
      </c>
      <c r="AC110" s="98">
        <f t="shared" si="49"/>
        <v>0.76041031746031784</v>
      </c>
      <c r="AD110" s="98">
        <f t="shared" si="49"/>
        <v>0.80207698412698447</v>
      </c>
      <c r="AE110" s="98">
        <f t="shared" si="49"/>
        <v>0.8437436507936511</v>
      </c>
      <c r="AF110" s="98">
        <f t="shared" si="49"/>
        <v>0.88541031746031784</v>
      </c>
      <c r="AG110" s="98">
        <f t="shared" ref="AG110" si="61">AG109+$K110</f>
        <v>0.94791031746031784</v>
      </c>
    </row>
    <row r="111" spans="1:35">
      <c r="A111" s="824"/>
      <c r="B111" s="17"/>
      <c r="C111" s="84"/>
      <c r="D111" s="84"/>
      <c r="E111" s="513"/>
      <c r="F111" s="513"/>
      <c r="G111" s="333"/>
      <c r="H111" s="87"/>
      <c r="I111" s="87"/>
      <c r="J111" s="513"/>
      <c r="K111" s="547"/>
      <c r="L111" s="548"/>
      <c r="M111" s="87"/>
      <c r="N111" s="87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</row>
    <row r="112" spans="1:35">
      <c r="A112" s="460"/>
      <c r="B112" s="136"/>
      <c r="C112" s="712"/>
      <c r="D112" s="712"/>
      <c r="E112" s="896" t="s">
        <v>1321</v>
      </c>
      <c r="F112" s="896"/>
      <c r="G112" s="897" t="s">
        <v>1316</v>
      </c>
      <c r="H112" s="715"/>
      <c r="I112" s="87"/>
      <c r="J112" s="550"/>
      <c r="K112" s="547"/>
      <c r="L112" s="465"/>
      <c r="M112" s="87"/>
      <c r="N112" s="87"/>
      <c r="O112" s="813"/>
      <c r="P112" s="813"/>
      <c r="Q112" s="813"/>
      <c r="R112" s="813"/>
      <c r="S112" s="813"/>
      <c r="T112" s="813"/>
      <c r="U112" s="813"/>
      <c r="V112" s="813"/>
      <c r="W112" s="90"/>
      <c r="X112" s="551"/>
      <c r="Y112" s="90"/>
      <c r="Z112" s="90"/>
      <c r="AA112" s="90"/>
      <c r="AB112" s="90"/>
      <c r="AC112" s="90"/>
      <c r="AD112" s="90"/>
      <c r="AE112" s="90"/>
      <c r="AF112" s="90"/>
    </row>
    <row r="113" spans="1:63">
      <c r="A113" s="135"/>
      <c r="B113" s="136"/>
      <c r="C113" s="712"/>
      <c r="D113" s="712"/>
      <c r="E113" s="713"/>
      <c r="F113" s="713"/>
      <c r="G113" s="714"/>
      <c r="H113" s="714"/>
      <c r="I113" s="87"/>
      <c r="J113" s="550"/>
      <c r="K113" s="547"/>
      <c r="L113" s="86"/>
      <c r="M113" s="87"/>
      <c r="N113" s="87"/>
      <c r="O113" s="813"/>
      <c r="P113" s="813"/>
      <c r="Q113" s="813"/>
      <c r="R113" s="813"/>
      <c r="S113" s="813"/>
      <c r="T113" s="813"/>
      <c r="U113" s="813"/>
      <c r="V113" s="813"/>
      <c r="W113" s="90"/>
      <c r="X113" s="551"/>
      <c r="Y113" s="90"/>
      <c r="Z113" s="90"/>
      <c r="AA113" s="90"/>
      <c r="AB113" s="90"/>
      <c r="AC113" s="90"/>
      <c r="AD113" s="90"/>
      <c r="AE113" s="90"/>
      <c r="AF113" s="90"/>
    </row>
    <row r="114" spans="1:63">
      <c r="A114" s="135"/>
      <c r="B114" s="715"/>
      <c r="C114" s="712"/>
      <c r="D114" s="712"/>
      <c r="E114" s="713"/>
      <c r="F114" s="713"/>
      <c r="G114" s="715"/>
      <c r="H114" s="715"/>
      <c r="I114" s="78"/>
      <c r="J114" s="813"/>
      <c r="K114" s="471"/>
      <c r="L114" s="813"/>
      <c r="M114" s="813"/>
      <c r="N114" s="813"/>
      <c r="O114" s="813"/>
      <c r="P114" s="813"/>
      <c r="Q114" s="813"/>
      <c r="R114" s="813"/>
      <c r="S114" s="813"/>
      <c r="T114" s="813"/>
      <c r="U114" s="810"/>
      <c r="V114" s="810"/>
      <c r="W114" s="94"/>
      <c r="X114" s="94"/>
      <c r="AE114" s="90"/>
      <c r="AF114" s="90"/>
    </row>
    <row r="115" spans="1:63">
      <c r="A115" s="135"/>
      <c r="B115" s="136"/>
      <c r="C115" s="712"/>
      <c r="D115" s="712"/>
      <c r="E115" s="713"/>
      <c r="F115" s="713"/>
      <c r="G115" s="714"/>
      <c r="H115" s="714"/>
      <c r="AE115" s="90"/>
      <c r="AF115" s="90"/>
    </row>
    <row r="116" spans="1:63" s="12" customFormat="1">
      <c r="A116" s="135"/>
      <c r="B116" s="136"/>
      <c r="C116" s="712"/>
      <c r="D116" s="712"/>
      <c r="E116" s="713"/>
      <c r="F116" s="713"/>
      <c r="G116" s="715"/>
      <c r="H116" s="715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"/>
      <c r="X116" s="1"/>
      <c r="Y116" s="1"/>
      <c r="Z116" s="1"/>
      <c r="AA116" s="1"/>
      <c r="AB116" s="1"/>
      <c r="AC116" s="1"/>
      <c r="AD116" s="1"/>
      <c r="AE116" s="90"/>
      <c r="AF116" s="90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</row>
    <row r="117" spans="1:63" s="12" customFormat="1">
      <c r="A117" s="135"/>
      <c r="B117" s="136"/>
      <c r="C117" s="712"/>
      <c r="D117" s="712"/>
      <c r="E117" s="713"/>
      <c r="F117" s="713"/>
      <c r="G117" s="714"/>
      <c r="H117" s="714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"/>
      <c r="X117" s="1"/>
      <c r="Y117" s="1"/>
      <c r="Z117" s="1"/>
      <c r="AA117" s="1"/>
      <c r="AB117" s="1"/>
      <c r="AC117" s="1"/>
      <c r="AD117" s="1"/>
      <c r="AE117" s="90"/>
      <c r="AF117" s="90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</row>
    <row r="118" spans="1:63" s="12" customFormat="1">
      <c r="A118" s="135"/>
      <c r="B118" s="136"/>
      <c r="C118" s="712"/>
      <c r="D118" s="712"/>
      <c r="E118" s="713"/>
      <c r="F118" s="713"/>
      <c r="G118" s="715"/>
      <c r="H118" s="715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"/>
      <c r="X118" s="1"/>
      <c r="Y118" s="1"/>
      <c r="Z118" s="1"/>
      <c r="AA118" s="1"/>
      <c r="AB118" s="1"/>
      <c r="AC118" s="1"/>
      <c r="AD118" s="1"/>
      <c r="AE118" s="1"/>
      <c r="AF118" s="90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</row>
    <row r="119" spans="1:63" s="12" customFormat="1">
      <c r="A119" s="135"/>
      <c r="B119" s="136"/>
      <c r="C119" s="712"/>
      <c r="D119" s="712"/>
      <c r="E119" s="713"/>
      <c r="F119" s="713"/>
      <c r="G119" s="714"/>
      <c r="H119" s="714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</row>
    <row r="120" spans="1:63" s="12" customFormat="1">
      <c r="A120" s="135"/>
      <c r="B120" s="136"/>
      <c r="C120" s="712"/>
      <c r="D120" s="712"/>
      <c r="E120" s="444"/>
      <c r="F120" s="713"/>
      <c r="G120" s="716"/>
      <c r="H120" s="716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</row>
    <row r="121" spans="1:63" s="12" customFormat="1">
      <c r="A121" s="135"/>
      <c r="B121" s="136"/>
      <c r="C121" s="712"/>
      <c r="D121" s="712"/>
      <c r="E121" s="713"/>
      <c r="F121" s="713"/>
      <c r="G121" s="714"/>
      <c r="H121" s="714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</row>
    <row r="122" spans="1:63" s="12" customFormat="1">
      <c r="A122" s="135"/>
      <c r="B122" s="136"/>
      <c r="C122" s="712"/>
      <c r="D122" s="712"/>
      <c r="E122" s="713"/>
      <c r="F122" s="713"/>
      <c r="G122" s="714"/>
      <c r="H122" s="714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</row>
    <row r="123" spans="1:63" s="12" customFormat="1">
      <c r="A123" s="135"/>
      <c r="B123" s="136"/>
      <c r="C123" s="712"/>
      <c r="D123" s="712"/>
      <c r="E123" s="713"/>
      <c r="F123" s="713"/>
      <c r="G123" s="714"/>
      <c r="H123" s="714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</row>
    <row r="124" spans="1:63" s="12" customFormat="1">
      <c r="A124" s="135"/>
      <c r="B124" s="136"/>
      <c r="C124" s="712"/>
      <c r="D124" s="712"/>
      <c r="E124" s="713"/>
      <c r="F124" s="713"/>
      <c r="G124" s="716"/>
      <c r="H124" s="716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</row>
    <row r="125" spans="1:63" s="12" customFormat="1">
      <c r="A125" s="135"/>
      <c r="B125" s="715"/>
      <c r="C125" s="712"/>
      <c r="D125" s="712"/>
      <c r="E125" s="444"/>
      <c r="F125" s="444"/>
      <c r="G125" s="444"/>
      <c r="H125" s="444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</row>
    <row r="126" spans="1:63" s="12" customFormat="1">
      <c r="A126" s="1"/>
      <c r="C126" s="13"/>
      <c r="D126" s="13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</row>
    <row r="127" spans="1:63" s="12" customFormat="1">
      <c r="A127" s="1"/>
      <c r="C127" s="13"/>
      <c r="D127" s="13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</row>
    <row r="128" spans="1:63" s="12" customFormat="1">
      <c r="A128" s="1"/>
      <c r="C128" s="13"/>
      <c r="D128" s="13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</row>
    <row r="129" spans="1:63" s="12" customFormat="1">
      <c r="A129" s="1"/>
      <c r="C129" s="13"/>
      <c r="D129" s="13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</row>
  </sheetData>
  <mergeCells count="23">
    <mergeCell ref="D3:AG3"/>
    <mergeCell ref="E4:L4"/>
    <mergeCell ref="D77:D78"/>
    <mergeCell ref="D76:AG76"/>
    <mergeCell ref="E77:L77"/>
    <mergeCell ref="B1:B2"/>
    <mergeCell ref="A3:C3"/>
    <mergeCell ref="A4:A5"/>
    <mergeCell ref="B4:B5"/>
    <mergeCell ref="C4:C5"/>
    <mergeCell ref="A79:A82"/>
    <mergeCell ref="A83:A110"/>
    <mergeCell ref="A6:A31"/>
    <mergeCell ref="A32:A35"/>
    <mergeCell ref="B74:B75"/>
    <mergeCell ref="A77:A78"/>
    <mergeCell ref="B77:B78"/>
    <mergeCell ref="C77:C78"/>
    <mergeCell ref="M77:Q77"/>
    <mergeCell ref="F78:G78"/>
    <mergeCell ref="M4:Q4"/>
    <mergeCell ref="F5:G5"/>
    <mergeCell ref="D4:D5"/>
  </mergeCells>
  <pageMargins left="0.43307086614173229" right="0.23622047244094491" top="0.74803149606299213" bottom="0.74803149606299213" header="0.31496062992125984" footer="0.31496062992125984"/>
  <pageSetup paperSize="8" scale="65" orientation="landscape" r:id="rId1"/>
  <drawing r:id="rId2"/>
  <legacy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BN129"/>
  <sheetViews>
    <sheetView topLeftCell="A91" zoomScale="90" zoomScaleNormal="90" zoomScaleSheetLayoutView="100" workbookViewId="0">
      <selection activeCell="AD85" sqref="AD85"/>
    </sheetView>
  </sheetViews>
  <sheetFormatPr defaultRowHeight="16.5"/>
  <cols>
    <col min="1" max="1" width="6.28515625" style="1" customWidth="1"/>
    <col min="2" max="2" width="40" style="12" bestFit="1" customWidth="1"/>
    <col min="3" max="3" width="5.140625" style="13" customWidth="1"/>
    <col min="4" max="4" width="13.7109375" style="13" customWidth="1"/>
    <col min="5" max="5" width="5.28515625" style="1259" customWidth="1"/>
    <col min="6" max="6" width="12.85546875" style="1259" customWidth="1"/>
    <col min="7" max="7" width="13.5703125" style="1259" customWidth="1"/>
    <col min="8" max="8" width="10.140625" style="1259" customWidth="1"/>
    <col min="9" max="9" width="7.140625" style="1259" customWidth="1"/>
    <col min="10" max="10" width="8.85546875" style="1259" bestFit="1" customWidth="1"/>
    <col min="11" max="11" width="9.140625" style="1259" customWidth="1"/>
    <col min="12" max="12" width="7.85546875" style="1259" customWidth="1"/>
    <col min="13" max="13" width="10.7109375" style="1259" customWidth="1"/>
    <col min="14" max="14" width="12.7109375" style="1259" customWidth="1"/>
    <col min="15" max="15" width="7.85546875" style="1259" bestFit="1" customWidth="1"/>
    <col min="16" max="16" width="9.42578125" style="1259" customWidth="1"/>
    <col min="17" max="22" width="7.42578125" style="1259" customWidth="1"/>
    <col min="23" max="25" width="7.42578125" style="1" customWidth="1"/>
    <col min="26" max="26" width="7.5703125" style="1" customWidth="1"/>
    <col min="27" max="31" width="7.42578125" style="1" customWidth="1"/>
    <col min="32" max="32" width="9.140625" style="1" customWidth="1"/>
    <col min="33" max="34" width="7.42578125" style="1" customWidth="1"/>
    <col min="35" max="35" width="14.42578125" style="1" customWidth="1"/>
    <col min="36" max="36" width="21.7109375" style="1" customWidth="1"/>
    <col min="37" max="47" width="7.42578125" style="1" customWidth="1"/>
    <col min="48" max="48" width="6.85546875" style="1" customWidth="1"/>
    <col min="49" max="49" width="9.140625" style="1"/>
    <col min="50" max="50" width="99" style="1" customWidth="1"/>
    <col min="51" max="16384" width="9.140625" style="1"/>
  </cols>
  <sheetData>
    <row r="1" spans="1:66" ht="36.75" customHeight="1">
      <c r="A1" s="15"/>
      <c r="B1" s="1952">
        <v>25</v>
      </c>
      <c r="C1" s="1249"/>
      <c r="D1" s="38" t="s">
        <v>270</v>
      </c>
      <c r="E1" s="1257"/>
      <c r="F1" s="1257"/>
      <c r="G1" s="1257"/>
      <c r="H1" s="1257"/>
      <c r="I1" s="1257"/>
      <c r="J1" s="1257"/>
      <c r="K1" s="1257"/>
      <c r="L1" s="1257"/>
      <c r="M1" s="1257"/>
      <c r="N1" s="1257"/>
      <c r="O1" s="1257"/>
      <c r="P1" s="1257"/>
      <c r="Q1" s="1254"/>
      <c r="R1" s="1254"/>
      <c r="S1" s="1254"/>
      <c r="T1" s="1254"/>
      <c r="U1" s="1254"/>
      <c r="V1" s="1254"/>
      <c r="W1" s="1254"/>
      <c r="X1" s="1254"/>
      <c r="Y1" s="1254"/>
      <c r="Z1" s="1254"/>
      <c r="AA1" s="1254"/>
      <c r="AB1" s="1254"/>
      <c r="AC1" s="1254"/>
      <c r="AD1" s="1254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</row>
    <row r="2" spans="1:66" ht="36.75" customHeight="1">
      <c r="A2" s="15"/>
      <c r="B2" s="1952"/>
      <c r="C2" s="1249"/>
      <c r="D2" s="38" t="s">
        <v>529</v>
      </c>
      <c r="E2" s="1257"/>
      <c r="F2" s="1257"/>
      <c r="G2" s="1257"/>
      <c r="H2" s="1257"/>
      <c r="I2" s="1257"/>
      <c r="J2" s="1257"/>
      <c r="K2" s="1257"/>
      <c r="L2" s="1244"/>
      <c r="M2" s="1257"/>
      <c r="N2" s="1257"/>
      <c r="O2" s="1257"/>
      <c r="P2" s="1257"/>
      <c r="Q2" s="1254"/>
      <c r="R2" s="1254"/>
      <c r="S2" s="1254"/>
      <c r="T2" s="1254"/>
      <c r="U2" s="1254"/>
      <c r="V2" s="1254"/>
      <c r="W2" s="1254"/>
      <c r="X2" s="1254"/>
      <c r="Y2" s="1254"/>
      <c r="Z2" s="1255"/>
      <c r="AA2" s="1255"/>
      <c r="AB2" s="1255"/>
      <c r="AC2" s="1255"/>
      <c r="AD2" s="1255"/>
      <c r="AE2" s="1255"/>
      <c r="AF2" s="1255"/>
      <c r="AG2" s="1254"/>
      <c r="AH2" s="1254"/>
      <c r="AI2" s="1254"/>
      <c r="AJ2" s="1254"/>
      <c r="AK2" s="1254"/>
      <c r="AL2" s="1254"/>
      <c r="AM2" s="1254"/>
      <c r="AN2" s="1254"/>
      <c r="AO2" s="1254"/>
      <c r="AP2" s="1254"/>
      <c r="AQ2" s="1254"/>
      <c r="AR2" s="1254"/>
      <c r="AS2" s="1254"/>
      <c r="AT2" s="1254"/>
      <c r="AU2" s="1254"/>
      <c r="AV2" s="15"/>
    </row>
    <row r="3" spans="1:66" ht="25.5">
      <c r="A3" s="1998" t="s">
        <v>17</v>
      </c>
      <c r="B3" s="1998"/>
      <c r="C3" s="1998"/>
      <c r="D3" s="1959" t="s">
        <v>1538</v>
      </c>
      <c r="E3" s="1960"/>
      <c r="F3" s="1960"/>
      <c r="G3" s="1960"/>
      <c r="H3" s="1960"/>
      <c r="I3" s="1960"/>
      <c r="J3" s="1960"/>
      <c r="K3" s="1960"/>
      <c r="L3" s="1960"/>
      <c r="M3" s="1960"/>
      <c r="N3" s="1960"/>
      <c r="O3" s="1960"/>
      <c r="P3" s="1960"/>
      <c r="Q3" s="1960"/>
      <c r="R3" s="1960"/>
      <c r="S3" s="1960"/>
      <c r="T3" s="1960"/>
      <c r="U3" s="1960"/>
      <c r="V3" s="1960"/>
      <c r="W3" s="1960"/>
      <c r="X3" s="1960"/>
      <c r="Y3" s="1961"/>
      <c r="Z3" s="338"/>
      <c r="AA3" s="338"/>
      <c r="AB3" s="338"/>
      <c r="AC3" s="338"/>
      <c r="AD3" s="338"/>
      <c r="AE3" s="338"/>
      <c r="AF3" s="338"/>
      <c r="AG3" s="338"/>
      <c r="AH3" s="1258"/>
      <c r="AI3" s="1258"/>
      <c r="AJ3" s="1127" t="s">
        <v>1333</v>
      </c>
      <c r="AK3" s="1128"/>
      <c r="AL3" s="1254"/>
      <c r="AM3" s="1254"/>
      <c r="AN3" s="1254"/>
      <c r="AO3" s="1254"/>
      <c r="AP3" s="1254"/>
      <c r="AQ3" s="1254"/>
      <c r="AR3" s="1254"/>
      <c r="AS3" s="15"/>
      <c r="AT3" s="15"/>
      <c r="AU3" s="15"/>
      <c r="AV3" s="15"/>
      <c r="AW3" s="15"/>
      <c r="AX3" s="15"/>
      <c r="AY3" s="15"/>
    </row>
    <row r="4" spans="1:66" ht="18" customHeight="1">
      <c r="A4" s="1954"/>
      <c r="B4" s="1953" t="s">
        <v>1</v>
      </c>
      <c r="C4" s="1955" t="s">
        <v>2</v>
      </c>
      <c r="D4" s="2157" t="s">
        <v>1682</v>
      </c>
      <c r="E4" s="1991" t="s">
        <v>491</v>
      </c>
      <c r="F4" s="1992"/>
      <c r="G4" s="1992"/>
      <c r="H4" s="1992"/>
      <c r="I4" s="1992"/>
      <c r="J4" s="1992"/>
      <c r="K4" s="1992"/>
      <c r="L4" s="1993"/>
      <c r="M4" s="2155" t="s">
        <v>490</v>
      </c>
      <c r="N4" s="2030"/>
      <c r="O4" s="2030"/>
      <c r="P4" s="2030"/>
      <c r="Q4" s="2030"/>
      <c r="R4" s="1499">
        <v>1</v>
      </c>
      <c r="S4" s="1499">
        <v>1</v>
      </c>
      <c r="T4" s="1499">
        <v>1</v>
      </c>
      <c r="U4" s="1499">
        <v>1</v>
      </c>
      <c r="V4" s="1499">
        <v>1</v>
      </c>
      <c r="W4" s="1499">
        <v>1</v>
      </c>
      <c r="X4" s="1499">
        <v>1</v>
      </c>
      <c r="Y4" s="1499">
        <v>1</v>
      </c>
      <c r="Z4" s="1437"/>
      <c r="AA4" s="1437"/>
      <c r="AB4" s="1437"/>
      <c r="AC4" s="1437"/>
      <c r="AD4" s="1437"/>
      <c r="AE4" s="1437"/>
      <c r="AF4" s="1437"/>
      <c r="AG4" s="1618"/>
      <c r="AH4" s="1244"/>
      <c r="AI4" s="1244"/>
      <c r="AJ4" s="985" t="s">
        <v>1297</v>
      </c>
      <c r="AK4" s="1129">
        <f>I35+I110</f>
        <v>49.574999999999996</v>
      </c>
      <c r="AL4" s="1244"/>
      <c r="AM4" s="1244"/>
      <c r="AN4" s="1244"/>
      <c r="AO4" s="1244"/>
      <c r="AP4" s="1244"/>
      <c r="AQ4" s="1244"/>
      <c r="AR4" s="1244"/>
      <c r="AS4" s="1244"/>
      <c r="AT4" s="1244"/>
      <c r="AU4" s="1244"/>
      <c r="AV4" s="1244"/>
      <c r="AW4" s="1244"/>
      <c r="AX4" s="63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</row>
    <row r="5" spans="1:66" ht="18" customHeight="1">
      <c r="A5" s="1954"/>
      <c r="B5" s="1953"/>
      <c r="C5" s="1955"/>
      <c r="D5" s="2018"/>
      <c r="E5" s="1504" t="s">
        <v>0</v>
      </c>
      <c r="F5" s="1955" t="s">
        <v>532</v>
      </c>
      <c r="G5" s="1990"/>
      <c r="H5" s="1243" t="s">
        <v>48</v>
      </c>
      <c r="I5" s="1243"/>
      <c r="J5" s="1243" t="s">
        <v>8</v>
      </c>
      <c r="K5" s="1243" t="s">
        <v>9</v>
      </c>
      <c r="L5" s="1243" t="s">
        <v>10</v>
      </c>
      <c r="M5" s="1243" t="s">
        <v>48</v>
      </c>
      <c r="N5" s="1243"/>
      <c r="O5" s="1243" t="s">
        <v>493</v>
      </c>
      <c r="P5" s="1243" t="s">
        <v>494</v>
      </c>
      <c r="Q5" s="1243" t="s">
        <v>495</v>
      </c>
      <c r="R5" s="1431">
        <v>1</v>
      </c>
      <c r="S5" s="1431">
        <v>2</v>
      </c>
      <c r="T5" s="1431">
        <v>3</v>
      </c>
      <c r="U5" s="1431">
        <v>4</v>
      </c>
      <c r="V5" s="1431">
        <v>5</v>
      </c>
      <c r="W5" s="1431">
        <v>6</v>
      </c>
      <c r="X5" s="1431">
        <v>7</v>
      </c>
      <c r="Y5" s="1431">
        <v>8</v>
      </c>
      <c r="Z5" s="1437"/>
      <c r="AA5" s="1437"/>
      <c r="AB5" s="1437"/>
      <c r="AC5" s="1437"/>
      <c r="AD5" s="1437"/>
      <c r="AE5" s="1437"/>
      <c r="AF5" s="1437"/>
      <c r="AG5" s="1437"/>
      <c r="AH5" s="1244"/>
      <c r="AI5" s="1244"/>
      <c r="AJ5" s="985" t="s">
        <v>1275</v>
      </c>
      <c r="AK5" s="1130">
        <v>8</v>
      </c>
      <c r="AL5" s="444"/>
      <c r="AM5" s="444"/>
      <c r="AN5" s="444"/>
      <c r="AO5" s="1244"/>
      <c r="AP5" s="1244"/>
      <c r="AQ5" s="1244"/>
      <c r="AR5" s="1244"/>
      <c r="AS5" s="1244"/>
      <c r="AT5" s="1244"/>
      <c r="AU5" s="1244"/>
      <c r="AV5" s="1244"/>
      <c r="AW5" s="1244"/>
      <c r="AX5" s="63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</row>
    <row r="6" spans="1:66" ht="16.5" customHeight="1">
      <c r="A6" s="1973" t="s">
        <v>3</v>
      </c>
      <c r="B6" s="1021" t="s">
        <v>162</v>
      </c>
      <c r="C6" s="1439" t="s">
        <v>4</v>
      </c>
      <c r="D6" s="1439" t="s">
        <v>1681</v>
      </c>
      <c r="E6" s="1253" t="s">
        <v>18</v>
      </c>
      <c r="F6" s="584" t="s">
        <v>601</v>
      </c>
      <c r="G6" s="584" t="s">
        <v>602</v>
      </c>
      <c r="H6" s="1251">
        <v>0</v>
      </c>
      <c r="I6" s="472">
        <v>0</v>
      </c>
      <c r="J6" s="1251"/>
      <c r="K6" s="1251"/>
      <c r="L6" s="37">
        <v>0</v>
      </c>
      <c r="M6" s="1251">
        <v>0</v>
      </c>
      <c r="N6" s="37"/>
      <c r="O6" s="37"/>
      <c r="P6" s="37">
        <v>0</v>
      </c>
      <c r="Q6" s="37"/>
      <c r="R6" s="432">
        <v>0.26041666666666669</v>
      </c>
      <c r="S6" s="432">
        <v>0.34375</v>
      </c>
      <c r="T6" s="432">
        <v>0.42708333333333331</v>
      </c>
      <c r="U6" s="432">
        <v>0.51041666666666663</v>
      </c>
      <c r="V6" s="432">
        <v>0.59375</v>
      </c>
      <c r="W6" s="432">
        <v>0.67708333333333337</v>
      </c>
      <c r="X6" s="432">
        <v>0.76041666666666663</v>
      </c>
      <c r="Y6" s="432">
        <v>0.84375</v>
      </c>
      <c r="Z6" s="443"/>
      <c r="AA6" s="443"/>
      <c r="AB6" s="443"/>
      <c r="AC6" s="443"/>
      <c r="AD6" s="443"/>
      <c r="AE6" s="443"/>
      <c r="AF6" s="443"/>
      <c r="AG6" s="443"/>
      <c r="AH6" s="443"/>
      <c r="AI6" s="443"/>
      <c r="AJ6" s="987" t="s">
        <v>1157</v>
      </c>
      <c r="AK6" s="1131">
        <f>AK4*AK5</f>
        <v>396.59999999999997</v>
      </c>
      <c r="AL6" s="477"/>
      <c r="AM6" s="477"/>
      <c r="AN6" s="477"/>
      <c r="AO6" s="477"/>
      <c r="AP6" s="477"/>
      <c r="AQ6" s="477"/>
      <c r="AR6" s="477"/>
      <c r="AS6" s="442"/>
      <c r="AT6" s="84"/>
      <c r="AU6" s="84"/>
      <c r="AV6" s="90"/>
      <c r="AW6" s="90"/>
      <c r="AX6" s="63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</row>
    <row r="7" spans="1:66">
      <c r="A7" s="1951"/>
      <c r="B7" s="1022" t="s">
        <v>163</v>
      </c>
      <c r="C7" s="1439" t="s">
        <v>4</v>
      </c>
      <c r="D7" s="1439" t="s">
        <v>1681</v>
      </c>
      <c r="E7" s="1253" t="s">
        <v>19</v>
      </c>
      <c r="F7" s="571" t="s">
        <v>653</v>
      </c>
      <c r="G7" s="571" t="s">
        <v>604</v>
      </c>
      <c r="H7" s="179">
        <v>0.41</v>
      </c>
      <c r="I7" s="179">
        <f>H7</f>
        <v>0.41</v>
      </c>
      <c r="J7" s="1251">
        <v>15</v>
      </c>
      <c r="K7" s="37">
        <f t="shared" ref="K7:K35" si="0">(H7/J7)/24</f>
        <v>1.1388888888888887E-3</v>
      </c>
      <c r="L7" s="37">
        <f>L6+K7</f>
        <v>1.1388888888888887E-3</v>
      </c>
      <c r="M7" s="179">
        <v>0.41</v>
      </c>
      <c r="N7" s="189">
        <f>M7</f>
        <v>0.41</v>
      </c>
      <c r="O7" s="1251">
        <v>20</v>
      </c>
      <c r="P7" s="37">
        <f>(M7/O7)/24</f>
        <v>8.5416666666666659E-4</v>
      </c>
      <c r="Q7" s="37">
        <f>P6+P7</f>
        <v>8.5416666666666659E-4</v>
      </c>
      <c r="R7" s="98">
        <f t="shared" ref="R7:R35" si="1">R6+$K7</f>
        <v>0.2615555555555556</v>
      </c>
      <c r="S7" s="98">
        <f t="shared" ref="S7:S35" si="2">S6+$K7</f>
        <v>0.34488888888888891</v>
      </c>
      <c r="T7" s="98">
        <f t="shared" ref="T7:T35" si="3">T6+$K7</f>
        <v>0.42822222222222223</v>
      </c>
      <c r="U7" s="98">
        <f t="shared" ref="U7:U35" si="4">U6+$K7</f>
        <v>0.51155555555555554</v>
      </c>
      <c r="V7" s="98">
        <f t="shared" ref="V7:V35" si="5">V6+$K7</f>
        <v>0.59488888888888891</v>
      </c>
      <c r="W7" s="98">
        <f t="shared" ref="W7:W35" si="6">W6+$K7</f>
        <v>0.67822222222222228</v>
      </c>
      <c r="X7" s="98">
        <f t="shared" ref="X7:X35" si="7">X6+$K7</f>
        <v>0.76155555555555554</v>
      </c>
      <c r="Y7" s="98">
        <f t="shared" ref="Y7:Y35" si="8">Y6+$K7</f>
        <v>0.84488888888888891</v>
      </c>
      <c r="Z7" s="90"/>
      <c r="AA7" s="90"/>
      <c r="AB7" s="90"/>
      <c r="AC7" s="90"/>
      <c r="AD7" s="90"/>
      <c r="AE7" s="90"/>
      <c r="AF7" s="90"/>
      <c r="AG7" s="90"/>
      <c r="AH7" s="90"/>
      <c r="AI7" s="90"/>
      <c r="AJ7" s="90"/>
      <c r="AK7" s="90"/>
      <c r="AL7" s="90"/>
      <c r="AM7" s="90"/>
      <c r="AN7" s="90"/>
      <c r="AO7" s="90"/>
      <c r="AP7" s="90"/>
      <c r="AQ7" s="90"/>
      <c r="AR7" s="90"/>
      <c r="AS7" s="90"/>
      <c r="AT7" s="90"/>
      <c r="AU7" s="90"/>
      <c r="AV7" s="90"/>
      <c r="AW7" s="90"/>
      <c r="AX7" s="90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</row>
    <row r="8" spans="1:66" ht="17.25" thickBot="1">
      <c r="A8" s="1951"/>
      <c r="B8" s="1022" t="s">
        <v>423</v>
      </c>
      <c r="C8" s="1264" t="s">
        <v>5</v>
      </c>
      <c r="D8" s="1264" t="s">
        <v>1681</v>
      </c>
      <c r="E8" s="1253" t="s">
        <v>20</v>
      </c>
      <c r="F8" s="571" t="s">
        <v>672</v>
      </c>
      <c r="G8" s="571" t="s">
        <v>673</v>
      </c>
      <c r="H8" s="179">
        <v>0.52</v>
      </c>
      <c r="I8" s="179">
        <f>I7+H8</f>
        <v>0.92999999999999994</v>
      </c>
      <c r="J8" s="1251">
        <v>20</v>
      </c>
      <c r="K8" s="37">
        <f t="shared" si="0"/>
        <v>1.0833333333333335E-3</v>
      </c>
      <c r="L8" s="37">
        <f t="shared" ref="L8:L35" si="9">L7+K8</f>
        <v>2.2222222222222222E-3</v>
      </c>
      <c r="M8" s="179">
        <v>0.52</v>
      </c>
      <c r="N8" s="472">
        <f>N7+M8</f>
        <v>0.92999999999999994</v>
      </c>
      <c r="O8" s="1251">
        <v>20</v>
      </c>
      <c r="P8" s="37">
        <f t="shared" ref="P8:P35" si="10">(M8/O8)/24</f>
        <v>1.0833333333333335E-3</v>
      </c>
      <c r="Q8" s="37">
        <f>Q7+P8</f>
        <v>1.9375E-3</v>
      </c>
      <c r="R8" s="98">
        <f t="shared" si="1"/>
        <v>0.26263888888888892</v>
      </c>
      <c r="S8" s="98">
        <f t="shared" si="2"/>
        <v>0.34597222222222224</v>
      </c>
      <c r="T8" s="98">
        <f t="shared" si="3"/>
        <v>0.42930555555555555</v>
      </c>
      <c r="U8" s="98">
        <f t="shared" si="4"/>
        <v>0.51263888888888887</v>
      </c>
      <c r="V8" s="98">
        <f t="shared" si="5"/>
        <v>0.59597222222222224</v>
      </c>
      <c r="W8" s="98">
        <f t="shared" si="6"/>
        <v>0.67930555555555561</v>
      </c>
      <c r="X8" s="98">
        <f t="shared" si="7"/>
        <v>0.76263888888888887</v>
      </c>
      <c r="Y8" s="98">
        <f t="shared" si="8"/>
        <v>0.84597222222222224</v>
      </c>
      <c r="Z8" s="90"/>
      <c r="AA8" s="90"/>
      <c r="AB8" s="90"/>
      <c r="AC8" s="90"/>
      <c r="AD8" s="90"/>
      <c r="AE8" s="90"/>
      <c r="AF8" s="90"/>
      <c r="AG8" s="90"/>
      <c r="AH8" s="90"/>
      <c r="AI8" s="90"/>
      <c r="AJ8" s="90"/>
      <c r="AK8" s="90"/>
      <c r="AL8" s="90"/>
      <c r="AM8" s="90"/>
      <c r="AN8" s="90"/>
      <c r="AO8" s="90"/>
      <c r="AP8" s="90"/>
      <c r="AQ8" s="90"/>
      <c r="AR8" s="90"/>
      <c r="AS8" s="90"/>
      <c r="AT8" s="90"/>
      <c r="AU8" s="90"/>
      <c r="AV8" s="90"/>
      <c r="AW8" s="90"/>
      <c r="AX8" s="63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</row>
    <row r="9" spans="1:66">
      <c r="A9" s="1951"/>
      <c r="B9" s="1022" t="s">
        <v>215</v>
      </c>
      <c r="C9" s="1439" t="s">
        <v>5</v>
      </c>
      <c r="D9" s="1439" t="s">
        <v>1684</v>
      </c>
      <c r="E9" s="1253" t="s">
        <v>21</v>
      </c>
      <c r="F9" s="608" t="s">
        <v>730</v>
      </c>
      <c r="G9" s="608" t="s">
        <v>731</v>
      </c>
      <c r="H9" s="179">
        <v>1.07</v>
      </c>
      <c r="I9" s="179">
        <f t="shared" ref="I9:I35" si="11">I8+H9</f>
        <v>2</v>
      </c>
      <c r="J9" s="1251">
        <v>20</v>
      </c>
      <c r="K9" s="37">
        <f t="shared" si="0"/>
        <v>2.2291666666666671E-3</v>
      </c>
      <c r="L9" s="37">
        <f t="shared" si="9"/>
        <v>4.4513888888888893E-3</v>
      </c>
      <c r="M9" s="179">
        <v>1.07</v>
      </c>
      <c r="N9" s="472">
        <f t="shared" ref="N9:N24" si="12">N8+M9</f>
        <v>2</v>
      </c>
      <c r="O9" s="1251">
        <v>10</v>
      </c>
      <c r="P9" s="37">
        <f t="shared" si="10"/>
        <v>4.4583333333333341E-3</v>
      </c>
      <c r="Q9" s="37">
        <f t="shared" ref="Q9:Q23" si="13">Q8+P9</f>
        <v>6.3958333333333341E-3</v>
      </c>
      <c r="R9" s="98">
        <f t="shared" si="1"/>
        <v>0.26486805555555559</v>
      </c>
      <c r="S9" s="98">
        <f t="shared" si="2"/>
        <v>0.34820138888888891</v>
      </c>
      <c r="T9" s="98">
        <f t="shared" si="3"/>
        <v>0.43153472222222222</v>
      </c>
      <c r="U9" s="98">
        <f t="shared" si="4"/>
        <v>0.51486805555555548</v>
      </c>
      <c r="V9" s="98">
        <f t="shared" si="5"/>
        <v>0.59820138888888885</v>
      </c>
      <c r="W9" s="98">
        <f t="shared" si="6"/>
        <v>0.68153472222222222</v>
      </c>
      <c r="X9" s="98">
        <f t="shared" si="7"/>
        <v>0.76486805555555548</v>
      </c>
      <c r="Y9" s="98">
        <f t="shared" si="8"/>
        <v>0.84820138888888885</v>
      </c>
      <c r="Z9" s="90"/>
      <c r="AA9" s="90"/>
      <c r="AB9" s="90"/>
      <c r="AC9" s="90"/>
      <c r="AD9" s="90"/>
      <c r="AE9" s="90"/>
      <c r="AF9" s="90"/>
      <c r="AG9" s="90"/>
      <c r="AH9" s="90"/>
      <c r="AI9" s="90"/>
      <c r="AJ9" s="1409"/>
      <c r="AK9" s="1330"/>
      <c r="AL9" s="1330"/>
      <c r="AM9" s="1331"/>
      <c r="AN9" s="90"/>
      <c r="AO9" s="90"/>
      <c r="AP9" s="90"/>
      <c r="AQ9" s="90"/>
      <c r="AR9" s="90"/>
      <c r="AS9" s="90"/>
      <c r="AT9" s="90"/>
      <c r="AU9" s="90"/>
      <c r="AV9" s="90"/>
      <c r="AW9" s="90"/>
      <c r="AX9" s="63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</row>
    <row r="10" spans="1:66">
      <c r="A10" s="1951"/>
      <c r="B10" s="1022" t="s">
        <v>203</v>
      </c>
      <c r="C10" s="1264" t="s">
        <v>4</v>
      </c>
      <c r="D10" s="1264" t="s">
        <v>1681</v>
      </c>
      <c r="E10" s="1253" t="s">
        <v>22</v>
      </c>
      <c r="F10" s="607" t="s">
        <v>737</v>
      </c>
      <c r="G10" s="607" t="s">
        <v>738</v>
      </c>
      <c r="H10" s="179">
        <v>0.54500000000000004</v>
      </c>
      <c r="I10" s="179">
        <f t="shared" si="11"/>
        <v>2.5449999999999999</v>
      </c>
      <c r="J10" s="1251">
        <v>25</v>
      </c>
      <c r="K10" s="37">
        <f t="shared" si="0"/>
        <v>9.0833333333333337E-4</v>
      </c>
      <c r="L10" s="37">
        <f t="shared" si="9"/>
        <v>5.3597222222222223E-3</v>
      </c>
      <c r="M10" s="179">
        <v>0.54500000000000004</v>
      </c>
      <c r="N10" s="472">
        <f t="shared" si="12"/>
        <v>2.5449999999999999</v>
      </c>
      <c r="O10" s="1251">
        <v>25</v>
      </c>
      <c r="P10" s="37">
        <f t="shared" si="10"/>
        <v>9.0833333333333337E-4</v>
      </c>
      <c r="Q10" s="37">
        <f t="shared" si="13"/>
        <v>7.3041666666666671E-3</v>
      </c>
      <c r="R10" s="98">
        <f t="shared" si="1"/>
        <v>0.26577638888888894</v>
      </c>
      <c r="S10" s="98">
        <f t="shared" si="2"/>
        <v>0.34910972222222225</v>
      </c>
      <c r="T10" s="98">
        <f t="shared" si="3"/>
        <v>0.43244305555555557</v>
      </c>
      <c r="U10" s="98">
        <f t="shared" si="4"/>
        <v>0.51577638888888877</v>
      </c>
      <c r="V10" s="98">
        <f t="shared" si="5"/>
        <v>0.59910972222222214</v>
      </c>
      <c r="W10" s="98">
        <f t="shared" si="6"/>
        <v>0.68244305555555551</v>
      </c>
      <c r="X10" s="98">
        <f t="shared" si="7"/>
        <v>0.76577638888888877</v>
      </c>
      <c r="Y10" s="98">
        <f t="shared" si="8"/>
        <v>0.84910972222222214</v>
      </c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1410"/>
      <c r="AK10" s="869" t="s">
        <v>1663</v>
      </c>
      <c r="AL10" s="239"/>
      <c r="AM10" s="1322">
        <v>4.25</v>
      </c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63"/>
    </row>
    <row r="11" spans="1:66">
      <c r="A11" s="1951"/>
      <c r="B11" s="1124" t="s">
        <v>205</v>
      </c>
      <c r="C11" s="1264" t="s">
        <v>4</v>
      </c>
      <c r="D11" s="1264" t="s">
        <v>1681</v>
      </c>
      <c r="E11" s="1253" t="s">
        <v>23</v>
      </c>
      <c r="F11" s="609" t="s">
        <v>739</v>
      </c>
      <c r="G11" s="609" t="s">
        <v>740</v>
      </c>
      <c r="H11" s="124">
        <v>0.37</v>
      </c>
      <c r="I11" s="179">
        <f t="shared" si="11"/>
        <v>2.915</v>
      </c>
      <c r="J11" s="217">
        <v>20</v>
      </c>
      <c r="K11" s="218">
        <f t="shared" si="0"/>
        <v>7.7083333333333333E-4</v>
      </c>
      <c r="L11" s="218">
        <f t="shared" si="9"/>
        <v>6.1305555555555558E-3</v>
      </c>
      <c r="M11" s="1126">
        <v>0.37</v>
      </c>
      <c r="N11" s="526">
        <f t="shared" si="12"/>
        <v>2.915</v>
      </c>
      <c r="O11" s="217">
        <v>25</v>
      </c>
      <c r="P11" s="218">
        <f t="shared" si="10"/>
        <v>6.1666666666666673E-4</v>
      </c>
      <c r="Q11" s="218">
        <f t="shared" si="13"/>
        <v>7.9208333333333335E-3</v>
      </c>
      <c r="R11" s="219">
        <f t="shared" si="1"/>
        <v>0.26654722222222227</v>
      </c>
      <c r="S11" s="219">
        <f t="shared" si="2"/>
        <v>0.34988055555555558</v>
      </c>
      <c r="T11" s="219">
        <f t="shared" si="3"/>
        <v>0.4332138888888889</v>
      </c>
      <c r="U11" s="219">
        <f t="shared" si="4"/>
        <v>0.51654722222222216</v>
      </c>
      <c r="V11" s="219">
        <f t="shared" si="5"/>
        <v>0.59988055555555553</v>
      </c>
      <c r="W11" s="219">
        <f t="shared" si="6"/>
        <v>0.6832138888888889</v>
      </c>
      <c r="X11" s="219">
        <f t="shared" si="7"/>
        <v>0.76654722222222216</v>
      </c>
      <c r="Y11" s="219">
        <f t="shared" si="8"/>
        <v>0.84988055555555553</v>
      </c>
      <c r="Z11" s="90"/>
      <c r="AA11" s="90"/>
      <c r="AB11" s="90"/>
      <c r="AC11" s="90"/>
      <c r="AD11" s="90"/>
      <c r="AE11" s="90"/>
      <c r="AF11" s="90"/>
      <c r="AG11" s="90"/>
      <c r="AH11" s="90"/>
      <c r="AI11" s="90"/>
      <c r="AJ11" s="1410"/>
      <c r="AK11" s="869" t="s">
        <v>1664</v>
      </c>
      <c r="AL11" s="239"/>
      <c r="AM11" s="1322">
        <f>AM10*2</f>
        <v>8.5</v>
      </c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63"/>
    </row>
    <row r="12" spans="1:66">
      <c r="A12" s="1951"/>
      <c r="B12" s="1022" t="s">
        <v>209</v>
      </c>
      <c r="C12" s="1264" t="s">
        <v>4</v>
      </c>
      <c r="D12" s="1264" t="s">
        <v>1681</v>
      </c>
      <c r="E12" s="1253" t="s">
        <v>24</v>
      </c>
      <c r="F12" s="571" t="s">
        <v>1182</v>
      </c>
      <c r="G12" s="571" t="s">
        <v>1183</v>
      </c>
      <c r="H12" s="124">
        <v>0.39</v>
      </c>
      <c r="I12" s="179">
        <f t="shared" si="11"/>
        <v>3.3050000000000002</v>
      </c>
      <c r="J12" s="1251">
        <v>20</v>
      </c>
      <c r="K12" s="37">
        <f t="shared" si="0"/>
        <v>8.1249999999999996E-4</v>
      </c>
      <c r="L12" s="37">
        <f t="shared" si="9"/>
        <v>6.9430555555555556E-3</v>
      </c>
      <c r="M12" s="124">
        <v>0.39</v>
      </c>
      <c r="N12" s="472">
        <f t="shared" si="12"/>
        <v>3.3050000000000002</v>
      </c>
      <c r="O12" s="1251">
        <v>25</v>
      </c>
      <c r="P12" s="37">
        <f t="shared" si="10"/>
        <v>6.5000000000000008E-4</v>
      </c>
      <c r="Q12" s="37">
        <f t="shared" si="13"/>
        <v>8.5708333333333331E-3</v>
      </c>
      <c r="R12" s="98">
        <f t="shared" si="1"/>
        <v>0.26735972222222226</v>
      </c>
      <c r="S12" s="98">
        <f t="shared" si="2"/>
        <v>0.35069305555555558</v>
      </c>
      <c r="T12" s="98">
        <f t="shared" si="3"/>
        <v>0.43402638888888889</v>
      </c>
      <c r="U12" s="98">
        <f t="shared" si="4"/>
        <v>0.51735972222222215</v>
      </c>
      <c r="V12" s="98">
        <f t="shared" si="5"/>
        <v>0.60069305555555552</v>
      </c>
      <c r="W12" s="98">
        <f t="shared" si="6"/>
        <v>0.68402638888888889</v>
      </c>
      <c r="X12" s="98">
        <f t="shared" si="7"/>
        <v>0.76735972222222215</v>
      </c>
      <c r="Y12" s="98">
        <f t="shared" si="8"/>
        <v>0.85069305555555552</v>
      </c>
      <c r="Z12" s="90"/>
      <c r="AA12" s="90"/>
      <c r="AB12" s="90"/>
      <c r="AC12" s="90"/>
      <c r="AD12" s="90"/>
      <c r="AE12" s="90"/>
      <c r="AF12" s="90"/>
      <c r="AG12" s="90"/>
      <c r="AH12" s="90"/>
      <c r="AI12" s="90"/>
      <c r="AJ12" s="1410"/>
      <c r="AK12" s="869"/>
      <c r="AL12" s="1321"/>
      <c r="AM12" s="1324"/>
      <c r="AN12" s="90"/>
      <c r="AO12" s="90"/>
      <c r="AP12" s="90"/>
      <c r="AQ12" s="90"/>
      <c r="AR12" s="90"/>
      <c r="AS12" s="90"/>
      <c r="AT12" s="90"/>
      <c r="AU12" s="90"/>
      <c r="AV12" s="90"/>
      <c r="AW12" s="90"/>
      <c r="AX12" s="63"/>
    </row>
    <row r="13" spans="1:66" ht="17.25" thickBot="1">
      <c r="A13" s="1951"/>
      <c r="B13" s="1022" t="s">
        <v>531</v>
      </c>
      <c r="C13" s="1264" t="s">
        <v>5</v>
      </c>
      <c r="D13" s="1264" t="s">
        <v>1681</v>
      </c>
      <c r="E13" s="1253" t="s">
        <v>25</v>
      </c>
      <c r="F13" s="571" t="s">
        <v>1184</v>
      </c>
      <c r="G13" s="571" t="s">
        <v>1185</v>
      </c>
      <c r="H13" s="179">
        <v>0.65</v>
      </c>
      <c r="I13" s="179">
        <f t="shared" si="11"/>
        <v>3.9550000000000001</v>
      </c>
      <c r="J13" s="1251">
        <v>25</v>
      </c>
      <c r="K13" s="37">
        <f t="shared" si="0"/>
        <v>1.0833333333333335E-3</v>
      </c>
      <c r="L13" s="37">
        <f t="shared" si="9"/>
        <v>8.0263888888888885E-3</v>
      </c>
      <c r="M13" s="179">
        <v>0.65</v>
      </c>
      <c r="N13" s="472">
        <f t="shared" si="12"/>
        <v>3.9550000000000001</v>
      </c>
      <c r="O13" s="1251">
        <v>20</v>
      </c>
      <c r="P13" s="37">
        <f t="shared" si="10"/>
        <v>1.3541666666666667E-3</v>
      </c>
      <c r="Q13" s="37">
        <f t="shared" si="13"/>
        <v>9.9249999999999998E-3</v>
      </c>
      <c r="R13" s="98">
        <f t="shared" si="1"/>
        <v>0.26844305555555559</v>
      </c>
      <c r="S13" s="98">
        <f t="shared" si="2"/>
        <v>0.3517763888888889</v>
      </c>
      <c r="T13" s="98">
        <f t="shared" si="3"/>
        <v>0.43510972222222222</v>
      </c>
      <c r="U13" s="98">
        <f t="shared" si="4"/>
        <v>0.51844305555555548</v>
      </c>
      <c r="V13" s="98">
        <f t="shared" si="5"/>
        <v>0.60177638888888885</v>
      </c>
      <c r="W13" s="98">
        <f t="shared" si="6"/>
        <v>0.68510972222222222</v>
      </c>
      <c r="X13" s="98">
        <f t="shared" si="7"/>
        <v>0.76844305555555548</v>
      </c>
      <c r="Y13" s="98">
        <f t="shared" si="8"/>
        <v>0.85177638888888885</v>
      </c>
      <c r="Z13" s="90"/>
      <c r="AA13" s="90"/>
      <c r="AB13" s="90"/>
      <c r="AC13" s="90"/>
      <c r="AD13" s="90"/>
      <c r="AE13" s="90"/>
      <c r="AF13" s="90"/>
      <c r="AG13" s="90"/>
      <c r="AH13" s="90"/>
      <c r="AI13" s="90"/>
      <c r="AJ13" s="1411"/>
      <c r="AK13" s="1412" t="s">
        <v>1667</v>
      </c>
      <c r="AL13" s="1413"/>
      <c r="AM13" s="1414">
        <f>(AM11*AK5)*255</f>
        <v>17340</v>
      </c>
      <c r="AN13" s="90"/>
      <c r="AO13" s="90"/>
      <c r="AP13" s="90"/>
      <c r="AQ13" s="90"/>
      <c r="AR13" s="90"/>
      <c r="AS13" s="90"/>
      <c r="AT13" s="90"/>
      <c r="AU13" s="90"/>
      <c r="AV13" s="90"/>
      <c r="AW13" s="90"/>
      <c r="AX13" s="15"/>
    </row>
    <row r="14" spans="1:66">
      <c r="A14" s="1951"/>
      <c r="B14" s="1022" t="s">
        <v>516</v>
      </c>
      <c r="C14" s="1264" t="s">
        <v>5</v>
      </c>
      <c r="D14" s="1264" t="s">
        <v>1681</v>
      </c>
      <c r="E14" s="1253" t="s">
        <v>26</v>
      </c>
      <c r="F14" s="571" t="s">
        <v>1180</v>
      </c>
      <c r="G14" s="571" t="s">
        <v>1181</v>
      </c>
      <c r="H14" s="179">
        <v>0.39</v>
      </c>
      <c r="I14" s="179">
        <f t="shared" si="11"/>
        <v>4.3449999999999998</v>
      </c>
      <c r="J14" s="1262">
        <v>25</v>
      </c>
      <c r="K14" s="5">
        <f t="shared" si="0"/>
        <v>6.5000000000000008E-4</v>
      </c>
      <c r="L14" s="5">
        <f t="shared" si="9"/>
        <v>8.676388888888888E-3</v>
      </c>
      <c r="M14" s="1110">
        <v>0.39</v>
      </c>
      <c r="N14" s="519">
        <f t="shared" si="12"/>
        <v>4.3449999999999998</v>
      </c>
      <c r="O14" s="1262">
        <v>20</v>
      </c>
      <c r="P14" s="5">
        <f t="shared" si="10"/>
        <v>8.1249999999999996E-4</v>
      </c>
      <c r="Q14" s="5">
        <f t="shared" si="13"/>
        <v>1.0737500000000001E-2</v>
      </c>
      <c r="R14" s="98">
        <f t="shared" si="1"/>
        <v>0.26909305555555557</v>
      </c>
      <c r="S14" s="98">
        <f t="shared" si="2"/>
        <v>0.35242638888888889</v>
      </c>
      <c r="T14" s="98">
        <f t="shared" si="3"/>
        <v>0.4357597222222222</v>
      </c>
      <c r="U14" s="98">
        <f t="shared" si="4"/>
        <v>0.51909305555555552</v>
      </c>
      <c r="V14" s="98">
        <f t="shared" si="5"/>
        <v>0.60242638888888889</v>
      </c>
      <c r="W14" s="98">
        <f t="shared" si="6"/>
        <v>0.68575972222222226</v>
      </c>
      <c r="X14" s="98">
        <f t="shared" si="7"/>
        <v>0.76909305555555552</v>
      </c>
      <c r="Y14" s="98">
        <f t="shared" si="8"/>
        <v>0.85242638888888889</v>
      </c>
      <c r="Z14" s="90"/>
      <c r="AA14" s="90"/>
      <c r="AB14" s="90"/>
      <c r="AC14" s="90"/>
      <c r="AD14" s="90"/>
      <c r="AE14" s="90"/>
      <c r="AF14" s="90"/>
      <c r="AG14" s="90"/>
      <c r="AH14" s="90"/>
      <c r="AI14" s="90"/>
      <c r="AJ14" s="90"/>
      <c r="AK14" s="90"/>
      <c r="AL14" s="90"/>
      <c r="AM14" s="90"/>
      <c r="AN14" s="90"/>
      <c r="AO14" s="90"/>
      <c r="AP14" s="90"/>
      <c r="AQ14" s="90"/>
      <c r="AR14" s="90"/>
      <c r="AS14" s="90"/>
      <c r="AT14" s="90"/>
      <c r="AU14" s="90"/>
      <c r="AV14" s="90"/>
      <c r="AW14" s="90"/>
      <c r="AX14" s="15"/>
    </row>
    <row r="15" spans="1:66">
      <c r="A15" s="1951"/>
      <c r="B15" s="1022" t="s">
        <v>517</v>
      </c>
      <c r="C15" s="1264" t="s">
        <v>4</v>
      </c>
      <c r="D15" s="1264" t="s">
        <v>1681</v>
      </c>
      <c r="E15" s="1253" t="s">
        <v>27</v>
      </c>
      <c r="F15" s="571" t="s">
        <v>1017</v>
      </c>
      <c r="G15" s="571" t="s">
        <v>1018</v>
      </c>
      <c r="H15" s="179">
        <v>0.31</v>
      </c>
      <c r="I15" s="179">
        <f t="shared" si="11"/>
        <v>4.6549999999999994</v>
      </c>
      <c r="J15" s="1251">
        <v>20</v>
      </c>
      <c r="K15" s="37">
        <f t="shared" si="0"/>
        <v>6.4583333333333333E-4</v>
      </c>
      <c r="L15" s="37">
        <f t="shared" si="9"/>
        <v>9.3222222222222213E-3</v>
      </c>
      <c r="M15" s="179">
        <v>0.31</v>
      </c>
      <c r="N15" s="472">
        <f t="shared" si="12"/>
        <v>4.6549999999999994</v>
      </c>
      <c r="O15" s="1251">
        <v>20</v>
      </c>
      <c r="P15" s="37">
        <f t="shared" si="10"/>
        <v>6.4583333333333333E-4</v>
      </c>
      <c r="Q15" s="37">
        <f t="shared" si="13"/>
        <v>1.1383333333333334E-2</v>
      </c>
      <c r="R15" s="98">
        <f t="shared" si="1"/>
        <v>0.26973888888888892</v>
      </c>
      <c r="S15" s="98">
        <f t="shared" si="2"/>
        <v>0.35307222222222223</v>
      </c>
      <c r="T15" s="98">
        <f t="shared" si="3"/>
        <v>0.43640555555555555</v>
      </c>
      <c r="U15" s="98">
        <f t="shared" si="4"/>
        <v>0.51973888888888886</v>
      </c>
      <c r="V15" s="98">
        <f t="shared" si="5"/>
        <v>0.60307222222222223</v>
      </c>
      <c r="W15" s="98">
        <f t="shared" si="6"/>
        <v>0.6864055555555556</v>
      </c>
      <c r="X15" s="98">
        <f t="shared" si="7"/>
        <v>0.76973888888888886</v>
      </c>
      <c r="Y15" s="98">
        <f t="shared" si="8"/>
        <v>0.85307222222222223</v>
      </c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15"/>
    </row>
    <row r="16" spans="1:66">
      <c r="A16" s="1951"/>
      <c r="B16" s="1022" t="s">
        <v>455</v>
      </c>
      <c r="C16" s="1264" t="s">
        <v>5</v>
      </c>
      <c r="D16" s="1264" t="s">
        <v>1683</v>
      </c>
      <c r="E16" s="1253" t="s">
        <v>28</v>
      </c>
      <c r="F16" s="571" t="s">
        <v>1019</v>
      </c>
      <c r="G16" s="571" t="s">
        <v>1020</v>
      </c>
      <c r="H16" s="124">
        <v>2.1</v>
      </c>
      <c r="I16" s="179">
        <f t="shared" si="11"/>
        <v>6.754999999999999</v>
      </c>
      <c r="J16" s="1251">
        <v>25</v>
      </c>
      <c r="K16" s="37">
        <f t="shared" si="0"/>
        <v>3.5000000000000001E-3</v>
      </c>
      <c r="L16" s="37">
        <f t="shared" si="9"/>
        <v>1.2822222222222221E-2</v>
      </c>
      <c r="M16" s="828">
        <v>2.1</v>
      </c>
      <c r="N16" s="472">
        <f t="shared" si="12"/>
        <v>6.754999999999999</v>
      </c>
      <c r="O16" s="1251">
        <v>25</v>
      </c>
      <c r="P16" s="37">
        <f t="shared" si="10"/>
        <v>3.5000000000000001E-3</v>
      </c>
      <c r="Q16" s="37">
        <f t="shared" si="13"/>
        <v>1.4883333333333333E-2</v>
      </c>
      <c r="R16" s="98">
        <f t="shared" si="1"/>
        <v>0.27323888888888892</v>
      </c>
      <c r="S16" s="98">
        <f t="shared" si="2"/>
        <v>0.35657222222222223</v>
      </c>
      <c r="T16" s="98">
        <f t="shared" si="3"/>
        <v>0.43990555555555555</v>
      </c>
      <c r="U16" s="98">
        <f t="shared" si="4"/>
        <v>0.52323888888888881</v>
      </c>
      <c r="V16" s="98">
        <f t="shared" si="5"/>
        <v>0.60657222222222218</v>
      </c>
      <c r="W16" s="98">
        <f t="shared" si="6"/>
        <v>0.68990555555555555</v>
      </c>
      <c r="X16" s="98">
        <f t="shared" si="7"/>
        <v>0.77323888888888881</v>
      </c>
      <c r="Y16" s="98">
        <f t="shared" si="8"/>
        <v>0.85657222222222218</v>
      </c>
      <c r="Z16" s="90"/>
      <c r="AA16" s="90"/>
      <c r="AB16" s="90"/>
      <c r="AC16" s="90"/>
      <c r="AD16" s="90"/>
      <c r="AE16" s="90"/>
      <c r="AF16" s="90"/>
      <c r="AG16" s="90"/>
      <c r="AH16" s="90"/>
      <c r="AI16" s="90"/>
      <c r="AJ16" s="90"/>
      <c r="AK16" s="90"/>
      <c r="AL16" s="90"/>
      <c r="AM16" s="90"/>
      <c r="AN16" s="90"/>
      <c r="AO16" s="90"/>
      <c r="AP16" s="90"/>
      <c r="AQ16" s="90"/>
      <c r="AR16" s="90"/>
      <c r="AS16" s="90"/>
      <c r="AT16" s="90"/>
      <c r="AU16" s="90"/>
      <c r="AV16" s="90"/>
      <c r="AW16" s="90"/>
      <c r="AX16" s="15"/>
    </row>
    <row r="17" spans="1:57">
      <c r="A17" s="1951"/>
      <c r="B17" s="1125" t="s">
        <v>456</v>
      </c>
      <c r="C17" s="1264" t="s">
        <v>5</v>
      </c>
      <c r="D17" s="1264" t="s">
        <v>1683</v>
      </c>
      <c r="E17" s="1253" t="s">
        <v>29</v>
      </c>
      <c r="F17" s="571" t="s">
        <v>1021</v>
      </c>
      <c r="G17" s="571" t="s">
        <v>1022</v>
      </c>
      <c r="H17" s="1111">
        <v>0.76</v>
      </c>
      <c r="I17" s="1111">
        <f t="shared" si="11"/>
        <v>7.5149999999999988</v>
      </c>
      <c r="J17" s="163">
        <v>25</v>
      </c>
      <c r="K17" s="164">
        <f t="shared" si="0"/>
        <v>1.2666666666666666E-3</v>
      </c>
      <c r="L17" s="164">
        <f t="shared" si="9"/>
        <v>1.4088888888888887E-2</v>
      </c>
      <c r="M17" s="1111">
        <v>0.76</v>
      </c>
      <c r="N17" s="474">
        <f t="shared" si="12"/>
        <v>7.5149999999999988</v>
      </c>
      <c r="O17" s="163">
        <v>30</v>
      </c>
      <c r="P17" s="164">
        <f t="shared" si="10"/>
        <v>1.0555555555555555E-3</v>
      </c>
      <c r="Q17" s="164">
        <f t="shared" si="13"/>
        <v>1.5938888888888888E-2</v>
      </c>
      <c r="R17" s="219">
        <f t="shared" si="1"/>
        <v>0.27450555555555561</v>
      </c>
      <c r="S17" s="219">
        <f t="shared" si="2"/>
        <v>0.35783888888888893</v>
      </c>
      <c r="T17" s="219">
        <f t="shared" si="3"/>
        <v>0.44117222222222224</v>
      </c>
      <c r="U17" s="219">
        <f t="shared" si="4"/>
        <v>0.52450555555555545</v>
      </c>
      <c r="V17" s="219">
        <f t="shared" si="5"/>
        <v>0.60783888888888882</v>
      </c>
      <c r="W17" s="219">
        <f t="shared" si="6"/>
        <v>0.69117222222222219</v>
      </c>
      <c r="X17" s="219">
        <f t="shared" si="7"/>
        <v>0.77450555555555545</v>
      </c>
      <c r="Y17" s="219">
        <f t="shared" si="8"/>
        <v>0.85783888888888882</v>
      </c>
      <c r="Z17" s="90"/>
      <c r="AA17" s="90"/>
      <c r="AB17" s="90"/>
      <c r="AC17" s="90"/>
      <c r="AD17" s="90"/>
      <c r="AE17" s="90"/>
      <c r="AF17" s="90"/>
      <c r="AG17" s="90"/>
      <c r="AH17" s="90"/>
      <c r="AI17" s="90"/>
      <c r="AJ17" s="90"/>
      <c r="AK17" s="90"/>
      <c r="AL17" s="90"/>
      <c r="AM17" s="90"/>
      <c r="AN17" s="90"/>
      <c r="AO17" s="90"/>
      <c r="AP17" s="90"/>
      <c r="AQ17" s="90"/>
      <c r="AR17" s="90"/>
      <c r="AS17" s="90"/>
      <c r="AT17" s="90"/>
      <c r="AU17" s="90"/>
      <c r="AV17" s="90"/>
      <c r="AW17" s="90"/>
      <c r="AX17" s="15"/>
    </row>
    <row r="18" spans="1:57">
      <c r="A18" s="1951"/>
      <c r="B18" s="1022" t="s">
        <v>457</v>
      </c>
      <c r="C18" s="1264" t="s">
        <v>5</v>
      </c>
      <c r="D18" s="1264" t="s">
        <v>1683</v>
      </c>
      <c r="E18" s="1253" t="s">
        <v>30</v>
      </c>
      <c r="F18" s="571" t="s">
        <v>1023</v>
      </c>
      <c r="G18" s="571" t="s">
        <v>1024</v>
      </c>
      <c r="H18" s="829">
        <v>0.74</v>
      </c>
      <c r="I18" s="179">
        <f t="shared" si="11"/>
        <v>8.254999999999999</v>
      </c>
      <c r="J18" s="1251">
        <v>25</v>
      </c>
      <c r="K18" s="37">
        <f t="shared" si="0"/>
        <v>1.2333333333333335E-3</v>
      </c>
      <c r="L18" s="37">
        <f t="shared" si="9"/>
        <v>1.532222222222222E-2</v>
      </c>
      <c r="M18" s="829">
        <v>0.74</v>
      </c>
      <c r="N18" s="472">
        <f t="shared" si="12"/>
        <v>8.254999999999999</v>
      </c>
      <c r="O18" s="1251">
        <v>30</v>
      </c>
      <c r="P18" s="37">
        <f t="shared" si="10"/>
        <v>1.0277777777777778E-3</v>
      </c>
      <c r="Q18" s="37">
        <f t="shared" si="13"/>
        <v>1.6966666666666665E-2</v>
      </c>
      <c r="R18" s="98">
        <f t="shared" si="1"/>
        <v>0.27573888888888892</v>
      </c>
      <c r="S18" s="98">
        <f t="shared" si="2"/>
        <v>0.35907222222222224</v>
      </c>
      <c r="T18" s="98">
        <f t="shared" si="3"/>
        <v>0.44240555555555555</v>
      </c>
      <c r="U18" s="98">
        <f t="shared" si="4"/>
        <v>0.52573888888888876</v>
      </c>
      <c r="V18" s="98">
        <f t="shared" si="5"/>
        <v>0.60907222222222213</v>
      </c>
      <c r="W18" s="98">
        <f t="shared" si="6"/>
        <v>0.6924055555555555</v>
      </c>
      <c r="X18" s="98">
        <f t="shared" si="7"/>
        <v>0.77573888888888876</v>
      </c>
      <c r="Y18" s="98">
        <f t="shared" si="8"/>
        <v>0.85907222222222213</v>
      </c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15"/>
    </row>
    <row r="19" spans="1:57">
      <c r="A19" s="1951"/>
      <c r="B19" s="1022" t="s">
        <v>518</v>
      </c>
      <c r="C19" s="1264" t="s">
        <v>5</v>
      </c>
      <c r="D19" s="1264" t="s">
        <v>1683</v>
      </c>
      <c r="E19" s="1253" t="s">
        <v>31</v>
      </c>
      <c r="F19" s="571" t="s">
        <v>1025</v>
      </c>
      <c r="G19" s="571" t="s">
        <v>1026</v>
      </c>
      <c r="H19" s="830">
        <v>0.75</v>
      </c>
      <c r="I19" s="179">
        <f t="shared" si="11"/>
        <v>9.004999999999999</v>
      </c>
      <c r="J19" s="1251">
        <v>25</v>
      </c>
      <c r="K19" s="37">
        <f t="shared" si="0"/>
        <v>1.25E-3</v>
      </c>
      <c r="L19" s="37">
        <f t="shared" si="9"/>
        <v>1.6572222222222221E-2</v>
      </c>
      <c r="M19" s="830">
        <v>0.75</v>
      </c>
      <c r="N19" s="472">
        <f t="shared" si="12"/>
        <v>9.004999999999999</v>
      </c>
      <c r="O19" s="1251">
        <v>30</v>
      </c>
      <c r="P19" s="37">
        <f t="shared" si="10"/>
        <v>1.0416666666666667E-3</v>
      </c>
      <c r="Q19" s="37">
        <f t="shared" si="13"/>
        <v>1.8008333333333331E-2</v>
      </c>
      <c r="R19" s="98">
        <f t="shared" si="1"/>
        <v>0.2769888888888889</v>
      </c>
      <c r="S19" s="98">
        <f t="shared" si="2"/>
        <v>0.36032222222222221</v>
      </c>
      <c r="T19" s="98">
        <f t="shared" si="3"/>
        <v>0.44365555555555553</v>
      </c>
      <c r="U19" s="98">
        <f t="shared" si="4"/>
        <v>0.52698888888888873</v>
      </c>
      <c r="V19" s="98">
        <f t="shared" si="5"/>
        <v>0.6103222222222221</v>
      </c>
      <c r="W19" s="98">
        <f t="shared" si="6"/>
        <v>0.69365555555555547</v>
      </c>
      <c r="X19" s="98">
        <f t="shared" si="7"/>
        <v>0.77698888888888873</v>
      </c>
      <c r="Y19" s="98">
        <f t="shared" si="8"/>
        <v>0.8603222222222221</v>
      </c>
      <c r="Z19" s="90"/>
      <c r="AA19" s="90"/>
      <c r="AB19" s="90"/>
      <c r="AC19" s="90"/>
      <c r="AD19" s="90"/>
      <c r="AE19" s="90"/>
      <c r="AF19" s="90"/>
      <c r="AG19" s="90"/>
      <c r="AH19" s="90"/>
      <c r="AI19" s="90"/>
      <c r="AJ19" s="90"/>
      <c r="AK19" s="90"/>
      <c r="AL19" s="90"/>
      <c r="AM19" s="90"/>
      <c r="AN19" s="90"/>
      <c r="AO19" s="90"/>
      <c r="AP19" s="90"/>
      <c r="AQ19" s="90"/>
      <c r="AR19" s="90"/>
      <c r="AS19" s="90"/>
      <c r="AT19" s="90"/>
      <c r="AU19" s="90"/>
      <c r="AV19" s="90"/>
      <c r="AW19" s="90"/>
      <c r="AX19" s="15"/>
    </row>
    <row r="20" spans="1:57">
      <c r="A20" s="1951"/>
      <c r="B20" s="1022" t="s">
        <v>520</v>
      </c>
      <c r="C20" s="1264" t="s">
        <v>5</v>
      </c>
      <c r="D20" s="1264" t="s">
        <v>1681</v>
      </c>
      <c r="E20" s="1253" t="s">
        <v>32</v>
      </c>
      <c r="F20" s="571" t="s">
        <v>1043</v>
      </c>
      <c r="G20" s="571" t="s">
        <v>1044</v>
      </c>
      <c r="H20" s="830">
        <v>1</v>
      </c>
      <c r="I20" s="179">
        <f t="shared" si="11"/>
        <v>10.004999999999999</v>
      </c>
      <c r="J20" s="1251">
        <v>30</v>
      </c>
      <c r="K20" s="37">
        <f t="shared" si="0"/>
        <v>1.3888888888888889E-3</v>
      </c>
      <c r="L20" s="37">
        <f t="shared" si="9"/>
        <v>1.7961111111111108E-2</v>
      </c>
      <c r="M20" s="830">
        <v>1</v>
      </c>
      <c r="N20" s="472">
        <f t="shared" si="12"/>
        <v>10.004999999999999</v>
      </c>
      <c r="O20" s="1251">
        <v>30</v>
      </c>
      <c r="P20" s="37">
        <f t="shared" si="10"/>
        <v>1.3888888888888889E-3</v>
      </c>
      <c r="Q20" s="37">
        <f t="shared" si="13"/>
        <v>1.9397222222222218E-2</v>
      </c>
      <c r="R20" s="98">
        <f t="shared" si="1"/>
        <v>0.27837777777777778</v>
      </c>
      <c r="S20" s="98">
        <f t="shared" si="2"/>
        <v>0.36171111111111109</v>
      </c>
      <c r="T20" s="98">
        <f t="shared" si="3"/>
        <v>0.44504444444444441</v>
      </c>
      <c r="U20" s="98">
        <f t="shared" si="4"/>
        <v>0.52837777777777761</v>
      </c>
      <c r="V20" s="98">
        <f t="shared" si="5"/>
        <v>0.61171111111111098</v>
      </c>
      <c r="W20" s="98">
        <f t="shared" si="6"/>
        <v>0.69504444444444435</v>
      </c>
      <c r="X20" s="98">
        <f t="shared" si="7"/>
        <v>0.77837777777777761</v>
      </c>
      <c r="Y20" s="98">
        <f t="shared" si="8"/>
        <v>0.86171111111111098</v>
      </c>
      <c r="Z20" s="90"/>
      <c r="AA20" s="90"/>
      <c r="AB20" s="90"/>
      <c r="AC20" s="90"/>
      <c r="AD20" s="90"/>
      <c r="AE20" s="90"/>
      <c r="AF20" s="90"/>
      <c r="AG20" s="90"/>
      <c r="AH20" s="90"/>
      <c r="AI20" s="90"/>
      <c r="AJ20" s="90"/>
      <c r="AK20" s="90"/>
      <c r="AL20" s="90"/>
      <c r="AM20" s="90"/>
      <c r="AN20" s="90"/>
      <c r="AO20" s="90"/>
      <c r="AP20" s="90"/>
      <c r="AQ20" s="90"/>
      <c r="AR20" s="90"/>
      <c r="AS20" s="90"/>
      <c r="AT20" s="90"/>
      <c r="AU20" s="90"/>
      <c r="AV20" s="90"/>
      <c r="AW20" s="90"/>
      <c r="AX20" s="15"/>
    </row>
    <row r="21" spans="1:57">
      <c r="A21" s="1951"/>
      <c r="B21" s="1022" t="s">
        <v>521</v>
      </c>
      <c r="C21" s="1264" t="s">
        <v>5</v>
      </c>
      <c r="D21" s="1264" t="s">
        <v>1681</v>
      </c>
      <c r="E21" s="1253" t="s">
        <v>148</v>
      </c>
      <c r="F21" s="571" t="s">
        <v>1027</v>
      </c>
      <c r="G21" s="571" t="s">
        <v>1028</v>
      </c>
      <c r="H21" s="433">
        <v>0.57999999999999996</v>
      </c>
      <c r="I21" s="179">
        <f t="shared" si="11"/>
        <v>10.584999999999999</v>
      </c>
      <c r="J21" s="1251">
        <v>30</v>
      </c>
      <c r="K21" s="37">
        <f t="shared" si="0"/>
        <v>8.0555555555555545E-4</v>
      </c>
      <c r="L21" s="37">
        <f t="shared" si="9"/>
        <v>1.8766666666666664E-2</v>
      </c>
      <c r="M21" s="433">
        <v>0.57999999999999996</v>
      </c>
      <c r="N21" s="472">
        <f t="shared" si="12"/>
        <v>10.584999999999999</v>
      </c>
      <c r="O21" s="1251">
        <v>30</v>
      </c>
      <c r="P21" s="37">
        <f t="shared" si="10"/>
        <v>8.0555555555555545E-4</v>
      </c>
      <c r="Q21" s="37">
        <f t="shared" si="13"/>
        <v>2.0202777777777774E-2</v>
      </c>
      <c r="R21" s="98">
        <f t="shared" si="1"/>
        <v>0.27918333333333334</v>
      </c>
      <c r="S21" s="98">
        <f t="shared" si="2"/>
        <v>0.36251666666666665</v>
      </c>
      <c r="T21" s="98">
        <f t="shared" si="3"/>
        <v>0.44584999999999997</v>
      </c>
      <c r="U21" s="98">
        <f t="shared" si="4"/>
        <v>0.52918333333333312</v>
      </c>
      <c r="V21" s="98">
        <f t="shared" si="5"/>
        <v>0.61251666666666649</v>
      </c>
      <c r="W21" s="98">
        <f t="shared" si="6"/>
        <v>0.69584999999999986</v>
      </c>
      <c r="X21" s="98">
        <f t="shared" si="7"/>
        <v>0.77918333333333312</v>
      </c>
      <c r="Y21" s="98">
        <f t="shared" si="8"/>
        <v>0.86251666666666649</v>
      </c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15"/>
    </row>
    <row r="22" spans="1:57">
      <c r="A22" s="1951"/>
      <c r="B22" s="1022" t="s">
        <v>522</v>
      </c>
      <c r="C22" s="1264" t="s">
        <v>5</v>
      </c>
      <c r="D22" s="1264" t="s">
        <v>1681</v>
      </c>
      <c r="E22" s="1253" t="s">
        <v>149</v>
      </c>
      <c r="F22" s="571" t="s">
        <v>1045</v>
      </c>
      <c r="G22" s="571" t="s">
        <v>1046</v>
      </c>
      <c r="H22" s="516">
        <v>0.72</v>
      </c>
      <c r="I22" s="179">
        <f t="shared" si="11"/>
        <v>11.305</v>
      </c>
      <c r="J22" s="1251">
        <v>30</v>
      </c>
      <c r="K22" s="37">
        <f t="shared" si="0"/>
        <v>1E-3</v>
      </c>
      <c r="L22" s="37">
        <f t="shared" si="9"/>
        <v>1.9766666666666665E-2</v>
      </c>
      <c r="M22" s="1251">
        <v>0.7</v>
      </c>
      <c r="N22" s="472">
        <f t="shared" si="12"/>
        <v>11.284999999999998</v>
      </c>
      <c r="O22" s="1251">
        <v>30</v>
      </c>
      <c r="P22" s="37">
        <f t="shared" si="10"/>
        <v>9.7222222222222209E-4</v>
      </c>
      <c r="Q22" s="37">
        <f t="shared" si="13"/>
        <v>2.1174999999999996E-2</v>
      </c>
      <c r="R22" s="98">
        <f t="shared" si="1"/>
        <v>0.28018333333333334</v>
      </c>
      <c r="S22" s="98">
        <f t="shared" si="2"/>
        <v>0.36351666666666665</v>
      </c>
      <c r="T22" s="98">
        <f t="shared" si="3"/>
        <v>0.44684999999999997</v>
      </c>
      <c r="U22" s="98">
        <f t="shared" si="4"/>
        <v>0.53018333333333312</v>
      </c>
      <c r="V22" s="98">
        <f t="shared" si="5"/>
        <v>0.61351666666666649</v>
      </c>
      <c r="W22" s="98">
        <f t="shared" si="6"/>
        <v>0.69684999999999986</v>
      </c>
      <c r="X22" s="98">
        <f t="shared" si="7"/>
        <v>0.78018333333333312</v>
      </c>
      <c r="Y22" s="98">
        <f t="shared" si="8"/>
        <v>0.86351666666666649</v>
      </c>
      <c r="Z22" s="90"/>
      <c r="AA22" s="90"/>
      <c r="AB22" s="90"/>
      <c r="AC22" s="90"/>
      <c r="AD22" s="90"/>
      <c r="AE22" s="90"/>
      <c r="AF22" s="90"/>
      <c r="AG22" s="90"/>
      <c r="AH22" s="90"/>
      <c r="AI22" s="90"/>
      <c r="AJ22" s="90"/>
      <c r="AK22" s="90"/>
      <c r="AL22" s="90"/>
      <c r="AM22" s="90"/>
      <c r="AN22" s="90"/>
      <c r="AO22" s="90"/>
      <c r="AP22" s="90"/>
      <c r="AQ22" s="90"/>
      <c r="AR22" s="90"/>
      <c r="AS22" s="90"/>
      <c r="AT22" s="90"/>
      <c r="AU22" s="90"/>
      <c r="AV22" s="90"/>
      <c r="AW22" s="90"/>
      <c r="AX22" s="15"/>
    </row>
    <row r="23" spans="1:57" ht="15" customHeight="1">
      <c r="A23" s="1951"/>
      <c r="B23" s="1124" t="s">
        <v>523</v>
      </c>
      <c r="C23" s="1264" t="s">
        <v>5</v>
      </c>
      <c r="D23" s="1264" t="s">
        <v>1681</v>
      </c>
      <c r="E23" s="1253" t="s">
        <v>150</v>
      </c>
      <c r="F23" s="571" t="s">
        <v>1047</v>
      </c>
      <c r="G23" s="571" t="s">
        <v>1048</v>
      </c>
      <c r="H23" s="163">
        <v>0.72</v>
      </c>
      <c r="I23" s="1111">
        <f t="shared" si="11"/>
        <v>12.025</v>
      </c>
      <c r="J23" s="163">
        <v>30</v>
      </c>
      <c r="K23" s="164">
        <f t="shared" si="0"/>
        <v>1E-3</v>
      </c>
      <c r="L23" s="164">
        <f t="shared" si="9"/>
        <v>2.0766666666666666E-2</v>
      </c>
      <c r="M23" s="163">
        <v>0.7</v>
      </c>
      <c r="N23" s="474">
        <f t="shared" si="12"/>
        <v>11.984999999999998</v>
      </c>
      <c r="O23" s="163">
        <v>30</v>
      </c>
      <c r="P23" s="164">
        <f t="shared" si="10"/>
        <v>9.7222222222222209E-4</v>
      </c>
      <c r="Q23" s="164">
        <f t="shared" si="13"/>
        <v>2.2147222222222217E-2</v>
      </c>
      <c r="R23" s="165">
        <f t="shared" si="1"/>
        <v>0.28118333333333334</v>
      </c>
      <c r="S23" s="219">
        <f t="shared" si="2"/>
        <v>0.36451666666666666</v>
      </c>
      <c r="T23" s="219">
        <f t="shared" si="3"/>
        <v>0.44784999999999997</v>
      </c>
      <c r="U23" s="219">
        <f t="shared" si="4"/>
        <v>0.53118333333333312</v>
      </c>
      <c r="V23" s="219">
        <f t="shared" si="5"/>
        <v>0.61451666666666649</v>
      </c>
      <c r="W23" s="219">
        <f t="shared" si="6"/>
        <v>0.69784999999999986</v>
      </c>
      <c r="X23" s="219">
        <f t="shared" si="7"/>
        <v>0.78118333333333312</v>
      </c>
      <c r="Y23" s="219">
        <f t="shared" si="8"/>
        <v>0.86451666666666649</v>
      </c>
      <c r="Z23" s="90"/>
      <c r="AA23" s="90"/>
      <c r="AB23" s="90"/>
      <c r="AC23" s="90"/>
      <c r="AD23" s="90"/>
      <c r="AE23" s="90"/>
      <c r="AF23" s="90"/>
      <c r="AG23" s="90"/>
      <c r="AH23" s="90"/>
      <c r="AI23" s="90"/>
      <c r="AJ23" s="63"/>
      <c r="AK23" s="63"/>
      <c r="AL23" s="63"/>
      <c r="AM23" s="63"/>
      <c r="AN23" s="63"/>
      <c r="AO23" s="63"/>
      <c r="AP23" s="63"/>
      <c r="AQ23" s="63"/>
      <c r="AR23" s="63"/>
      <c r="AS23" s="15"/>
      <c r="AT23" s="15"/>
      <c r="AU23" s="15"/>
      <c r="AV23" s="15"/>
      <c r="AW23" s="15"/>
      <c r="AX23" s="15"/>
      <c r="AY23" s="15"/>
      <c r="AZ23" s="15"/>
      <c r="BA23" s="15"/>
      <c r="BB23" s="15"/>
    </row>
    <row r="24" spans="1:57">
      <c r="A24" s="1951"/>
      <c r="B24" s="1022" t="s">
        <v>522</v>
      </c>
      <c r="C24" s="1264" t="s">
        <v>4</v>
      </c>
      <c r="D24" s="1264" t="s">
        <v>1681</v>
      </c>
      <c r="E24" s="1253" t="s">
        <v>151</v>
      </c>
      <c r="F24" s="739" t="s">
        <v>1186</v>
      </c>
      <c r="G24" s="739" t="s">
        <v>1187</v>
      </c>
      <c r="H24" s="1251">
        <v>0.72</v>
      </c>
      <c r="I24" s="179">
        <f t="shared" si="11"/>
        <v>12.745000000000001</v>
      </c>
      <c r="J24" s="1251">
        <v>35</v>
      </c>
      <c r="K24" s="37">
        <f t="shared" si="0"/>
        <v>8.571428571428571E-4</v>
      </c>
      <c r="L24" s="37">
        <f t="shared" si="9"/>
        <v>2.1623809523809524E-2</v>
      </c>
      <c r="M24" s="1251">
        <v>0.72</v>
      </c>
      <c r="N24" s="472">
        <f t="shared" si="12"/>
        <v>12.704999999999998</v>
      </c>
      <c r="O24" s="1251">
        <v>25</v>
      </c>
      <c r="P24" s="37">
        <f t="shared" si="10"/>
        <v>1.1999999999999999E-3</v>
      </c>
      <c r="Q24" s="37">
        <f>Q23+P24</f>
        <v>2.3347222222222217E-2</v>
      </c>
      <c r="R24" s="98">
        <f t="shared" si="1"/>
        <v>0.28204047619047617</v>
      </c>
      <c r="S24" s="98">
        <f t="shared" si="2"/>
        <v>0.36537380952380949</v>
      </c>
      <c r="T24" s="98">
        <f t="shared" si="3"/>
        <v>0.4487071428571428</v>
      </c>
      <c r="U24" s="98">
        <f t="shared" si="4"/>
        <v>0.53204047619047601</v>
      </c>
      <c r="V24" s="98">
        <f t="shared" si="5"/>
        <v>0.61537380952380938</v>
      </c>
      <c r="W24" s="98">
        <f t="shared" si="6"/>
        <v>0.69870714285714275</v>
      </c>
      <c r="X24" s="98">
        <f t="shared" si="7"/>
        <v>0.78204047619047601</v>
      </c>
      <c r="Y24" s="98">
        <f t="shared" si="8"/>
        <v>0.86537380952380938</v>
      </c>
      <c r="Z24" s="90"/>
      <c r="AA24" s="90"/>
      <c r="AB24" s="90"/>
      <c r="AC24" s="90"/>
      <c r="AD24" s="90"/>
      <c r="AE24" s="90"/>
      <c r="AF24" s="90"/>
      <c r="AG24" s="90"/>
      <c r="AH24" s="90"/>
      <c r="AI24" s="90"/>
      <c r="AJ24" s="192"/>
      <c r="AK24" s="192"/>
      <c r="AL24" s="192"/>
      <c r="AM24" s="192"/>
      <c r="AN24" s="192"/>
      <c r="AO24" s="63"/>
      <c r="AP24" s="63"/>
      <c r="AQ24" s="63"/>
      <c r="AR24" s="63"/>
      <c r="AS24" s="15"/>
      <c r="AT24" s="15"/>
      <c r="AU24" s="15"/>
      <c r="AV24" s="15"/>
      <c r="AW24" s="15"/>
      <c r="AX24" s="15"/>
      <c r="AY24" s="15"/>
      <c r="AZ24" s="15"/>
      <c r="BA24" s="15"/>
      <c r="BB24" s="15"/>
    </row>
    <row r="25" spans="1:57">
      <c r="A25" s="1951"/>
      <c r="B25" s="1022" t="s">
        <v>521</v>
      </c>
      <c r="C25" s="1264" t="s">
        <v>4</v>
      </c>
      <c r="D25" s="1264" t="s">
        <v>1681</v>
      </c>
      <c r="E25" s="1253" t="s">
        <v>152</v>
      </c>
      <c r="F25" s="571" t="s">
        <v>1029</v>
      </c>
      <c r="G25" s="571" t="s">
        <v>1030</v>
      </c>
      <c r="H25" s="1247">
        <v>0.77</v>
      </c>
      <c r="I25" s="179">
        <f t="shared" si="11"/>
        <v>13.515000000000001</v>
      </c>
      <c r="J25" s="1247">
        <v>40</v>
      </c>
      <c r="K25" s="37">
        <f t="shared" si="0"/>
        <v>8.0208333333333336E-4</v>
      </c>
      <c r="L25" s="37">
        <f t="shared" si="9"/>
        <v>2.2425892857142856E-2</v>
      </c>
      <c r="M25" s="1247">
        <v>0.77</v>
      </c>
      <c r="N25" s="37" t="s">
        <v>492</v>
      </c>
      <c r="O25" s="37" t="s">
        <v>492</v>
      </c>
      <c r="P25" s="37" t="s">
        <v>492</v>
      </c>
      <c r="Q25" s="37" t="s">
        <v>492</v>
      </c>
      <c r="R25" s="98">
        <f t="shared" si="1"/>
        <v>0.28284255952380949</v>
      </c>
      <c r="S25" s="98">
        <f t="shared" si="2"/>
        <v>0.3661758928571428</v>
      </c>
      <c r="T25" s="98">
        <f t="shared" si="3"/>
        <v>0.44950922619047612</v>
      </c>
      <c r="U25" s="98">
        <f t="shared" si="4"/>
        <v>0.53284255952380932</v>
      </c>
      <c r="V25" s="98">
        <f t="shared" si="5"/>
        <v>0.61617589285714269</v>
      </c>
      <c r="W25" s="98">
        <f t="shared" si="6"/>
        <v>0.69950922619047606</v>
      </c>
      <c r="X25" s="98">
        <f t="shared" si="7"/>
        <v>0.78284255952380932</v>
      </c>
      <c r="Y25" s="98">
        <f t="shared" si="8"/>
        <v>0.86617589285714269</v>
      </c>
      <c r="Z25" s="90"/>
      <c r="AA25" s="90"/>
      <c r="AB25" s="90"/>
      <c r="AC25" s="90"/>
      <c r="AD25" s="90"/>
      <c r="AE25" s="90"/>
      <c r="AF25" s="90"/>
      <c r="AG25" s="90"/>
      <c r="AH25" s="90"/>
      <c r="AI25" s="90"/>
      <c r="AJ25" s="192"/>
      <c r="AK25" s="192"/>
      <c r="AL25" s="192"/>
      <c r="AM25" s="192"/>
      <c r="AN25" s="192"/>
      <c r="AO25" s="63"/>
      <c r="AP25" s="63"/>
      <c r="AQ25" s="63"/>
      <c r="AR25" s="63"/>
      <c r="AS25" s="15"/>
      <c r="AT25" s="15"/>
      <c r="AU25" s="15"/>
      <c r="AV25" s="15"/>
      <c r="AW25" s="15"/>
      <c r="AX25" s="15"/>
      <c r="AY25" s="15"/>
      <c r="AZ25" s="15"/>
      <c r="BA25" s="15"/>
      <c r="BB25" s="15"/>
    </row>
    <row r="26" spans="1:57">
      <c r="A26" s="1951"/>
      <c r="B26" s="1022" t="s">
        <v>520</v>
      </c>
      <c r="C26" s="1439" t="s">
        <v>4</v>
      </c>
      <c r="D26" s="1439" t="s">
        <v>1681</v>
      </c>
      <c r="E26" s="1253" t="s">
        <v>153</v>
      </c>
      <c r="F26" s="571" t="s">
        <v>1196</v>
      </c>
      <c r="G26" s="571" t="s">
        <v>1197</v>
      </c>
      <c r="H26" s="217">
        <v>0.53</v>
      </c>
      <c r="I26" s="1075">
        <f t="shared" si="11"/>
        <v>14.045</v>
      </c>
      <c r="J26" s="217">
        <v>40</v>
      </c>
      <c r="K26" s="218">
        <f t="shared" si="0"/>
        <v>5.5208333333333335E-4</v>
      </c>
      <c r="L26" s="218">
        <f t="shared" si="9"/>
        <v>2.2977976190476191E-2</v>
      </c>
      <c r="M26" s="217">
        <v>0.53</v>
      </c>
      <c r="N26" s="218" t="s">
        <v>492</v>
      </c>
      <c r="O26" s="218" t="s">
        <v>492</v>
      </c>
      <c r="P26" s="218" t="s">
        <v>492</v>
      </c>
      <c r="Q26" s="218" t="s">
        <v>492</v>
      </c>
      <c r="R26" s="98">
        <f t="shared" si="1"/>
        <v>0.28339464285714283</v>
      </c>
      <c r="S26" s="98">
        <f t="shared" si="2"/>
        <v>0.36672797619047615</v>
      </c>
      <c r="T26" s="98">
        <f t="shared" si="3"/>
        <v>0.45006130952380946</v>
      </c>
      <c r="U26" s="98">
        <f t="shared" si="4"/>
        <v>0.53339464285714266</v>
      </c>
      <c r="V26" s="98">
        <f t="shared" si="5"/>
        <v>0.61672797619047603</v>
      </c>
      <c r="W26" s="98">
        <f t="shared" si="6"/>
        <v>0.70006130952380941</v>
      </c>
      <c r="X26" s="98">
        <f t="shared" si="7"/>
        <v>0.78339464285714266</v>
      </c>
      <c r="Y26" s="98">
        <f t="shared" si="8"/>
        <v>0.86672797619047603</v>
      </c>
      <c r="Z26" s="90"/>
      <c r="AA26" s="90"/>
      <c r="AB26" s="90"/>
      <c r="AC26" s="90"/>
      <c r="AD26" s="90"/>
      <c r="AE26" s="90"/>
      <c r="AF26" s="90"/>
      <c r="AG26" s="90"/>
      <c r="AH26" s="94"/>
      <c r="AI26" s="90"/>
      <c r="AJ26" s="192"/>
      <c r="AK26" s="192"/>
      <c r="AL26" s="192"/>
      <c r="AM26" s="192"/>
      <c r="AN26" s="192"/>
      <c r="AO26" s="63"/>
      <c r="AP26" s="63"/>
      <c r="AQ26" s="63"/>
      <c r="AR26" s="63"/>
      <c r="AS26" s="15"/>
      <c r="AT26" s="15"/>
      <c r="AU26" s="15"/>
      <c r="AV26" s="15"/>
      <c r="AW26" s="15"/>
      <c r="AX26" s="15"/>
      <c r="AY26" s="15"/>
      <c r="AZ26" s="15"/>
      <c r="BA26" s="15"/>
      <c r="BB26" s="15"/>
    </row>
    <row r="27" spans="1:57">
      <c r="A27" s="1951"/>
      <c r="B27" s="1022" t="s">
        <v>519</v>
      </c>
      <c r="C27" s="1264" t="s">
        <v>5</v>
      </c>
      <c r="D27" s="1264" t="s">
        <v>1683</v>
      </c>
      <c r="E27" s="1253" t="s">
        <v>154</v>
      </c>
      <c r="F27" s="571" t="s">
        <v>1033</v>
      </c>
      <c r="G27" s="571" t="s">
        <v>1034</v>
      </c>
      <c r="H27" s="1247">
        <v>1.49</v>
      </c>
      <c r="I27" s="179">
        <f t="shared" si="11"/>
        <v>15.535</v>
      </c>
      <c r="J27" s="1247">
        <v>40</v>
      </c>
      <c r="K27" s="37">
        <f t="shared" si="0"/>
        <v>1.5520833333333333E-3</v>
      </c>
      <c r="L27" s="37">
        <f t="shared" si="9"/>
        <v>2.4530059523809523E-2</v>
      </c>
      <c r="M27" s="1247">
        <v>1.49</v>
      </c>
      <c r="N27" s="37" t="s">
        <v>492</v>
      </c>
      <c r="O27" s="37" t="s">
        <v>492</v>
      </c>
      <c r="P27" s="37" t="s">
        <v>492</v>
      </c>
      <c r="Q27" s="37" t="s">
        <v>492</v>
      </c>
      <c r="R27" s="98">
        <f t="shared" si="1"/>
        <v>0.28494672619047617</v>
      </c>
      <c r="S27" s="98">
        <f t="shared" si="2"/>
        <v>0.36828005952380949</v>
      </c>
      <c r="T27" s="98">
        <f t="shared" si="3"/>
        <v>0.4516133928571428</v>
      </c>
      <c r="U27" s="98">
        <f t="shared" si="4"/>
        <v>0.53494672619047601</v>
      </c>
      <c r="V27" s="98">
        <f t="shared" si="5"/>
        <v>0.61828005952380938</v>
      </c>
      <c r="W27" s="98">
        <f t="shared" si="6"/>
        <v>0.70161339285714275</v>
      </c>
      <c r="X27" s="98">
        <f t="shared" si="7"/>
        <v>0.78494672619047601</v>
      </c>
      <c r="Y27" s="98">
        <f t="shared" si="8"/>
        <v>0.86828005952380938</v>
      </c>
      <c r="Z27" s="90"/>
      <c r="AA27" s="90"/>
      <c r="AB27" s="90"/>
      <c r="AC27" s="90"/>
      <c r="AD27" s="90"/>
      <c r="AE27" s="90"/>
      <c r="AF27" s="90"/>
      <c r="AG27" s="90"/>
      <c r="AH27" s="94"/>
      <c r="AI27" s="94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</row>
    <row r="28" spans="1:57">
      <c r="A28" s="1951"/>
      <c r="B28" s="1022" t="s">
        <v>524</v>
      </c>
      <c r="C28" s="1267" t="s">
        <v>5</v>
      </c>
      <c r="D28" s="1267" t="s">
        <v>1683</v>
      </c>
      <c r="E28" s="1253" t="s">
        <v>155</v>
      </c>
      <c r="F28" s="571" t="s">
        <v>1031</v>
      </c>
      <c r="G28" s="571" t="s">
        <v>1032</v>
      </c>
      <c r="H28" s="516">
        <v>0.62</v>
      </c>
      <c r="I28" s="179">
        <f t="shared" si="11"/>
        <v>16.155000000000001</v>
      </c>
      <c r="J28" s="516">
        <v>40</v>
      </c>
      <c r="K28" s="518">
        <f t="shared" si="0"/>
        <v>6.4583333333333333E-4</v>
      </c>
      <c r="L28" s="518">
        <f t="shared" si="9"/>
        <v>2.5175892857142855E-2</v>
      </c>
      <c r="M28" s="516">
        <v>0.62</v>
      </c>
      <c r="N28" s="518" t="s">
        <v>492</v>
      </c>
      <c r="O28" s="518" t="s">
        <v>492</v>
      </c>
      <c r="P28" s="518" t="s">
        <v>492</v>
      </c>
      <c r="Q28" s="518" t="s">
        <v>492</v>
      </c>
      <c r="R28" s="98">
        <f t="shared" si="1"/>
        <v>0.28559255952380952</v>
      </c>
      <c r="S28" s="98">
        <f t="shared" si="2"/>
        <v>0.36892589285714283</v>
      </c>
      <c r="T28" s="98">
        <f t="shared" si="3"/>
        <v>0.45225922619047615</v>
      </c>
      <c r="U28" s="98">
        <f t="shared" si="4"/>
        <v>0.53559255952380935</v>
      </c>
      <c r="V28" s="98">
        <f t="shared" si="5"/>
        <v>0.61892589285714272</v>
      </c>
      <c r="W28" s="98">
        <f t="shared" si="6"/>
        <v>0.70225922619047609</v>
      </c>
      <c r="X28" s="98">
        <f t="shared" si="7"/>
        <v>0.78559255952380935</v>
      </c>
      <c r="Y28" s="98">
        <f t="shared" si="8"/>
        <v>0.86892589285714272</v>
      </c>
      <c r="Z28" s="90"/>
      <c r="AA28" s="90"/>
      <c r="AB28" s="90"/>
      <c r="AC28" s="90"/>
      <c r="AD28" s="90"/>
      <c r="AE28" s="90"/>
      <c r="AF28" s="90"/>
      <c r="AG28" s="90"/>
      <c r="AH28" s="94"/>
      <c r="AI28" s="94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</row>
    <row r="29" spans="1:57">
      <c r="A29" s="1951"/>
      <c r="B29" s="1022" t="s">
        <v>525</v>
      </c>
      <c r="C29" s="1264" t="s">
        <v>5</v>
      </c>
      <c r="D29" s="1264" t="s">
        <v>1683</v>
      </c>
      <c r="E29" s="1253" t="s">
        <v>156</v>
      </c>
      <c r="F29" s="571" t="s">
        <v>534</v>
      </c>
      <c r="G29" s="571" t="s">
        <v>535</v>
      </c>
      <c r="H29" s="468">
        <v>1.04</v>
      </c>
      <c r="I29" s="179">
        <f t="shared" si="11"/>
        <v>17.195</v>
      </c>
      <c r="J29" s="1247">
        <v>40</v>
      </c>
      <c r="K29" s="37">
        <f t="shared" si="0"/>
        <v>1.0833333333333335E-3</v>
      </c>
      <c r="L29" s="37">
        <f t="shared" si="9"/>
        <v>2.6259226190476187E-2</v>
      </c>
      <c r="M29" s="468">
        <v>1.04</v>
      </c>
      <c r="N29" s="37" t="s">
        <v>492</v>
      </c>
      <c r="O29" s="37" t="s">
        <v>492</v>
      </c>
      <c r="P29" s="37" t="s">
        <v>492</v>
      </c>
      <c r="Q29" s="37" t="s">
        <v>492</v>
      </c>
      <c r="R29" s="98">
        <f t="shared" si="1"/>
        <v>0.28667589285714284</v>
      </c>
      <c r="S29" s="98">
        <f t="shared" si="2"/>
        <v>0.37000922619047616</v>
      </c>
      <c r="T29" s="98">
        <f t="shared" si="3"/>
        <v>0.45334255952380947</v>
      </c>
      <c r="U29" s="98">
        <f t="shared" si="4"/>
        <v>0.53667589285714268</v>
      </c>
      <c r="V29" s="98">
        <f t="shared" si="5"/>
        <v>0.62000922619047605</v>
      </c>
      <c r="W29" s="98">
        <f t="shared" si="6"/>
        <v>0.70334255952380942</v>
      </c>
      <c r="X29" s="98">
        <f t="shared" si="7"/>
        <v>0.78667589285714268</v>
      </c>
      <c r="Y29" s="98">
        <f t="shared" si="8"/>
        <v>0.87000922619047605</v>
      </c>
      <c r="Z29" s="90"/>
      <c r="AA29" s="90"/>
      <c r="AB29" s="90"/>
      <c r="AC29" s="90"/>
      <c r="AD29" s="90"/>
      <c r="AE29" s="90"/>
      <c r="AF29" s="90"/>
      <c r="AG29" s="90"/>
      <c r="AH29" s="94"/>
      <c r="AI29" s="94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</row>
    <row r="30" spans="1:57">
      <c r="A30" s="1951"/>
      <c r="B30" s="1022" t="s">
        <v>433</v>
      </c>
      <c r="C30" s="1264" t="s">
        <v>5</v>
      </c>
      <c r="D30" s="1264" t="s">
        <v>1683</v>
      </c>
      <c r="E30" s="1253" t="s">
        <v>157</v>
      </c>
      <c r="F30" s="571" t="s">
        <v>1035</v>
      </c>
      <c r="G30" s="571" t="s">
        <v>1036</v>
      </c>
      <c r="H30" s="468">
        <v>0.98</v>
      </c>
      <c r="I30" s="179">
        <f t="shared" si="11"/>
        <v>18.175000000000001</v>
      </c>
      <c r="J30" s="1247">
        <v>40</v>
      </c>
      <c r="K30" s="37">
        <f t="shared" si="0"/>
        <v>1.0208333333333334E-3</v>
      </c>
      <c r="L30" s="37">
        <f t="shared" si="9"/>
        <v>2.7280059523809519E-2</v>
      </c>
      <c r="M30" s="468">
        <v>0.98</v>
      </c>
      <c r="N30" s="37" t="s">
        <v>492</v>
      </c>
      <c r="O30" s="37" t="s">
        <v>492</v>
      </c>
      <c r="P30" s="37" t="s">
        <v>492</v>
      </c>
      <c r="Q30" s="37" t="s">
        <v>492</v>
      </c>
      <c r="R30" s="98">
        <f t="shared" si="1"/>
        <v>0.2876967261904762</v>
      </c>
      <c r="S30" s="98">
        <f t="shared" si="2"/>
        <v>0.37103005952380952</v>
      </c>
      <c r="T30" s="98">
        <f t="shared" si="3"/>
        <v>0.45436339285714283</v>
      </c>
      <c r="U30" s="98">
        <f t="shared" si="4"/>
        <v>0.53769672619047604</v>
      </c>
      <c r="V30" s="98">
        <f t="shared" si="5"/>
        <v>0.62103005952380941</v>
      </c>
      <c r="W30" s="98">
        <f t="shared" si="6"/>
        <v>0.70436339285714278</v>
      </c>
      <c r="X30" s="98">
        <f t="shared" si="7"/>
        <v>0.78769672619047604</v>
      </c>
      <c r="Y30" s="98">
        <f t="shared" si="8"/>
        <v>0.87103005952380941</v>
      </c>
      <c r="Z30" s="90"/>
      <c r="AA30" s="90"/>
      <c r="AB30" s="90"/>
      <c r="AC30" s="90"/>
      <c r="AD30" s="90"/>
      <c r="AE30" s="90"/>
      <c r="AF30" s="90"/>
      <c r="AG30" s="90"/>
      <c r="AH30" s="94"/>
      <c r="AI30" s="94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</row>
    <row r="31" spans="1:57">
      <c r="A31" s="1951"/>
      <c r="B31" s="1022" t="s">
        <v>434</v>
      </c>
      <c r="C31" s="1264" t="s">
        <v>5</v>
      </c>
      <c r="D31" s="1264" t="s">
        <v>1683</v>
      </c>
      <c r="E31" s="1253" t="s">
        <v>102</v>
      </c>
      <c r="F31" s="571" t="s">
        <v>1037</v>
      </c>
      <c r="G31" s="571" t="s">
        <v>1038</v>
      </c>
      <c r="H31" s="469">
        <v>0.4</v>
      </c>
      <c r="I31" s="179">
        <f t="shared" si="11"/>
        <v>18.574999999999999</v>
      </c>
      <c r="J31" s="1251">
        <v>35</v>
      </c>
      <c r="K31" s="37">
        <f t="shared" si="0"/>
        <v>4.7619047619047619E-4</v>
      </c>
      <c r="L31" s="37">
        <f t="shared" si="9"/>
        <v>2.7756249999999996E-2</v>
      </c>
      <c r="M31" s="469">
        <v>0.4</v>
      </c>
      <c r="N31" s="37" t="s">
        <v>492</v>
      </c>
      <c r="O31" s="37" t="s">
        <v>492</v>
      </c>
      <c r="P31" s="37" t="s">
        <v>492</v>
      </c>
      <c r="Q31" s="37" t="s">
        <v>492</v>
      </c>
      <c r="R31" s="98">
        <f t="shared" si="1"/>
        <v>0.28817291666666667</v>
      </c>
      <c r="S31" s="98">
        <f t="shared" si="2"/>
        <v>0.37150624999999998</v>
      </c>
      <c r="T31" s="98">
        <f t="shared" si="3"/>
        <v>0.4548395833333333</v>
      </c>
      <c r="U31" s="98">
        <f t="shared" si="4"/>
        <v>0.53817291666666656</v>
      </c>
      <c r="V31" s="98">
        <f t="shared" si="5"/>
        <v>0.62150624999999993</v>
      </c>
      <c r="W31" s="98">
        <f t="shared" si="6"/>
        <v>0.7048395833333333</v>
      </c>
      <c r="X31" s="98">
        <f t="shared" si="7"/>
        <v>0.78817291666666656</v>
      </c>
      <c r="Y31" s="98">
        <f t="shared" si="8"/>
        <v>0.87150624999999993</v>
      </c>
      <c r="Z31" s="90"/>
      <c r="AA31" s="90"/>
      <c r="AB31" s="90"/>
      <c r="AC31" s="90"/>
      <c r="AD31" s="90"/>
      <c r="AE31" s="90"/>
      <c r="AF31" s="90"/>
      <c r="AG31" s="90"/>
      <c r="AH31" s="94"/>
      <c r="AI31" s="94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</row>
    <row r="32" spans="1:57">
      <c r="A32" s="1997" t="s">
        <v>317</v>
      </c>
      <c r="B32" s="1022" t="s">
        <v>526</v>
      </c>
      <c r="C32" s="1264" t="s">
        <v>5</v>
      </c>
      <c r="D32" s="1264" t="s">
        <v>1683</v>
      </c>
      <c r="E32" s="1253" t="s">
        <v>158</v>
      </c>
      <c r="F32" s="571" t="s">
        <v>1039</v>
      </c>
      <c r="G32" s="571" t="s">
        <v>1040</v>
      </c>
      <c r="H32" s="469">
        <v>1.79</v>
      </c>
      <c r="I32" s="179">
        <f t="shared" si="11"/>
        <v>20.364999999999998</v>
      </c>
      <c r="J32" s="1251">
        <v>40</v>
      </c>
      <c r="K32" s="37">
        <f t="shared" si="0"/>
        <v>1.8645833333333333E-3</v>
      </c>
      <c r="L32" s="37">
        <f t="shared" si="9"/>
        <v>2.9620833333333329E-2</v>
      </c>
      <c r="M32" s="469">
        <v>1.79</v>
      </c>
      <c r="N32" s="37" t="s">
        <v>492</v>
      </c>
      <c r="O32" s="37" t="s">
        <v>492</v>
      </c>
      <c r="P32" s="37" t="s">
        <v>492</v>
      </c>
      <c r="Q32" s="37" t="s">
        <v>492</v>
      </c>
      <c r="R32" s="98">
        <f t="shared" si="1"/>
        <v>0.2900375</v>
      </c>
      <c r="S32" s="98">
        <f t="shared" si="2"/>
        <v>0.37337083333333332</v>
      </c>
      <c r="T32" s="98">
        <f t="shared" si="3"/>
        <v>0.45670416666666663</v>
      </c>
      <c r="U32" s="98">
        <f t="shared" si="4"/>
        <v>0.54003749999999984</v>
      </c>
      <c r="V32" s="98">
        <f t="shared" si="5"/>
        <v>0.62337083333333321</v>
      </c>
      <c r="W32" s="98">
        <f t="shared" si="6"/>
        <v>0.70670416666666658</v>
      </c>
      <c r="X32" s="98">
        <f t="shared" si="7"/>
        <v>0.79003749999999984</v>
      </c>
      <c r="Y32" s="98">
        <f t="shared" si="8"/>
        <v>0.87337083333333321</v>
      </c>
      <c r="Z32" s="90"/>
      <c r="AA32" s="90"/>
      <c r="AB32" s="90"/>
      <c r="AC32" s="90"/>
      <c r="AD32" s="90"/>
      <c r="AE32" s="90"/>
      <c r="AF32" s="90"/>
      <c r="AG32" s="90"/>
      <c r="AH32" s="94"/>
      <c r="AI32" s="94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</row>
    <row r="33" spans="1:48">
      <c r="A33" s="1997"/>
      <c r="B33" s="1125" t="s">
        <v>228</v>
      </c>
      <c r="C33" s="1264" t="s">
        <v>5</v>
      </c>
      <c r="D33" s="1264" t="s">
        <v>1683</v>
      </c>
      <c r="E33" s="1253" t="s">
        <v>159</v>
      </c>
      <c r="F33" s="571" t="s">
        <v>1041</v>
      </c>
      <c r="G33" s="571" t="s">
        <v>1042</v>
      </c>
      <c r="H33" s="163">
        <v>1.25</v>
      </c>
      <c r="I33" s="1111">
        <f t="shared" si="11"/>
        <v>21.614999999999998</v>
      </c>
      <c r="J33" s="163">
        <v>45</v>
      </c>
      <c r="K33" s="164">
        <f t="shared" si="0"/>
        <v>1.1574074074074073E-3</v>
      </c>
      <c r="L33" s="164">
        <f t="shared" si="9"/>
        <v>3.0778240740740738E-2</v>
      </c>
      <c r="M33" s="163">
        <v>1.25</v>
      </c>
      <c r="N33" s="474">
        <f>N24+M33</f>
        <v>13.954999999999998</v>
      </c>
      <c r="O33" s="163">
        <v>30</v>
      </c>
      <c r="P33" s="164">
        <f t="shared" si="10"/>
        <v>1.736111111111111E-3</v>
      </c>
      <c r="Q33" s="164">
        <f>Q24+P33</f>
        <v>2.5083333333333329E-2</v>
      </c>
      <c r="R33" s="165">
        <f t="shared" si="1"/>
        <v>0.29119490740740739</v>
      </c>
      <c r="S33" s="165">
        <f t="shared" si="2"/>
        <v>0.3745282407407407</v>
      </c>
      <c r="T33" s="165">
        <f t="shared" si="3"/>
        <v>0.45786157407407402</v>
      </c>
      <c r="U33" s="165">
        <f t="shared" si="4"/>
        <v>0.54119490740740728</v>
      </c>
      <c r="V33" s="165">
        <f t="shared" si="5"/>
        <v>0.62452824074074065</v>
      </c>
      <c r="W33" s="165">
        <f t="shared" si="6"/>
        <v>0.70786157407407402</v>
      </c>
      <c r="X33" s="165">
        <f t="shared" si="7"/>
        <v>0.79119490740740728</v>
      </c>
      <c r="Y33" s="165">
        <f t="shared" si="8"/>
        <v>0.87452824074074065</v>
      </c>
      <c r="Z33" s="90"/>
      <c r="AA33" s="90"/>
      <c r="AB33" s="90"/>
      <c r="AC33" s="90"/>
      <c r="AD33" s="90"/>
      <c r="AE33" s="90"/>
      <c r="AF33" s="90"/>
      <c r="AG33" s="90"/>
      <c r="AH33" s="90"/>
      <c r="AI33" s="94"/>
      <c r="AO33" s="15"/>
      <c r="AP33" s="15"/>
      <c r="AQ33" s="15"/>
      <c r="AR33" s="15"/>
      <c r="AS33" s="15"/>
      <c r="AT33" s="15"/>
      <c r="AU33" s="15"/>
      <c r="AV33" s="15"/>
    </row>
    <row r="34" spans="1:48">
      <c r="A34" s="1997"/>
      <c r="B34" s="1022" t="s">
        <v>527</v>
      </c>
      <c r="C34" s="1264" t="s">
        <v>5</v>
      </c>
      <c r="D34" s="1264" t="s">
        <v>1683</v>
      </c>
      <c r="E34" s="1253" t="s">
        <v>160</v>
      </c>
      <c r="F34" s="571" t="s">
        <v>537</v>
      </c>
      <c r="G34" s="571" t="s">
        <v>536</v>
      </c>
      <c r="H34" s="526">
        <v>1.95</v>
      </c>
      <c r="I34" s="179">
        <f t="shared" si="11"/>
        <v>23.564999999999998</v>
      </c>
      <c r="J34" s="217">
        <v>40</v>
      </c>
      <c r="K34" s="218">
        <f t="shared" si="0"/>
        <v>2.0312500000000001E-3</v>
      </c>
      <c r="L34" s="218">
        <f t="shared" si="9"/>
        <v>3.2809490740740736E-2</v>
      </c>
      <c r="M34" s="526">
        <v>1.95</v>
      </c>
      <c r="N34" s="526">
        <f>N33+M34</f>
        <v>15.904999999999998</v>
      </c>
      <c r="O34" s="217">
        <v>30</v>
      </c>
      <c r="P34" s="218">
        <f t="shared" si="10"/>
        <v>2.7083333333333334E-3</v>
      </c>
      <c r="Q34" s="218">
        <f t="shared" ref="Q34:Q35" si="14">Q33+P34</f>
        <v>2.7791666666666662E-2</v>
      </c>
      <c r="R34" s="98">
        <f t="shared" si="1"/>
        <v>0.29322615740740737</v>
      </c>
      <c r="S34" s="98">
        <f t="shared" si="2"/>
        <v>0.37655949074074069</v>
      </c>
      <c r="T34" s="98">
        <f t="shared" si="3"/>
        <v>0.459892824074074</v>
      </c>
      <c r="U34" s="98">
        <f t="shared" si="4"/>
        <v>0.54322615740740732</v>
      </c>
      <c r="V34" s="98">
        <f t="shared" si="5"/>
        <v>0.62655949074074069</v>
      </c>
      <c r="W34" s="98">
        <f t="shared" si="6"/>
        <v>0.70989282407407406</v>
      </c>
      <c r="X34" s="98">
        <f t="shared" si="7"/>
        <v>0.79322615740740732</v>
      </c>
      <c r="Y34" s="98">
        <f t="shared" si="8"/>
        <v>0.87655949074074069</v>
      </c>
      <c r="Z34" s="90"/>
      <c r="AA34" s="90"/>
      <c r="AB34" s="90"/>
      <c r="AC34" s="90"/>
      <c r="AD34" s="90"/>
      <c r="AE34" s="90"/>
      <c r="AF34" s="90"/>
      <c r="AG34" s="90"/>
      <c r="AH34" s="90"/>
      <c r="AI34" s="90"/>
      <c r="AO34" s="15"/>
      <c r="AP34" s="15"/>
      <c r="AQ34" s="15"/>
      <c r="AR34" s="15"/>
      <c r="AS34" s="15"/>
      <c r="AT34" s="15"/>
      <c r="AU34" s="15"/>
      <c r="AV34" s="15"/>
    </row>
    <row r="35" spans="1:48">
      <c r="A35" s="1997"/>
      <c r="B35" s="1021" t="s">
        <v>528</v>
      </c>
      <c r="C35" s="1264" t="s">
        <v>4</v>
      </c>
      <c r="D35" s="1264" t="s">
        <v>1681</v>
      </c>
      <c r="E35" s="1253" t="s">
        <v>161</v>
      </c>
      <c r="F35" s="571" t="s">
        <v>1188</v>
      </c>
      <c r="G35" s="571" t="s">
        <v>1189</v>
      </c>
      <c r="H35" s="1247">
        <v>1.01</v>
      </c>
      <c r="I35" s="179">
        <f t="shared" si="11"/>
        <v>24.574999999999999</v>
      </c>
      <c r="J35" s="1247">
        <v>35</v>
      </c>
      <c r="K35" s="37">
        <f t="shared" si="0"/>
        <v>1.2023809523809524E-3</v>
      </c>
      <c r="L35" s="37">
        <f t="shared" si="9"/>
        <v>3.4011871693121691E-2</v>
      </c>
      <c r="M35" s="1247">
        <v>1.02</v>
      </c>
      <c r="N35" s="472">
        <f t="shared" ref="N35" si="15">N34+M35</f>
        <v>16.924999999999997</v>
      </c>
      <c r="O35" s="1247">
        <v>30</v>
      </c>
      <c r="P35" s="37">
        <f t="shared" si="10"/>
        <v>1.4166666666666668E-3</v>
      </c>
      <c r="Q35" s="37">
        <f t="shared" si="14"/>
        <v>2.9208333333333329E-2</v>
      </c>
      <c r="R35" s="98">
        <f t="shared" si="1"/>
        <v>0.29442853835978833</v>
      </c>
      <c r="S35" s="98">
        <f t="shared" si="2"/>
        <v>0.37776187169312164</v>
      </c>
      <c r="T35" s="98">
        <f t="shared" si="3"/>
        <v>0.46109520502645496</v>
      </c>
      <c r="U35" s="98">
        <f t="shared" si="4"/>
        <v>0.54442853835978822</v>
      </c>
      <c r="V35" s="98">
        <f t="shared" si="5"/>
        <v>0.62776187169312159</v>
      </c>
      <c r="W35" s="98">
        <f t="shared" si="6"/>
        <v>0.71109520502645496</v>
      </c>
      <c r="X35" s="98">
        <f t="shared" si="7"/>
        <v>0.79442853835978822</v>
      </c>
      <c r="Y35" s="98">
        <f t="shared" si="8"/>
        <v>0.87776187169312159</v>
      </c>
      <c r="Z35" s="90"/>
      <c r="AA35" s="90"/>
      <c r="AB35" s="90"/>
      <c r="AC35" s="90"/>
      <c r="AD35" s="90"/>
      <c r="AE35" s="90"/>
      <c r="AF35" s="90"/>
      <c r="AG35" s="90"/>
      <c r="AH35" s="90"/>
      <c r="AI35" s="90"/>
      <c r="AO35" s="15"/>
      <c r="AP35" s="15"/>
      <c r="AQ35" s="15"/>
      <c r="AR35" s="15"/>
      <c r="AS35" s="15"/>
      <c r="AT35" s="15"/>
      <c r="AU35" s="15"/>
      <c r="AV35" s="15"/>
    </row>
    <row r="36" spans="1:48">
      <c r="A36" s="1258"/>
      <c r="B36" s="53"/>
      <c r="C36" s="561"/>
      <c r="D36" s="561"/>
      <c r="E36" s="84"/>
      <c r="F36" s="1244"/>
      <c r="G36" s="333"/>
      <c r="H36" s="1244"/>
      <c r="I36" s="87"/>
      <c r="J36" s="87"/>
      <c r="K36" s="1244"/>
      <c r="L36" s="547"/>
      <c r="M36" s="1244"/>
      <c r="N36" s="87"/>
      <c r="O36" s="87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  <c r="AD36" s="90"/>
      <c r="AE36" s="90"/>
      <c r="AF36" s="90"/>
      <c r="AG36" s="90"/>
      <c r="AH36" s="90"/>
      <c r="AI36" s="90"/>
      <c r="AO36" s="15"/>
      <c r="AP36" s="15"/>
      <c r="AQ36" s="15"/>
      <c r="AR36" s="15"/>
      <c r="AS36" s="15"/>
      <c r="AT36" s="15"/>
      <c r="AU36" s="1254"/>
      <c r="AV36" s="1254"/>
    </row>
    <row r="37" spans="1:48">
      <c r="A37" s="1258"/>
      <c r="B37" s="53"/>
      <c r="C37" s="561"/>
      <c r="D37" s="84"/>
      <c r="E37" s="401" t="s">
        <v>1320</v>
      </c>
      <c r="F37" s="333"/>
      <c r="G37" s="1244" t="s">
        <v>1316</v>
      </c>
      <c r="H37" s="87"/>
      <c r="I37" s="87"/>
      <c r="J37" s="401"/>
      <c r="K37" s="547"/>
      <c r="L37" s="1244"/>
      <c r="M37" s="87"/>
      <c r="N37" s="87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  <c r="AD37" s="90"/>
      <c r="AE37" s="90"/>
      <c r="AF37" s="90"/>
      <c r="AH37" s="90"/>
      <c r="AN37" s="15"/>
      <c r="AO37" s="15"/>
      <c r="AP37" s="15"/>
      <c r="AQ37" s="15"/>
      <c r="AR37" s="15"/>
      <c r="AS37" s="15"/>
      <c r="AT37" s="15"/>
      <c r="AU37" s="15"/>
    </row>
    <row r="38" spans="1:48">
      <c r="A38" s="1258"/>
      <c r="B38" s="53"/>
      <c r="C38" s="84"/>
      <c r="D38" s="84"/>
      <c r="E38" s="401"/>
      <c r="F38" s="333"/>
      <c r="G38" s="333"/>
      <c r="H38" s="87"/>
      <c r="I38" s="87"/>
      <c r="J38" s="401"/>
      <c r="K38" s="547"/>
      <c r="L38" s="333"/>
      <c r="M38" s="87"/>
      <c r="N38" s="87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  <c r="AE38" s="90"/>
      <c r="AF38" s="90"/>
      <c r="AL38" s="15"/>
      <c r="AM38" s="15"/>
      <c r="AN38" s="15"/>
      <c r="AO38" s="15"/>
      <c r="AP38" s="15"/>
      <c r="AQ38" s="15"/>
      <c r="AR38" s="15"/>
      <c r="AS38" s="15"/>
    </row>
    <row r="39" spans="1:48" ht="2.25" customHeight="1">
      <c r="A39" s="824"/>
      <c r="B39" s="398"/>
      <c r="C39" s="84"/>
      <c r="D39" s="84"/>
      <c r="E39" s="513"/>
      <c r="F39" s="333"/>
      <c r="G39" s="333"/>
      <c r="H39" s="87"/>
      <c r="I39" s="87"/>
      <c r="J39" s="513"/>
      <c r="K39" s="547"/>
      <c r="L39" s="333"/>
      <c r="M39" s="87"/>
      <c r="N39" s="87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  <c r="AD39" s="90"/>
      <c r="AE39" s="90"/>
      <c r="AF39" s="90"/>
      <c r="AL39" s="15"/>
      <c r="AM39" s="15"/>
      <c r="AN39" s="15"/>
      <c r="AO39" s="15"/>
      <c r="AP39" s="15"/>
      <c r="AQ39" s="15"/>
    </row>
    <row r="40" spans="1:48" hidden="1">
      <c r="A40" s="824"/>
      <c r="B40" s="485"/>
      <c r="C40" s="84"/>
      <c r="D40" s="84"/>
      <c r="E40" s="465"/>
      <c r="F40" s="333"/>
      <c r="G40" s="465"/>
      <c r="H40" s="87"/>
      <c r="I40" s="87"/>
      <c r="J40" s="465"/>
      <c r="K40" s="547"/>
      <c r="L40" s="465"/>
      <c r="M40" s="87"/>
      <c r="N40" s="87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  <c r="AD40" s="90"/>
      <c r="AE40" s="90"/>
      <c r="AF40" s="90"/>
      <c r="AL40" s="1254"/>
      <c r="AM40" s="1254"/>
      <c r="AN40" s="1254"/>
      <c r="AO40" s="1254"/>
      <c r="AP40" s="1254"/>
      <c r="AQ40" s="15"/>
    </row>
    <row r="41" spans="1:48" hidden="1">
      <c r="A41" s="1258"/>
      <c r="B41" s="485"/>
      <c r="C41" s="1245"/>
      <c r="D41" s="84"/>
      <c r="E41" s="1244"/>
      <c r="F41" s="333"/>
      <c r="G41" s="1244"/>
      <c r="H41" s="87"/>
      <c r="I41" s="87"/>
      <c r="J41" s="1244"/>
      <c r="K41" s="547"/>
      <c r="L41" s="1244"/>
      <c r="M41" s="87"/>
      <c r="N41" s="87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  <c r="AD41" s="90"/>
      <c r="AE41" s="90"/>
      <c r="AF41" s="90"/>
      <c r="AL41" s="15"/>
      <c r="AM41" s="15"/>
      <c r="AN41" s="15"/>
      <c r="AO41" s="15"/>
      <c r="AP41" s="15"/>
      <c r="AQ41" s="15"/>
    </row>
    <row r="42" spans="1:48" hidden="1">
      <c r="A42" s="1258"/>
      <c r="B42" s="514"/>
      <c r="C42" s="84"/>
      <c r="D42" s="84"/>
      <c r="E42" s="85"/>
      <c r="F42" s="333"/>
      <c r="G42" s="1244"/>
      <c r="H42" s="87"/>
      <c r="I42" s="87"/>
      <c r="J42" s="85"/>
      <c r="K42" s="547"/>
      <c r="L42" s="1244"/>
      <c r="M42" s="87"/>
      <c r="N42" s="87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63"/>
      <c r="AC42" s="63"/>
      <c r="AD42" s="63"/>
      <c r="AE42" s="15"/>
      <c r="AF42" s="90"/>
      <c r="AG42" s="15"/>
      <c r="AL42" s="15"/>
      <c r="AM42" s="15"/>
      <c r="AN42" s="15"/>
      <c r="AO42" s="15"/>
      <c r="AP42" s="15"/>
      <c r="AQ42" s="15"/>
    </row>
    <row r="43" spans="1:48" ht="15.75" hidden="1" customHeight="1">
      <c r="A43" s="1258"/>
      <c r="C43" s="1249"/>
      <c r="D43" s="1249"/>
      <c r="E43" s="1257"/>
      <c r="F43" s="333"/>
      <c r="G43" s="1257"/>
      <c r="H43" s="1261"/>
      <c r="I43" s="1261"/>
      <c r="J43" s="1250"/>
      <c r="K43" s="1250"/>
      <c r="L43" s="1250"/>
      <c r="M43" s="1250"/>
      <c r="N43" s="1250"/>
      <c r="O43" s="1250"/>
      <c r="P43" s="1250"/>
      <c r="Q43" s="1250"/>
      <c r="R43" s="1250"/>
      <c r="S43" s="1250"/>
      <c r="T43" s="1250"/>
      <c r="U43" s="1257"/>
      <c r="V43" s="1257"/>
      <c r="W43" s="94"/>
      <c r="X43" s="94"/>
      <c r="AF43" s="15"/>
      <c r="AG43" s="15"/>
      <c r="AH43" s="15"/>
      <c r="AI43" s="15"/>
      <c r="AJ43" s="15"/>
      <c r="AK43" s="15"/>
      <c r="AL43" s="15"/>
    </row>
    <row r="44" spans="1:48" hidden="1">
      <c r="A44" s="1258"/>
      <c r="B44" s="485"/>
      <c r="C44" s="84"/>
      <c r="D44" s="84"/>
      <c r="E44" s="1244"/>
      <c r="F44" s="333"/>
      <c r="G44" s="1244"/>
      <c r="H44" s="1261"/>
      <c r="I44" s="1261"/>
      <c r="J44" s="1250"/>
      <c r="K44" s="1250"/>
      <c r="L44" s="1250"/>
      <c r="M44" s="1250"/>
      <c r="N44" s="1250"/>
      <c r="O44" s="1250"/>
      <c r="P44" s="1250"/>
      <c r="Q44" s="1250"/>
      <c r="R44" s="1250"/>
      <c r="S44" s="1250"/>
      <c r="T44" s="1250"/>
      <c r="U44" s="1257"/>
      <c r="V44" s="1257"/>
      <c r="W44" s="94"/>
      <c r="X44" s="94"/>
      <c r="AF44" s="15"/>
      <c r="AG44" s="15"/>
      <c r="AH44" s="15"/>
      <c r="AI44" s="15"/>
      <c r="AJ44" s="15"/>
      <c r="AK44" s="15"/>
    </row>
    <row r="45" spans="1:48" hidden="1">
      <c r="A45" s="338"/>
      <c r="B45" s="485"/>
      <c r="C45" s="84"/>
      <c r="D45" s="84"/>
      <c r="E45" s="513"/>
      <c r="F45" s="333"/>
      <c r="G45" s="1244"/>
      <c r="H45" s="1261"/>
      <c r="I45" s="1261"/>
      <c r="J45" s="1250"/>
      <c r="K45" s="1250"/>
      <c r="L45" s="1250"/>
      <c r="M45" s="1250"/>
      <c r="N45" s="1250"/>
      <c r="O45" s="1250"/>
      <c r="P45" s="1250"/>
      <c r="Q45" s="1250"/>
      <c r="R45" s="1250"/>
      <c r="S45" s="1250"/>
      <c r="T45" s="1250"/>
      <c r="U45" s="1257"/>
      <c r="V45" s="1257"/>
      <c r="W45" s="94"/>
      <c r="X45" s="94"/>
      <c r="AF45" s="15"/>
      <c r="AG45" s="15"/>
      <c r="AH45" s="15"/>
      <c r="AI45" s="15"/>
      <c r="AJ45" s="15"/>
      <c r="AK45" s="15"/>
    </row>
    <row r="46" spans="1:48" ht="10.5" hidden="1" customHeight="1">
      <c r="A46" s="338"/>
      <c r="B46" s="485"/>
      <c r="C46" s="84"/>
      <c r="D46" s="84"/>
      <c r="E46" s="513"/>
      <c r="F46" s="333"/>
      <c r="G46" s="1244"/>
      <c r="H46" s="1261"/>
      <c r="I46" s="1261"/>
      <c r="J46" s="1250"/>
      <c r="K46" s="1250"/>
      <c r="L46" s="1250"/>
      <c r="M46" s="1250"/>
      <c r="N46" s="1250"/>
      <c r="O46" s="1250"/>
      <c r="P46" s="1250"/>
      <c r="Q46" s="1250"/>
      <c r="R46" s="1250"/>
      <c r="S46" s="1250"/>
      <c r="T46" s="1250"/>
      <c r="U46" s="1257"/>
      <c r="V46" s="1257"/>
      <c r="W46" s="94"/>
      <c r="X46" s="94"/>
      <c r="AF46" s="15"/>
      <c r="AG46" s="15"/>
      <c r="AH46" s="15"/>
      <c r="AI46" s="15"/>
      <c r="AJ46" s="15"/>
      <c r="AK46" s="15"/>
    </row>
    <row r="47" spans="1:48" hidden="1">
      <c r="A47" s="338"/>
      <c r="B47" s="514"/>
      <c r="C47" s="84"/>
      <c r="D47" s="84"/>
      <c r="E47" s="513"/>
      <c r="F47" s="333"/>
      <c r="G47" s="1244"/>
      <c r="H47" s="1261"/>
      <c r="I47" s="1261"/>
      <c r="J47" s="1250"/>
      <c r="K47" s="1250"/>
      <c r="L47" s="1250"/>
      <c r="M47" s="1250"/>
      <c r="N47" s="1250"/>
      <c r="O47" s="1250"/>
      <c r="P47" s="1250"/>
      <c r="Q47" s="1250"/>
      <c r="R47" s="1250"/>
      <c r="S47" s="1250"/>
      <c r="T47" s="1250"/>
      <c r="U47" s="1257"/>
      <c r="V47" s="1257"/>
      <c r="W47" s="96"/>
      <c r="X47" s="96"/>
      <c r="AF47" s="15"/>
      <c r="AG47" s="15"/>
      <c r="AH47" s="15"/>
      <c r="AI47" s="15"/>
      <c r="AJ47" s="15"/>
      <c r="AK47" s="15"/>
    </row>
    <row r="48" spans="1:48" hidden="1">
      <c r="A48" s="338"/>
      <c r="B48" s="514"/>
      <c r="C48" s="84"/>
      <c r="D48" s="84"/>
      <c r="E48" s="513"/>
      <c r="F48" s="333"/>
      <c r="G48" s="1244"/>
      <c r="H48" s="1261"/>
      <c r="I48" s="1261"/>
      <c r="J48" s="1250"/>
      <c r="K48" s="1250"/>
      <c r="L48" s="1250"/>
      <c r="M48" s="1250"/>
      <c r="N48" s="1250"/>
      <c r="O48" s="1250"/>
      <c r="P48" s="1250"/>
      <c r="Q48" s="1250"/>
      <c r="R48" s="1250"/>
      <c r="S48" s="1250"/>
      <c r="T48" s="1250"/>
      <c r="U48" s="1257"/>
      <c r="V48" s="1257"/>
      <c r="W48" s="15"/>
      <c r="X48" s="15"/>
      <c r="Y48" s="15"/>
      <c r="AF48" s="15"/>
      <c r="AG48" s="15"/>
      <c r="AH48" s="15"/>
      <c r="AI48" s="15"/>
      <c r="AJ48" s="15"/>
      <c r="AK48" s="15"/>
    </row>
    <row r="49" spans="1:40" hidden="1">
      <c r="A49" s="338"/>
      <c r="B49" s="514"/>
      <c r="C49" s="84"/>
      <c r="D49" s="84"/>
      <c r="E49" s="513"/>
      <c r="F49" s="85"/>
      <c r="G49" s="1244"/>
      <c r="H49" s="1261"/>
      <c r="I49" s="1261"/>
      <c r="J49" s="1250"/>
      <c r="K49" s="1250"/>
      <c r="L49" s="1250"/>
      <c r="M49" s="1250"/>
      <c r="N49" s="1250"/>
      <c r="O49" s="1250"/>
      <c r="P49" s="1250"/>
      <c r="Q49" s="1250"/>
      <c r="R49" s="1250"/>
      <c r="S49" s="1250"/>
      <c r="T49" s="1250"/>
      <c r="U49" s="1257"/>
      <c r="V49" s="1257"/>
      <c r="W49" s="15"/>
      <c r="X49" s="15"/>
      <c r="Y49" s="15"/>
      <c r="AF49" s="15"/>
      <c r="AG49" s="15"/>
      <c r="AH49" s="15"/>
      <c r="AI49" s="15"/>
      <c r="AJ49" s="15"/>
      <c r="AK49" s="15"/>
    </row>
    <row r="50" spans="1:40" ht="22.5" hidden="1" customHeight="1">
      <c r="A50" s="338"/>
      <c r="B50" s="485"/>
      <c r="C50" s="84"/>
      <c r="D50" s="84"/>
      <c r="E50" s="401"/>
      <c r="F50" s="85"/>
      <c r="G50" s="1244"/>
      <c r="H50" s="1261"/>
      <c r="I50" s="1261"/>
      <c r="J50" s="1250"/>
      <c r="K50" s="1250"/>
      <c r="L50" s="1250"/>
      <c r="M50" s="1250"/>
      <c r="N50" s="1250"/>
      <c r="O50" s="1250"/>
      <c r="P50" s="1250"/>
      <c r="Q50" s="1250"/>
      <c r="R50" s="1250"/>
      <c r="S50" s="1250"/>
      <c r="T50" s="1250"/>
      <c r="U50" s="1257"/>
      <c r="V50" s="1257"/>
      <c r="W50" s="15"/>
      <c r="X50" s="15"/>
      <c r="Y50" s="15"/>
      <c r="AF50" s="15"/>
      <c r="AG50" s="15"/>
      <c r="AH50" s="15"/>
      <c r="AI50" s="15"/>
      <c r="AJ50" s="15"/>
      <c r="AK50" s="15"/>
    </row>
    <row r="51" spans="1:40" ht="22.5" hidden="1" customHeight="1">
      <c r="A51" s="338"/>
      <c r="B51" s="485"/>
      <c r="C51" s="84"/>
      <c r="D51" s="84"/>
      <c r="E51" s="401"/>
      <c r="F51" s="85"/>
      <c r="G51" s="1244"/>
      <c r="H51" s="1261"/>
      <c r="I51" s="1261"/>
      <c r="J51" s="1250"/>
      <c r="K51" s="1250"/>
      <c r="L51" s="1250"/>
      <c r="M51" s="1250"/>
      <c r="N51" s="1250"/>
      <c r="O51" s="1250"/>
      <c r="P51" s="1250"/>
      <c r="Q51" s="1250"/>
      <c r="R51" s="1250"/>
      <c r="S51" s="1250"/>
      <c r="T51" s="1250"/>
      <c r="U51" s="1257"/>
      <c r="V51" s="1257"/>
      <c r="W51" s="15"/>
      <c r="X51" s="15"/>
      <c r="Y51" s="15"/>
      <c r="AF51" s="15"/>
      <c r="AG51" s="15"/>
      <c r="AH51" s="15"/>
      <c r="AI51" s="15"/>
      <c r="AJ51" s="15"/>
      <c r="AK51" s="15"/>
    </row>
    <row r="52" spans="1:40" ht="22.5" hidden="1" customHeight="1">
      <c r="A52" s="338"/>
      <c r="B52" s="514"/>
      <c r="C52" s="84"/>
      <c r="D52" s="84"/>
      <c r="E52" s="513"/>
      <c r="F52" s="85"/>
      <c r="G52" s="1244"/>
      <c r="H52" s="1261"/>
      <c r="I52" s="1261"/>
      <c r="J52" s="1250"/>
      <c r="K52" s="1250"/>
      <c r="L52" s="1250"/>
      <c r="M52" s="1250"/>
      <c r="N52" s="1250"/>
      <c r="O52" s="1250"/>
      <c r="P52" s="1250"/>
      <c r="Q52" s="1250"/>
      <c r="R52" s="1250"/>
      <c r="S52" s="1250"/>
      <c r="T52" s="1250"/>
      <c r="U52" s="1257"/>
      <c r="V52" s="1257"/>
      <c r="W52" s="15"/>
      <c r="X52" s="15"/>
      <c r="Y52" s="15"/>
      <c r="AF52" s="15"/>
      <c r="AG52" s="15"/>
      <c r="AH52" s="15"/>
      <c r="AI52" s="15"/>
      <c r="AJ52" s="15"/>
      <c r="AK52" s="15"/>
    </row>
    <row r="53" spans="1:40" ht="22.5" hidden="1" customHeight="1">
      <c r="A53" s="338"/>
      <c r="B53" s="514"/>
      <c r="C53" s="84"/>
      <c r="D53" s="84"/>
      <c r="E53" s="513"/>
      <c r="F53" s="85"/>
      <c r="G53" s="1244"/>
      <c r="H53" s="1261"/>
      <c r="I53" s="1261"/>
      <c r="J53" s="1250"/>
      <c r="K53" s="1250"/>
      <c r="L53" s="1250"/>
      <c r="M53" s="1250"/>
      <c r="N53" s="1250"/>
      <c r="O53" s="1250"/>
      <c r="P53" s="1250"/>
      <c r="Q53" s="1250"/>
      <c r="R53" s="1250"/>
      <c r="S53" s="1250"/>
      <c r="T53" s="1250"/>
      <c r="U53" s="1257"/>
      <c r="V53" s="1257"/>
      <c r="W53" s="15"/>
      <c r="X53" s="15"/>
      <c r="Y53" s="15"/>
      <c r="AH53" s="15"/>
      <c r="AI53" s="15"/>
      <c r="AJ53" s="15"/>
      <c r="AK53" s="15"/>
    </row>
    <row r="54" spans="1:40" hidden="1">
      <c r="A54" s="338"/>
      <c r="B54" s="514"/>
      <c r="C54" s="84"/>
      <c r="D54" s="84"/>
      <c r="E54" s="513"/>
      <c r="F54" s="85"/>
      <c r="G54" s="1244"/>
      <c r="H54" s="1261"/>
      <c r="I54" s="1261"/>
      <c r="J54" s="1250"/>
      <c r="K54" s="1250"/>
      <c r="L54" s="1250"/>
      <c r="M54" s="1250"/>
      <c r="N54" s="1250"/>
      <c r="O54" s="1250"/>
      <c r="P54" s="1250"/>
      <c r="Q54" s="1250"/>
      <c r="R54" s="1250"/>
      <c r="S54" s="1250"/>
      <c r="T54" s="1250"/>
      <c r="U54" s="1257"/>
      <c r="V54" s="1257"/>
      <c r="W54" s="15"/>
      <c r="X54" s="15"/>
      <c r="Y54" s="15"/>
      <c r="AK54" s="15"/>
    </row>
    <row r="55" spans="1:40" hidden="1">
      <c r="A55" s="338"/>
      <c r="B55" s="514"/>
      <c r="C55" s="84"/>
      <c r="D55" s="84"/>
      <c r="E55" s="513"/>
      <c r="F55" s="85"/>
      <c r="G55" s="1244"/>
      <c r="H55" s="1261"/>
      <c r="I55" s="1261"/>
      <c r="J55" s="1250"/>
      <c r="K55" s="1250"/>
      <c r="L55" s="1250"/>
      <c r="M55" s="1250"/>
      <c r="N55" s="1250"/>
      <c r="O55" s="1250"/>
      <c r="P55" s="1250"/>
      <c r="Q55" s="1250"/>
      <c r="R55" s="1250"/>
      <c r="S55" s="1250"/>
      <c r="T55" s="1250"/>
      <c r="U55" s="1257"/>
      <c r="V55" s="1257"/>
      <c r="W55" s="15"/>
      <c r="X55" s="15"/>
      <c r="Y55" s="15"/>
      <c r="AK55" s="15"/>
    </row>
    <row r="56" spans="1:40" ht="36" hidden="1" customHeight="1">
      <c r="A56" s="338"/>
      <c r="B56" s="514"/>
      <c r="C56" s="84"/>
      <c r="D56" s="84"/>
      <c r="E56" s="513"/>
      <c r="F56" s="85"/>
      <c r="G56" s="1244"/>
      <c r="H56" s="1261"/>
      <c r="I56" s="1261"/>
      <c r="J56" s="1250"/>
      <c r="K56" s="1250"/>
      <c r="L56" s="1250"/>
      <c r="M56" s="1250"/>
      <c r="N56" s="1250"/>
      <c r="O56" s="1250"/>
      <c r="P56" s="1250"/>
      <c r="Q56" s="1250"/>
      <c r="R56" s="1250"/>
      <c r="S56" s="1250"/>
      <c r="T56" s="1250"/>
      <c r="U56" s="1257"/>
      <c r="V56" s="1257"/>
      <c r="W56" s="15"/>
      <c r="X56" s="15"/>
      <c r="Y56" s="15"/>
      <c r="AK56" s="15"/>
    </row>
    <row r="57" spans="1:40" ht="23.25" hidden="1" customHeight="1">
      <c r="A57" s="338"/>
      <c r="B57" s="514"/>
      <c r="C57" s="84"/>
      <c r="D57" s="84"/>
      <c r="E57" s="513"/>
      <c r="F57" s="85"/>
      <c r="G57" s="1244"/>
      <c r="H57" s="1261"/>
      <c r="I57" s="1261"/>
      <c r="J57" s="1250"/>
      <c r="K57" s="1250"/>
      <c r="L57" s="1250"/>
      <c r="M57" s="1250"/>
      <c r="N57" s="1250"/>
      <c r="O57" s="1250"/>
      <c r="P57" s="1250"/>
      <c r="Q57" s="1250"/>
      <c r="R57" s="1250"/>
      <c r="S57" s="1250"/>
      <c r="T57" s="1250"/>
      <c r="U57" s="1257"/>
      <c r="V57" s="1257"/>
      <c r="W57" s="15"/>
      <c r="X57" s="15"/>
      <c r="Y57" s="15"/>
      <c r="AG57" s="534"/>
      <c r="AK57" s="15"/>
    </row>
    <row r="58" spans="1:40" ht="38.25" hidden="1" customHeight="1">
      <c r="A58" s="338"/>
      <c r="B58" s="514"/>
      <c r="C58" s="84"/>
      <c r="D58" s="84"/>
      <c r="E58" s="513"/>
      <c r="F58" s="85"/>
      <c r="G58" s="1244"/>
      <c r="H58" s="1261"/>
      <c r="I58" s="1261"/>
      <c r="J58" s="1250"/>
      <c r="K58" s="1250"/>
      <c r="L58" s="1250"/>
      <c r="M58" s="1250"/>
      <c r="N58" s="1250"/>
      <c r="O58" s="1250"/>
      <c r="P58" s="1250"/>
      <c r="Q58" s="1250"/>
      <c r="R58" s="1250"/>
      <c r="S58" s="1250"/>
      <c r="T58" s="1250"/>
      <c r="U58" s="1257"/>
      <c r="V58" s="1257"/>
      <c r="W58" s="15"/>
      <c r="X58" s="15"/>
      <c r="Y58" s="15"/>
      <c r="AG58" s="534"/>
      <c r="AJ58" s="1244"/>
      <c r="AK58" s="15"/>
    </row>
    <row r="59" spans="1:40" hidden="1">
      <c r="A59" s="338"/>
      <c r="B59" s="514"/>
      <c r="C59" s="84"/>
      <c r="D59" s="84"/>
      <c r="E59" s="513"/>
      <c r="F59" s="85"/>
      <c r="G59" s="1244"/>
      <c r="H59" s="1261"/>
      <c r="I59" s="1261"/>
      <c r="J59" s="1250"/>
      <c r="K59" s="1250"/>
      <c r="L59" s="1250"/>
      <c r="M59" s="1250"/>
      <c r="N59" s="1250"/>
      <c r="O59" s="1250"/>
      <c r="P59" s="1250"/>
      <c r="Q59" s="1250"/>
      <c r="R59" s="1250"/>
      <c r="S59" s="1250"/>
      <c r="T59" s="1250"/>
      <c r="U59" s="1257"/>
      <c r="V59" s="1257"/>
      <c r="W59" s="15"/>
      <c r="X59" s="15"/>
      <c r="Y59" s="15"/>
      <c r="AG59" s="542"/>
      <c r="AJ59" s="1257"/>
      <c r="AK59" s="15"/>
    </row>
    <row r="60" spans="1:40" hidden="1">
      <c r="A60" s="338"/>
      <c r="B60" s="514"/>
      <c r="C60" s="84"/>
      <c r="D60" s="84"/>
      <c r="E60" s="513"/>
      <c r="F60" s="85"/>
      <c r="G60" s="1244"/>
      <c r="H60" s="1261"/>
      <c r="I60" s="1261"/>
      <c r="J60" s="1250"/>
      <c r="K60" s="1250"/>
      <c r="L60" s="1250"/>
      <c r="M60" s="1250"/>
      <c r="N60" s="1250"/>
      <c r="O60" s="1250"/>
      <c r="P60" s="1250"/>
      <c r="Q60" s="1250"/>
      <c r="R60" s="1250"/>
      <c r="S60" s="1250"/>
      <c r="T60" s="1250"/>
      <c r="U60" s="1257"/>
      <c r="V60" s="1257"/>
      <c r="W60" s="15"/>
      <c r="X60" s="15"/>
      <c r="Y60" s="15"/>
      <c r="AG60" s="542"/>
      <c r="AH60" s="542"/>
      <c r="AI60" s="534"/>
      <c r="AM60" s="393"/>
      <c r="AN60" s="1254"/>
    </row>
    <row r="61" spans="1:40" hidden="1">
      <c r="A61" s="338"/>
      <c r="B61" s="514"/>
      <c r="C61" s="84"/>
      <c r="D61" s="84"/>
      <c r="E61" s="513"/>
      <c r="F61" s="85"/>
      <c r="G61" s="1244"/>
      <c r="H61" s="1261"/>
      <c r="I61" s="1261"/>
      <c r="J61" s="1250"/>
      <c r="K61" s="1250"/>
      <c r="L61" s="1250"/>
      <c r="M61" s="1250"/>
      <c r="N61" s="1250"/>
      <c r="O61" s="1250"/>
      <c r="P61" s="1250"/>
      <c r="Q61" s="1250"/>
      <c r="R61" s="1250"/>
      <c r="S61" s="1250"/>
      <c r="T61" s="1250"/>
      <c r="U61" s="1257"/>
      <c r="V61" s="1257"/>
      <c r="W61" s="15"/>
      <c r="X61" s="15"/>
      <c r="Y61" s="15"/>
      <c r="AG61" s="544"/>
      <c r="AH61" s="542"/>
      <c r="AI61" s="534"/>
      <c r="AM61" s="90"/>
      <c r="AN61" s="15"/>
    </row>
    <row r="62" spans="1:40" ht="16.5" hidden="1" customHeight="1">
      <c r="A62" s="338"/>
      <c r="B62" s="514"/>
      <c r="C62" s="84"/>
      <c r="D62" s="84"/>
      <c r="E62" s="513"/>
      <c r="F62" s="85"/>
      <c r="G62" s="1244"/>
      <c r="H62" s="1261"/>
      <c r="I62" s="1261"/>
      <c r="J62" s="1250"/>
      <c r="K62" s="1250"/>
      <c r="L62" s="1250"/>
      <c r="M62" s="1250"/>
      <c r="N62" s="1250"/>
      <c r="O62" s="1250"/>
      <c r="P62" s="1250"/>
      <c r="Q62" s="1250"/>
      <c r="R62" s="1250"/>
      <c r="S62" s="1250"/>
      <c r="T62" s="1250"/>
      <c r="U62" s="1257"/>
      <c r="V62" s="1257"/>
      <c r="W62" s="15"/>
      <c r="X62" s="15"/>
      <c r="Y62" s="15"/>
      <c r="AG62" s="545"/>
      <c r="AH62" s="544"/>
      <c r="AI62" s="534"/>
      <c r="AM62" s="90"/>
      <c r="AN62" s="15"/>
    </row>
    <row r="63" spans="1:40" hidden="1">
      <c r="A63" s="338"/>
      <c r="B63" s="514"/>
      <c r="C63" s="84"/>
      <c r="D63" s="84"/>
      <c r="E63" s="513"/>
      <c r="F63" s="85"/>
      <c r="G63" s="1244"/>
      <c r="H63" s="1261"/>
      <c r="I63" s="1261"/>
      <c r="J63" s="1250"/>
      <c r="K63" s="1250"/>
      <c r="L63" s="1250"/>
      <c r="M63" s="1250"/>
      <c r="N63" s="1250"/>
      <c r="O63" s="1250"/>
      <c r="P63" s="1250"/>
      <c r="Q63" s="1250"/>
      <c r="R63" s="1250"/>
      <c r="S63" s="1250"/>
      <c r="T63" s="1250"/>
      <c r="U63" s="1257"/>
      <c r="V63" s="1257"/>
      <c r="W63" s="15"/>
      <c r="X63" s="15"/>
      <c r="Y63" s="15"/>
      <c r="AG63" s="545"/>
      <c r="AH63" s="545"/>
      <c r="AI63" s="534"/>
      <c r="AM63" s="90"/>
    </row>
    <row r="64" spans="1:40" hidden="1">
      <c r="A64" s="338"/>
      <c r="B64" s="514"/>
      <c r="C64" s="84"/>
      <c r="D64" s="84"/>
      <c r="E64" s="513"/>
      <c r="F64" s="85"/>
      <c r="G64" s="1244"/>
      <c r="H64" s="1261"/>
      <c r="I64" s="1261"/>
      <c r="J64" s="1250"/>
      <c r="K64" s="1250"/>
      <c r="L64" s="1250"/>
      <c r="M64" s="1250"/>
      <c r="N64" s="1250"/>
      <c r="O64" s="1250"/>
      <c r="P64" s="1250"/>
      <c r="Q64" s="1250"/>
      <c r="R64" s="1250"/>
      <c r="S64" s="1250"/>
      <c r="T64" s="1250"/>
      <c r="U64" s="1257"/>
      <c r="V64" s="1257"/>
      <c r="W64" s="15"/>
      <c r="X64" s="15"/>
      <c r="Y64" s="15"/>
      <c r="AG64" s="545"/>
      <c r="AH64" s="545"/>
      <c r="AI64" s="534"/>
      <c r="AM64" s="90"/>
    </row>
    <row r="65" spans="1:39" hidden="1">
      <c r="A65" s="338"/>
      <c r="B65" s="514"/>
      <c r="C65" s="84"/>
      <c r="D65" s="84"/>
      <c r="E65" s="513"/>
      <c r="F65" s="85"/>
      <c r="G65" s="1244"/>
      <c r="H65" s="1261"/>
      <c r="I65" s="1261"/>
      <c r="J65" s="1250"/>
      <c r="K65" s="1250"/>
      <c r="L65" s="1250"/>
      <c r="M65" s="1250"/>
      <c r="N65" s="1250"/>
      <c r="O65" s="1250"/>
      <c r="P65" s="1250"/>
      <c r="Q65" s="1250"/>
      <c r="R65" s="1250"/>
      <c r="S65" s="1250"/>
      <c r="T65" s="1250"/>
      <c r="U65" s="1257"/>
      <c r="V65" s="1257"/>
      <c r="W65" s="15"/>
      <c r="X65" s="15"/>
      <c r="Y65" s="15"/>
      <c r="AG65" s="545"/>
      <c r="AH65" s="545"/>
      <c r="AI65" s="534"/>
      <c r="AM65" s="90"/>
    </row>
    <row r="66" spans="1:39" hidden="1">
      <c r="A66" s="338"/>
      <c r="B66" s="514"/>
      <c r="C66" s="84"/>
      <c r="D66" s="84"/>
      <c r="E66" s="513"/>
      <c r="F66" s="85"/>
      <c r="G66" s="1244"/>
      <c r="H66" s="1261"/>
      <c r="I66" s="1261"/>
      <c r="J66" s="1250"/>
      <c r="K66" s="1250"/>
      <c r="L66" s="1250"/>
      <c r="M66" s="1250"/>
      <c r="N66" s="1250"/>
      <c r="O66" s="1250"/>
      <c r="P66" s="1250"/>
      <c r="Q66" s="1250"/>
      <c r="R66" s="1250"/>
      <c r="S66" s="1250"/>
      <c r="T66" s="1250"/>
      <c r="U66" s="1257"/>
      <c r="V66" s="1257"/>
      <c r="W66" s="15"/>
      <c r="X66" s="15"/>
      <c r="Y66" s="15"/>
      <c r="AG66" s="545"/>
      <c r="AH66" s="545"/>
      <c r="AI66" s="534"/>
      <c r="AM66" s="90"/>
    </row>
    <row r="67" spans="1:39" hidden="1">
      <c r="A67" s="338"/>
      <c r="B67" s="514"/>
      <c r="C67" s="84"/>
      <c r="D67" s="84"/>
      <c r="E67" s="513"/>
      <c r="F67" s="85"/>
      <c r="G67" s="1244"/>
      <c r="H67" s="1261"/>
      <c r="I67" s="1261"/>
      <c r="J67" s="1250"/>
      <c r="K67" s="1250"/>
      <c r="L67" s="1250"/>
      <c r="M67" s="1250"/>
      <c r="N67" s="1250"/>
      <c r="O67" s="1250"/>
      <c r="P67" s="1250"/>
      <c r="Q67" s="1250"/>
      <c r="R67" s="1250"/>
      <c r="S67" s="1250"/>
      <c r="T67" s="1250"/>
      <c r="U67" s="1257"/>
      <c r="V67" s="1257"/>
      <c r="W67" s="15"/>
      <c r="X67" s="15"/>
      <c r="Y67" s="15"/>
      <c r="AG67" s="545"/>
      <c r="AH67" s="545"/>
      <c r="AI67" s="534"/>
      <c r="AM67" s="90"/>
    </row>
    <row r="68" spans="1:39" hidden="1">
      <c r="A68" s="338"/>
      <c r="B68" s="514"/>
      <c r="C68" s="84"/>
      <c r="D68" s="84"/>
      <c r="E68" s="513"/>
      <c r="F68" s="85"/>
      <c r="G68" s="1244"/>
      <c r="H68" s="1261"/>
      <c r="I68" s="1261"/>
      <c r="J68" s="1250"/>
      <c r="K68" s="1250"/>
      <c r="L68" s="1250"/>
      <c r="M68" s="1250"/>
      <c r="N68" s="1250"/>
      <c r="O68" s="1250"/>
      <c r="P68" s="1250"/>
      <c r="Q68" s="1250"/>
      <c r="R68" s="1250"/>
      <c r="S68" s="1250"/>
      <c r="T68" s="1250"/>
      <c r="U68" s="1257"/>
      <c r="V68" s="1257"/>
      <c r="W68" s="15"/>
      <c r="X68" s="15"/>
      <c r="Y68" s="15"/>
      <c r="AG68" s="545"/>
      <c r="AH68" s="545"/>
      <c r="AI68" s="534"/>
      <c r="AM68" s="90"/>
    </row>
    <row r="69" spans="1:39" hidden="1">
      <c r="A69" s="338"/>
      <c r="B69" s="514"/>
      <c r="C69" s="84"/>
      <c r="D69" s="84"/>
      <c r="E69" s="513"/>
      <c r="F69" s="85"/>
      <c r="G69" s="1244"/>
      <c r="H69" s="1261"/>
      <c r="I69" s="1261"/>
      <c r="J69" s="1250"/>
      <c r="K69" s="1250"/>
      <c r="L69" s="1250"/>
      <c r="M69" s="1250"/>
      <c r="N69" s="1250"/>
      <c r="O69" s="1250"/>
      <c r="P69" s="1250"/>
      <c r="Q69" s="1250"/>
      <c r="R69" s="1250"/>
      <c r="S69" s="1250"/>
      <c r="T69" s="1250"/>
      <c r="U69" s="1257"/>
      <c r="V69" s="1257"/>
      <c r="W69" s="15"/>
      <c r="X69" s="15"/>
      <c r="Y69" s="15"/>
      <c r="AG69" s="545"/>
      <c r="AH69" s="545"/>
      <c r="AI69" s="534"/>
      <c r="AM69" s="90"/>
    </row>
    <row r="70" spans="1:39" ht="16.5" hidden="1" customHeight="1">
      <c r="A70" s="338"/>
      <c r="B70" s="514"/>
      <c r="C70" s="84"/>
      <c r="D70" s="84"/>
      <c r="E70" s="513"/>
      <c r="F70" s="85"/>
      <c r="G70" s="1244"/>
      <c r="H70" s="1261"/>
      <c r="I70" s="1261"/>
      <c r="J70" s="1250"/>
      <c r="K70" s="1250"/>
      <c r="L70" s="1250"/>
      <c r="M70" s="1250"/>
      <c r="N70" s="1250"/>
      <c r="O70" s="1250"/>
      <c r="P70" s="1250"/>
      <c r="Q70" s="1250"/>
      <c r="R70" s="1250"/>
      <c r="S70" s="1250"/>
      <c r="T70" s="1250"/>
      <c r="U70" s="1257"/>
      <c r="V70" s="1257"/>
      <c r="W70" s="15"/>
      <c r="X70" s="15"/>
      <c r="Y70" s="15"/>
      <c r="AG70" s="545"/>
      <c r="AH70" s="545"/>
      <c r="AI70" s="534"/>
      <c r="AM70" s="90"/>
    </row>
    <row r="71" spans="1:39" hidden="1">
      <c r="A71" s="338"/>
      <c r="B71" s="514"/>
      <c r="C71" s="84"/>
      <c r="D71" s="84"/>
      <c r="E71" s="513"/>
      <c r="F71" s="85"/>
      <c r="G71" s="1244"/>
      <c r="H71" s="1261"/>
      <c r="I71" s="1261"/>
      <c r="J71" s="1250"/>
      <c r="K71" s="1250"/>
      <c r="L71" s="1250"/>
      <c r="M71" s="1250"/>
      <c r="N71" s="1250"/>
      <c r="O71" s="1250"/>
      <c r="P71" s="1250"/>
      <c r="Q71" s="1250"/>
      <c r="R71" s="1250"/>
      <c r="S71" s="1250"/>
      <c r="T71" s="1250"/>
      <c r="U71" s="1257"/>
      <c r="V71" s="1257"/>
      <c r="W71" s="15"/>
      <c r="X71" s="15"/>
      <c r="Y71" s="15"/>
      <c r="AG71" s="545"/>
      <c r="AH71" s="545"/>
      <c r="AI71" s="534"/>
      <c r="AM71" s="90"/>
    </row>
    <row r="72" spans="1:39" ht="5.25" hidden="1" customHeight="1">
      <c r="A72" s="338"/>
      <c r="B72" s="485"/>
      <c r="C72" s="84"/>
      <c r="D72" s="84"/>
      <c r="E72" s="1244"/>
      <c r="F72" s="85"/>
      <c r="G72" s="1244"/>
      <c r="H72" s="1261"/>
      <c r="I72" s="1261"/>
      <c r="J72" s="1250"/>
      <c r="K72" s="1250"/>
      <c r="L72" s="1250"/>
      <c r="M72" s="1250"/>
      <c r="N72" s="1250"/>
      <c r="O72" s="1250"/>
      <c r="P72" s="1250"/>
      <c r="Q72" s="1250"/>
      <c r="R72" s="1250"/>
      <c r="S72" s="1250"/>
      <c r="T72" s="1250"/>
      <c r="U72" s="1257"/>
      <c r="V72" s="1257"/>
      <c r="W72" s="15"/>
      <c r="X72" s="15"/>
      <c r="Y72" s="15"/>
      <c r="AA72" s="1254"/>
      <c r="AG72" s="90"/>
      <c r="AH72" s="545"/>
      <c r="AI72" s="534"/>
      <c r="AM72" s="90"/>
    </row>
    <row r="73" spans="1:39" ht="17.25" hidden="1" customHeight="1">
      <c r="A73" s="338"/>
      <c r="B73" s="485"/>
      <c r="C73" s="84"/>
      <c r="D73" s="84"/>
      <c r="E73" s="417"/>
      <c r="F73" s="85"/>
      <c r="G73" s="1244"/>
      <c r="H73" s="87"/>
      <c r="I73" s="87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  <c r="AE73" s="15"/>
      <c r="AG73" s="90"/>
      <c r="AH73" s="90"/>
      <c r="AM73" s="90"/>
    </row>
    <row r="74" spans="1:39" ht="23.25">
      <c r="A74" s="15"/>
      <c r="B74" s="1952">
        <v>25</v>
      </c>
      <c r="C74" s="1249"/>
      <c r="D74" s="38" t="s">
        <v>270</v>
      </c>
      <c r="E74" s="1257"/>
      <c r="F74" s="1257"/>
      <c r="G74" s="1257"/>
      <c r="H74" s="1257"/>
      <c r="I74" s="1257"/>
      <c r="J74" s="1257"/>
      <c r="K74" s="1257"/>
      <c r="L74" s="1257"/>
      <c r="M74" s="1257"/>
      <c r="N74" s="1257"/>
      <c r="O74" s="1257"/>
      <c r="P74" s="1257"/>
      <c r="Q74" s="1254"/>
      <c r="R74" s="1254"/>
      <c r="S74" s="1254"/>
      <c r="T74" s="1254"/>
      <c r="U74" s="1254"/>
      <c r="V74" s="1254"/>
      <c r="W74" s="1254"/>
      <c r="X74" s="1254"/>
      <c r="Y74" s="1254"/>
      <c r="Z74" s="1254"/>
      <c r="AA74" s="1254"/>
      <c r="AB74" s="1254"/>
      <c r="AC74" s="1254"/>
      <c r="AD74" s="1254"/>
      <c r="AE74" s="1254"/>
      <c r="AG74" s="90"/>
      <c r="AH74" s="90"/>
      <c r="AM74" s="90"/>
    </row>
    <row r="75" spans="1:39" ht="35.25" customHeight="1">
      <c r="A75" s="15"/>
      <c r="B75" s="1952"/>
      <c r="C75" s="1249"/>
      <c r="D75" s="38" t="s">
        <v>512</v>
      </c>
      <c r="E75" s="1257"/>
      <c r="F75" s="1257"/>
      <c r="G75" s="1257"/>
      <c r="H75" s="1257"/>
      <c r="I75" s="1257"/>
      <c r="J75" s="1257"/>
      <c r="K75" s="1257"/>
      <c r="L75" s="1244"/>
      <c r="M75" s="1257"/>
      <c r="N75" s="1257"/>
      <c r="O75" s="1257"/>
      <c r="P75" s="1257"/>
      <c r="Q75" s="1254"/>
      <c r="R75" s="1254"/>
      <c r="S75" s="1254"/>
      <c r="T75" s="1254"/>
      <c r="U75" s="1254"/>
      <c r="V75" s="1254"/>
      <c r="W75" s="1254"/>
      <c r="X75" s="1254"/>
      <c r="Y75" s="1254"/>
      <c r="Z75" s="541"/>
      <c r="AA75" s="541"/>
      <c r="AB75" s="541"/>
      <c r="AC75" s="541"/>
      <c r="AD75" s="541"/>
      <c r="AE75" s="541"/>
      <c r="AG75" s="90"/>
      <c r="AH75" s="90"/>
      <c r="AM75" s="15"/>
    </row>
    <row r="76" spans="1:39" ht="23.25">
      <c r="A76" s="1260"/>
      <c r="B76" s="1450" t="s">
        <v>17</v>
      </c>
      <c r="C76" s="1430"/>
      <c r="D76" s="2158" t="s">
        <v>1465</v>
      </c>
      <c r="E76" s="2159"/>
      <c r="F76" s="2159"/>
      <c r="G76" s="2159"/>
      <c r="H76" s="2159"/>
      <c r="I76" s="2159"/>
      <c r="J76" s="2159"/>
      <c r="K76" s="2159"/>
      <c r="L76" s="2159"/>
      <c r="M76" s="2159"/>
      <c r="N76" s="2159"/>
      <c r="O76" s="2159"/>
      <c r="P76" s="2159"/>
      <c r="Q76" s="2159"/>
      <c r="R76" s="2159"/>
      <c r="S76" s="2159"/>
      <c r="T76" s="2159"/>
      <c r="U76" s="2159"/>
      <c r="V76" s="2159"/>
      <c r="W76" s="2159"/>
      <c r="X76" s="2159"/>
      <c r="Y76" s="2160"/>
      <c r="Z76" s="1446"/>
      <c r="AA76" s="1446"/>
      <c r="AB76" s="1446"/>
      <c r="AC76" s="1446"/>
      <c r="AD76" s="1446"/>
      <c r="AE76" s="1446"/>
      <c r="AF76" s="1446"/>
      <c r="AG76" s="90"/>
      <c r="AH76" s="90"/>
    </row>
    <row r="77" spans="1:39" ht="39.75" customHeight="1">
      <c r="A77" s="1954"/>
      <c r="B77" s="1953" t="s">
        <v>1</v>
      </c>
      <c r="C77" s="1955" t="s">
        <v>2</v>
      </c>
      <c r="D77" s="2017" t="s">
        <v>1682</v>
      </c>
      <c r="E77" s="13"/>
      <c r="F77" s="1432" t="s">
        <v>491</v>
      </c>
      <c r="G77" s="1434"/>
      <c r="H77" s="1434"/>
      <c r="I77" s="1434"/>
      <c r="J77" s="1434"/>
      <c r="K77" s="1434"/>
      <c r="L77" s="1434"/>
      <c r="M77" s="1954" t="s">
        <v>490</v>
      </c>
      <c r="N77" s="1956"/>
      <c r="O77" s="1956"/>
      <c r="P77" s="1956"/>
      <c r="Q77" s="1956"/>
      <c r="R77" s="32">
        <v>1</v>
      </c>
      <c r="S77" s="32">
        <v>1</v>
      </c>
      <c r="T77" s="32">
        <v>1</v>
      </c>
      <c r="U77" s="32">
        <v>1</v>
      </c>
      <c r="V77" s="32">
        <v>1</v>
      </c>
      <c r="W77" s="32">
        <v>1</v>
      </c>
      <c r="X77" s="32">
        <v>1</v>
      </c>
      <c r="Y77" s="32">
        <v>1</v>
      </c>
      <c r="Z77" s="1437"/>
      <c r="AA77" s="1437"/>
      <c r="AB77" s="1437"/>
      <c r="AC77" s="1437"/>
      <c r="AD77" s="1437"/>
      <c r="AE77" s="1437"/>
      <c r="AF77" s="1437"/>
      <c r="AG77" s="1437"/>
      <c r="AH77" s="90"/>
      <c r="AI77" s="90"/>
    </row>
    <row r="78" spans="1:39">
      <c r="A78" s="2026"/>
      <c r="B78" s="1953"/>
      <c r="C78" s="1955"/>
      <c r="D78" s="2018"/>
      <c r="E78" s="1504" t="s">
        <v>0</v>
      </c>
      <c r="F78" s="1955" t="s">
        <v>532</v>
      </c>
      <c r="G78" s="1990"/>
      <c r="H78" s="1243" t="s">
        <v>48</v>
      </c>
      <c r="I78" s="1243"/>
      <c r="J78" s="1243" t="s">
        <v>8</v>
      </c>
      <c r="K78" s="1243" t="s">
        <v>9</v>
      </c>
      <c r="L78" s="1243" t="s">
        <v>10</v>
      </c>
      <c r="M78" s="1435" t="s">
        <v>48</v>
      </c>
      <c r="N78" s="1435"/>
      <c r="O78" s="1435" t="s">
        <v>493</v>
      </c>
      <c r="P78" s="1435" t="s">
        <v>494</v>
      </c>
      <c r="Q78" s="1435" t="s">
        <v>495</v>
      </c>
      <c r="R78" s="1431">
        <v>1</v>
      </c>
      <c r="S78" s="1431">
        <v>2</v>
      </c>
      <c r="T78" s="1431">
        <v>3</v>
      </c>
      <c r="U78" s="1431">
        <v>4</v>
      </c>
      <c r="V78" s="1431">
        <v>5</v>
      </c>
      <c r="W78" s="1431">
        <v>6</v>
      </c>
      <c r="X78" s="1431">
        <v>7</v>
      </c>
      <c r="Y78" s="1431">
        <v>8</v>
      </c>
      <c r="Z78" s="1445"/>
      <c r="AA78" s="1445"/>
      <c r="AB78" s="1445"/>
      <c r="AC78" s="1445"/>
      <c r="AD78" s="1445"/>
      <c r="AE78" s="1445"/>
      <c r="AF78" s="1445"/>
      <c r="AG78" s="1445"/>
      <c r="AH78" s="90"/>
      <c r="AI78" s="90"/>
    </row>
    <row r="79" spans="1:39">
      <c r="A79" s="2152" t="s">
        <v>551</v>
      </c>
      <c r="B79" s="910" t="s">
        <v>528</v>
      </c>
      <c r="C79" s="1439" t="s">
        <v>4</v>
      </c>
      <c r="D79" s="1439" t="s">
        <v>1681</v>
      </c>
      <c r="E79" s="1253" t="s">
        <v>18</v>
      </c>
      <c r="F79" s="571" t="s">
        <v>1188</v>
      </c>
      <c r="G79" s="571" t="s">
        <v>1189</v>
      </c>
      <c r="H79" s="1251">
        <v>0</v>
      </c>
      <c r="I79" s="1251">
        <v>0</v>
      </c>
      <c r="J79" s="1251"/>
      <c r="K79" s="1251"/>
      <c r="L79" s="37">
        <v>0</v>
      </c>
      <c r="M79" s="1441">
        <v>0</v>
      </c>
      <c r="N79" s="189">
        <v>0</v>
      </c>
      <c r="O79" s="37"/>
      <c r="P79" s="37">
        <v>0</v>
      </c>
      <c r="Q79" s="37"/>
      <c r="R79" s="432">
        <v>0.2986111111111111</v>
      </c>
      <c r="S79" s="432">
        <v>0.38194444444444442</v>
      </c>
      <c r="T79" s="432">
        <v>0.47569444444444442</v>
      </c>
      <c r="U79" s="432">
        <v>0.54861111111111105</v>
      </c>
      <c r="V79" s="432">
        <v>0.63541666666666663</v>
      </c>
      <c r="W79" s="432">
        <v>0.71875</v>
      </c>
      <c r="X79" s="432">
        <v>0.80208333333333337</v>
      </c>
      <c r="Y79" s="432">
        <v>0.88541666666666663</v>
      </c>
      <c r="Z79" s="443"/>
      <c r="AA79" s="443"/>
      <c r="AB79" s="443"/>
      <c r="AC79" s="543"/>
      <c r="AD79" s="543"/>
      <c r="AE79" s="543"/>
      <c r="AF79" s="543"/>
      <c r="AG79" s="1619"/>
      <c r="AH79" s="90"/>
      <c r="AI79" s="90"/>
    </row>
    <row r="80" spans="1:39">
      <c r="A80" s="2153"/>
      <c r="B80" s="907" t="s">
        <v>527</v>
      </c>
      <c r="C80" s="1439" t="s">
        <v>4</v>
      </c>
      <c r="D80" s="1439" t="s">
        <v>1683</v>
      </c>
      <c r="E80" s="1253" t="s">
        <v>19</v>
      </c>
      <c r="F80" s="571" t="s">
        <v>538</v>
      </c>
      <c r="G80" s="571" t="s">
        <v>539</v>
      </c>
      <c r="H80" s="179">
        <v>1.48</v>
      </c>
      <c r="I80" s="1252">
        <f>H80</f>
        <v>1.48</v>
      </c>
      <c r="J80" s="1251">
        <v>30</v>
      </c>
      <c r="K80" s="37">
        <f t="shared" ref="K80:K110" si="16">(H80/J80)/24</f>
        <v>2.0555555555555557E-3</v>
      </c>
      <c r="L80" s="37">
        <f>L79+K80</f>
        <v>2.0555555555555557E-3</v>
      </c>
      <c r="M80" s="179">
        <v>1.48</v>
      </c>
      <c r="N80" s="472">
        <f>M80</f>
        <v>1.48</v>
      </c>
      <c r="O80" s="1441">
        <v>30</v>
      </c>
      <c r="P80" s="37">
        <f>(M80/O80)/24</f>
        <v>2.0555555555555557E-3</v>
      </c>
      <c r="Q80" s="37">
        <f>P79+P80</f>
        <v>2.0555555555555557E-3</v>
      </c>
      <c r="R80" s="98">
        <f>R79+$K80</f>
        <v>0.30066666666666664</v>
      </c>
      <c r="S80" s="98">
        <f t="shared" ref="S80:Y95" si="17">S79+$K80</f>
        <v>0.38399999999999995</v>
      </c>
      <c r="T80" s="98">
        <f t="shared" si="17"/>
        <v>0.47774999999999995</v>
      </c>
      <c r="U80" s="98">
        <f t="shared" si="17"/>
        <v>0.55066666666666664</v>
      </c>
      <c r="V80" s="98">
        <f t="shared" si="17"/>
        <v>0.63747222222222222</v>
      </c>
      <c r="W80" s="98">
        <f t="shared" si="17"/>
        <v>0.72080555555555559</v>
      </c>
      <c r="X80" s="98">
        <f t="shared" si="17"/>
        <v>0.80413888888888896</v>
      </c>
      <c r="Y80" s="98">
        <f>Y79+$P80</f>
        <v>0.88747222222222222</v>
      </c>
      <c r="Z80" s="90"/>
      <c r="AA80" s="90"/>
      <c r="AB80" s="90"/>
      <c r="AC80" s="90"/>
      <c r="AD80" s="90"/>
      <c r="AE80" s="90"/>
      <c r="AF80" s="90"/>
      <c r="AG80" s="90"/>
      <c r="AH80" s="90"/>
      <c r="AI80" s="90"/>
    </row>
    <row r="81" spans="1:41" ht="16.5" customHeight="1">
      <c r="A81" s="2153"/>
      <c r="B81" s="1121" t="s">
        <v>228</v>
      </c>
      <c r="C81" s="1264" t="s">
        <v>4</v>
      </c>
      <c r="D81" s="1439" t="s">
        <v>1683</v>
      </c>
      <c r="E81" s="1253" t="s">
        <v>20</v>
      </c>
      <c r="F81" s="571" t="s">
        <v>540</v>
      </c>
      <c r="G81" s="571" t="s">
        <v>545</v>
      </c>
      <c r="H81" s="179">
        <v>1.86</v>
      </c>
      <c r="I81" s="179">
        <f>I80+H81</f>
        <v>3.34</v>
      </c>
      <c r="J81" s="1251">
        <v>35</v>
      </c>
      <c r="K81" s="37">
        <f t="shared" si="16"/>
        <v>2.2142857142857142E-3</v>
      </c>
      <c r="L81" s="37">
        <f t="shared" ref="L81:L110" si="18">L80+K81</f>
        <v>4.2698412698412699E-3</v>
      </c>
      <c r="M81" s="179">
        <v>1.86</v>
      </c>
      <c r="N81" s="472">
        <f>N80+M81</f>
        <v>3.34</v>
      </c>
      <c r="O81" s="1441">
        <v>35</v>
      </c>
      <c r="P81" s="37">
        <f t="shared" ref="P81:P110" si="19">(M81/O81)/24</f>
        <v>2.2142857142857142E-3</v>
      </c>
      <c r="Q81" s="37">
        <f t="shared" ref="Q81:Q82" si="20">P80+P81</f>
        <v>4.2698412698412699E-3</v>
      </c>
      <c r="R81" s="98">
        <f t="shared" ref="R81:Y96" si="21">R80+$K81</f>
        <v>0.30288095238095236</v>
      </c>
      <c r="S81" s="98">
        <f t="shared" si="17"/>
        <v>0.38621428571428568</v>
      </c>
      <c r="T81" s="98">
        <f t="shared" si="17"/>
        <v>0.47996428571428568</v>
      </c>
      <c r="U81" s="98">
        <f t="shared" si="17"/>
        <v>0.55288095238095236</v>
      </c>
      <c r="V81" s="98">
        <f t="shared" si="17"/>
        <v>0.63968650793650794</v>
      </c>
      <c r="W81" s="98">
        <f t="shared" si="17"/>
        <v>0.72301984126984131</v>
      </c>
      <c r="X81" s="98">
        <f t="shared" si="17"/>
        <v>0.80635317460317468</v>
      </c>
      <c r="Y81" s="98">
        <f t="shared" ref="Y81:Y85" si="22">Y80+$P81</f>
        <v>0.88968650793650794</v>
      </c>
      <c r="Z81" s="90"/>
      <c r="AA81" s="90"/>
      <c r="AB81" s="90"/>
      <c r="AC81" s="90"/>
      <c r="AD81" s="90"/>
      <c r="AE81" s="90"/>
      <c r="AF81" s="90"/>
      <c r="AG81" s="90"/>
      <c r="AH81" s="90"/>
      <c r="AI81" s="90"/>
    </row>
    <row r="82" spans="1:41" ht="16.5" customHeight="1">
      <c r="A82" s="2154"/>
      <c r="B82" s="907" t="s">
        <v>526</v>
      </c>
      <c r="C82" s="1264" t="s">
        <v>4</v>
      </c>
      <c r="D82" s="1439" t="s">
        <v>1683</v>
      </c>
      <c r="E82" s="1253" t="s">
        <v>21</v>
      </c>
      <c r="F82" s="571" t="s">
        <v>541</v>
      </c>
      <c r="G82" s="571" t="s">
        <v>542</v>
      </c>
      <c r="H82" s="179">
        <v>1.3</v>
      </c>
      <c r="I82" s="179">
        <f t="shared" ref="I82:I110" si="23">I81+H82</f>
        <v>4.6399999999999997</v>
      </c>
      <c r="J82" s="1251">
        <v>35</v>
      </c>
      <c r="K82" s="37">
        <f t="shared" si="16"/>
        <v>1.5476190476190477E-3</v>
      </c>
      <c r="L82" s="37">
        <f t="shared" si="18"/>
        <v>5.8174603174603176E-3</v>
      </c>
      <c r="M82" s="179">
        <v>1.3</v>
      </c>
      <c r="N82" s="472">
        <f t="shared" ref="N82:N87" si="24">N81+M82</f>
        <v>4.6399999999999997</v>
      </c>
      <c r="O82" s="1441">
        <v>35</v>
      </c>
      <c r="P82" s="37">
        <f t="shared" si="19"/>
        <v>1.5476190476190477E-3</v>
      </c>
      <c r="Q82" s="37">
        <f t="shared" si="20"/>
        <v>3.7619047619047619E-3</v>
      </c>
      <c r="R82" s="98">
        <f t="shared" si="21"/>
        <v>0.30442857142857138</v>
      </c>
      <c r="S82" s="98">
        <f t="shared" si="17"/>
        <v>0.38776190476190475</v>
      </c>
      <c r="T82" s="98">
        <f t="shared" si="17"/>
        <v>0.48151190476190475</v>
      </c>
      <c r="U82" s="98">
        <f t="shared" si="17"/>
        <v>0.55442857142857138</v>
      </c>
      <c r="V82" s="98">
        <f t="shared" si="17"/>
        <v>0.64123412698412696</v>
      </c>
      <c r="W82" s="98">
        <f t="shared" si="17"/>
        <v>0.72456746031746033</v>
      </c>
      <c r="X82" s="98">
        <f t="shared" si="17"/>
        <v>0.8079007936507937</v>
      </c>
      <c r="Y82" s="98">
        <f t="shared" si="22"/>
        <v>0.89123412698412696</v>
      </c>
      <c r="Z82" s="90"/>
      <c r="AA82" s="90"/>
      <c r="AB82" s="90"/>
      <c r="AC82" s="90"/>
      <c r="AD82" s="90"/>
      <c r="AE82" s="90"/>
      <c r="AF82" s="90"/>
      <c r="AG82" s="90"/>
      <c r="AH82" s="90"/>
      <c r="AI82" s="90"/>
    </row>
    <row r="83" spans="1:41">
      <c r="A83" s="2079" t="s">
        <v>3</v>
      </c>
      <c r="B83" s="907" t="s">
        <v>434</v>
      </c>
      <c r="C83" s="31" t="s">
        <v>4</v>
      </c>
      <c r="D83" s="31" t="s">
        <v>1683</v>
      </c>
      <c r="E83" s="1253" t="s">
        <v>22</v>
      </c>
      <c r="F83" s="573" t="s">
        <v>543</v>
      </c>
      <c r="G83" s="573" t="s">
        <v>544</v>
      </c>
      <c r="H83" s="898">
        <v>1.76</v>
      </c>
      <c r="I83" s="898">
        <f t="shared" si="23"/>
        <v>6.3999999999999995</v>
      </c>
      <c r="J83" s="32">
        <v>35</v>
      </c>
      <c r="K83" s="33">
        <f t="shared" si="16"/>
        <v>2.0952380952380953E-3</v>
      </c>
      <c r="L83" s="33">
        <f t="shared" si="18"/>
        <v>7.9126984126984129E-3</v>
      </c>
      <c r="M83" s="898">
        <v>1.76</v>
      </c>
      <c r="N83" s="495">
        <f t="shared" si="24"/>
        <v>6.3999999999999995</v>
      </c>
      <c r="O83" s="32">
        <v>35</v>
      </c>
      <c r="P83" s="33">
        <f t="shared" si="19"/>
        <v>2.0952380952380953E-3</v>
      </c>
      <c r="Q83" s="33">
        <f t="shared" ref="Q83:Q110" si="25">Q82+P83</f>
        <v>5.8571428571428576E-3</v>
      </c>
      <c r="R83" s="34">
        <f t="shared" si="21"/>
        <v>0.30652380952380948</v>
      </c>
      <c r="S83" s="34">
        <f t="shared" si="17"/>
        <v>0.38985714285714285</v>
      </c>
      <c r="T83" s="34">
        <f t="shared" si="17"/>
        <v>0.48360714285714285</v>
      </c>
      <c r="U83" s="34">
        <f t="shared" si="17"/>
        <v>0.55652380952380953</v>
      </c>
      <c r="V83" s="34">
        <f t="shared" si="17"/>
        <v>0.64332936507936511</v>
      </c>
      <c r="W83" s="34">
        <f t="shared" si="17"/>
        <v>0.72666269841269848</v>
      </c>
      <c r="X83" s="34">
        <f t="shared" si="17"/>
        <v>0.80999603174603185</v>
      </c>
      <c r="Y83" s="34">
        <f t="shared" si="22"/>
        <v>0.89332936507936511</v>
      </c>
      <c r="Z83" s="90"/>
      <c r="AA83" s="90"/>
      <c r="AB83" s="90"/>
      <c r="AC83" s="90"/>
      <c r="AD83" s="90"/>
      <c r="AE83" s="90"/>
      <c r="AF83" s="90"/>
      <c r="AG83" s="90"/>
      <c r="AH83" s="90"/>
      <c r="AI83" s="90"/>
    </row>
    <row r="84" spans="1:41">
      <c r="A84" s="2027"/>
      <c r="B84" s="907" t="s">
        <v>433</v>
      </c>
      <c r="C84" s="1264" t="s">
        <v>4</v>
      </c>
      <c r="D84" s="1439" t="s">
        <v>1683</v>
      </c>
      <c r="E84" s="1253" t="s">
        <v>23</v>
      </c>
      <c r="F84" s="571" t="s">
        <v>546</v>
      </c>
      <c r="G84" s="571" t="s">
        <v>547</v>
      </c>
      <c r="H84" s="179">
        <v>0.42</v>
      </c>
      <c r="I84" s="179">
        <f t="shared" si="23"/>
        <v>6.8199999999999994</v>
      </c>
      <c r="J84" s="1251">
        <v>35</v>
      </c>
      <c r="K84" s="37">
        <f t="shared" si="16"/>
        <v>5.0000000000000001E-4</v>
      </c>
      <c r="L84" s="37">
        <f t="shared" si="18"/>
        <v>8.4126984126984133E-3</v>
      </c>
      <c r="M84" s="179">
        <v>0.42</v>
      </c>
      <c r="N84" s="472">
        <f t="shared" si="24"/>
        <v>6.8199999999999994</v>
      </c>
      <c r="O84" s="1441">
        <v>35</v>
      </c>
      <c r="P84" s="37">
        <f t="shared" si="19"/>
        <v>5.0000000000000001E-4</v>
      </c>
      <c r="Q84" s="37">
        <f t="shared" si="25"/>
        <v>6.3571428571428581E-3</v>
      </c>
      <c r="R84" s="98">
        <f t="shared" si="21"/>
        <v>0.30702380952380948</v>
      </c>
      <c r="S84" s="98">
        <f t="shared" si="17"/>
        <v>0.39035714285714285</v>
      </c>
      <c r="T84" s="98">
        <f t="shared" si="17"/>
        <v>0.48410714285714285</v>
      </c>
      <c r="U84" s="98">
        <f t="shared" si="17"/>
        <v>0.55702380952380948</v>
      </c>
      <c r="V84" s="98">
        <f t="shared" si="17"/>
        <v>0.64382936507936506</v>
      </c>
      <c r="W84" s="98">
        <f t="shared" si="17"/>
        <v>0.72716269841269843</v>
      </c>
      <c r="X84" s="98">
        <f t="shared" si="17"/>
        <v>0.8104960317460318</v>
      </c>
      <c r="Y84" s="98">
        <f t="shared" si="22"/>
        <v>0.89382936507936506</v>
      </c>
      <c r="Z84" s="90"/>
      <c r="AA84" s="90"/>
      <c r="AB84" s="90"/>
      <c r="AC84" s="90"/>
      <c r="AD84" s="90"/>
      <c r="AE84" s="90"/>
      <c r="AF84" s="90"/>
      <c r="AG84" s="90"/>
      <c r="AH84" s="90"/>
      <c r="AI84" s="90"/>
      <c r="AO84" s="135"/>
    </row>
    <row r="85" spans="1:41" ht="16.5" customHeight="1">
      <c r="A85" s="2027"/>
      <c r="B85" s="907" t="s">
        <v>525</v>
      </c>
      <c r="C85" s="1264" t="s">
        <v>4</v>
      </c>
      <c r="D85" s="1439" t="s">
        <v>1683</v>
      </c>
      <c r="E85" s="1253" t="s">
        <v>24</v>
      </c>
      <c r="F85" s="739" t="s">
        <v>1190</v>
      </c>
      <c r="G85" s="739" t="s">
        <v>1191</v>
      </c>
      <c r="H85" s="124">
        <v>0.9</v>
      </c>
      <c r="I85" s="179">
        <f t="shared" si="23"/>
        <v>7.72</v>
      </c>
      <c r="J85" s="1251">
        <v>35</v>
      </c>
      <c r="K85" s="37">
        <f t="shared" si="16"/>
        <v>1.0714285714285715E-3</v>
      </c>
      <c r="L85" s="37">
        <f t="shared" si="18"/>
        <v>9.4841269841269855E-3</v>
      </c>
      <c r="M85" s="124">
        <v>0.9</v>
      </c>
      <c r="N85" s="472">
        <f t="shared" si="24"/>
        <v>7.72</v>
      </c>
      <c r="O85" s="1441">
        <v>35</v>
      </c>
      <c r="P85" s="37">
        <f t="shared" si="19"/>
        <v>1.0714285714285715E-3</v>
      </c>
      <c r="Q85" s="37">
        <f t="shared" si="25"/>
        <v>7.4285714285714293E-3</v>
      </c>
      <c r="R85" s="98">
        <f t="shared" si="21"/>
        <v>0.30809523809523803</v>
      </c>
      <c r="S85" s="98">
        <f t="shared" si="17"/>
        <v>0.3914285714285714</v>
      </c>
      <c r="T85" s="98">
        <f t="shared" si="17"/>
        <v>0.4851785714285714</v>
      </c>
      <c r="U85" s="98">
        <f t="shared" si="17"/>
        <v>0.55809523809523809</v>
      </c>
      <c r="V85" s="98">
        <f t="shared" si="17"/>
        <v>0.64490079365079367</v>
      </c>
      <c r="W85" s="98">
        <f t="shared" si="17"/>
        <v>0.72823412698412704</v>
      </c>
      <c r="X85" s="98">
        <f t="shared" si="17"/>
        <v>0.81156746031746041</v>
      </c>
      <c r="Y85" s="98">
        <f t="shared" si="22"/>
        <v>0.89490079365079367</v>
      </c>
      <c r="Z85" s="90"/>
      <c r="AA85" s="90"/>
      <c r="AB85" s="90"/>
      <c r="AC85" s="90"/>
      <c r="AD85" s="90"/>
      <c r="AE85" s="90"/>
      <c r="AF85" s="90"/>
      <c r="AG85" s="90"/>
      <c r="AH85" s="90"/>
      <c r="AI85" s="90"/>
      <c r="AO85" s="135"/>
    </row>
    <row r="86" spans="1:41">
      <c r="A86" s="2027"/>
      <c r="B86" s="907" t="s">
        <v>524</v>
      </c>
      <c r="C86" s="1264" t="s">
        <v>4</v>
      </c>
      <c r="D86" s="1439" t="s">
        <v>1683</v>
      </c>
      <c r="E86" s="1253" t="s">
        <v>25</v>
      </c>
      <c r="F86" s="571" t="s">
        <v>548</v>
      </c>
      <c r="G86" s="571" t="s">
        <v>1693</v>
      </c>
      <c r="H86" s="124">
        <v>1.04</v>
      </c>
      <c r="I86" s="179">
        <f t="shared" si="23"/>
        <v>8.76</v>
      </c>
      <c r="J86" s="1251">
        <v>35</v>
      </c>
      <c r="K86" s="37">
        <f t="shared" si="16"/>
        <v>1.238095238095238E-3</v>
      </c>
      <c r="L86" s="37">
        <f t="shared" si="18"/>
        <v>1.0722222222222223E-2</v>
      </c>
      <c r="M86" s="124">
        <v>1.04</v>
      </c>
      <c r="N86" s="472">
        <f t="shared" si="24"/>
        <v>8.76</v>
      </c>
      <c r="O86" s="1441">
        <v>35</v>
      </c>
      <c r="P86" s="37">
        <f t="shared" si="19"/>
        <v>1.238095238095238E-3</v>
      </c>
      <c r="Q86" s="37">
        <f t="shared" si="25"/>
        <v>8.666666666666668E-3</v>
      </c>
      <c r="R86" s="98">
        <f t="shared" si="21"/>
        <v>0.30933333333333329</v>
      </c>
      <c r="S86" s="98">
        <f t="shared" si="17"/>
        <v>0.39266666666666666</v>
      </c>
      <c r="T86" s="98">
        <f t="shared" si="17"/>
        <v>0.48641666666666666</v>
      </c>
      <c r="U86" s="98">
        <f t="shared" si="17"/>
        <v>0.55933333333333335</v>
      </c>
      <c r="V86" s="98">
        <f t="shared" si="17"/>
        <v>0.64613888888888893</v>
      </c>
      <c r="W86" s="98">
        <f t="shared" si="17"/>
        <v>0.7294722222222223</v>
      </c>
      <c r="X86" s="98">
        <f t="shared" si="17"/>
        <v>0.81280555555555567</v>
      </c>
      <c r="Y86" s="98">
        <f t="shared" si="17"/>
        <v>0.89613888888888893</v>
      </c>
      <c r="Z86" s="90"/>
      <c r="AA86" s="90"/>
      <c r="AB86" s="90"/>
      <c r="AC86" s="90"/>
      <c r="AD86" s="90"/>
      <c r="AE86" s="90"/>
      <c r="AF86" s="90"/>
      <c r="AG86" s="90"/>
      <c r="AH86" s="90"/>
      <c r="AI86" s="90"/>
      <c r="AO86" s="135"/>
    </row>
    <row r="87" spans="1:41">
      <c r="A87" s="2027"/>
      <c r="B87" s="907" t="s">
        <v>519</v>
      </c>
      <c r="C87" s="1264" t="s">
        <v>4</v>
      </c>
      <c r="D87" s="1439" t="s">
        <v>1683</v>
      </c>
      <c r="E87" s="1253" t="s">
        <v>26</v>
      </c>
      <c r="F87" s="739" t="s">
        <v>550</v>
      </c>
      <c r="G87" s="739" t="s">
        <v>1011</v>
      </c>
      <c r="H87" s="179">
        <v>0.74</v>
      </c>
      <c r="I87" s="179">
        <f t="shared" si="23"/>
        <v>9.5</v>
      </c>
      <c r="J87" s="1251">
        <v>35</v>
      </c>
      <c r="K87" s="37">
        <f t="shared" si="16"/>
        <v>8.8095238095238103E-4</v>
      </c>
      <c r="L87" s="37">
        <f t="shared" si="18"/>
        <v>1.1603174603174605E-2</v>
      </c>
      <c r="M87" s="179">
        <v>0.74</v>
      </c>
      <c r="N87" s="472">
        <f t="shared" si="24"/>
        <v>9.5</v>
      </c>
      <c r="O87" s="1441">
        <v>35</v>
      </c>
      <c r="P87" s="37">
        <f t="shared" si="19"/>
        <v>8.8095238095238103E-4</v>
      </c>
      <c r="Q87" s="37">
        <f t="shared" si="25"/>
        <v>9.5476190476190496E-3</v>
      </c>
      <c r="R87" s="98">
        <f t="shared" si="21"/>
        <v>0.31021428571428566</v>
      </c>
      <c r="S87" s="98">
        <f t="shared" si="17"/>
        <v>0.39354761904761904</v>
      </c>
      <c r="T87" s="98">
        <f t="shared" si="17"/>
        <v>0.48729761904761904</v>
      </c>
      <c r="U87" s="98">
        <f t="shared" si="17"/>
        <v>0.56021428571428578</v>
      </c>
      <c r="V87" s="98">
        <f t="shared" si="17"/>
        <v>0.64701984126984136</v>
      </c>
      <c r="W87" s="98">
        <f t="shared" si="17"/>
        <v>0.73035317460317473</v>
      </c>
      <c r="X87" s="98">
        <f t="shared" si="17"/>
        <v>0.8136865079365081</v>
      </c>
      <c r="Y87" s="98">
        <f t="shared" si="17"/>
        <v>0.89701984126984136</v>
      </c>
      <c r="Z87" s="90"/>
      <c r="AA87" s="90"/>
      <c r="AB87" s="90"/>
      <c r="AC87" s="90"/>
      <c r="AD87" s="90"/>
      <c r="AE87" s="90"/>
      <c r="AF87" s="90"/>
      <c r="AG87" s="90"/>
      <c r="AH87" s="545"/>
      <c r="AI87" s="545"/>
      <c r="AO87" s="135"/>
    </row>
    <row r="88" spans="1:41">
      <c r="A88" s="2027"/>
      <c r="B88" s="907" t="s">
        <v>520</v>
      </c>
      <c r="C88" s="1264" t="s">
        <v>5</v>
      </c>
      <c r="D88" s="1439" t="s">
        <v>1681</v>
      </c>
      <c r="E88" s="1253" t="s">
        <v>27</v>
      </c>
      <c r="F88" s="571" t="s">
        <v>1043</v>
      </c>
      <c r="G88" s="571" t="s">
        <v>1044</v>
      </c>
      <c r="H88" s="179">
        <v>1.43</v>
      </c>
      <c r="I88" s="179">
        <f t="shared" si="23"/>
        <v>10.93</v>
      </c>
      <c r="J88" s="1251">
        <v>35</v>
      </c>
      <c r="K88" s="37">
        <f t="shared" si="16"/>
        <v>1.7023809523809524E-3</v>
      </c>
      <c r="L88" s="37">
        <f t="shared" si="18"/>
        <v>1.3305555555555557E-2</v>
      </c>
      <c r="M88" s="179" t="s">
        <v>492</v>
      </c>
      <c r="N88" s="472" t="s">
        <v>492</v>
      </c>
      <c r="O88" s="1441"/>
      <c r="P88" s="37" t="s">
        <v>492</v>
      </c>
      <c r="Q88" s="37" t="s">
        <v>492</v>
      </c>
      <c r="R88" s="98">
        <f t="shared" si="21"/>
        <v>0.31191666666666662</v>
      </c>
      <c r="S88" s="98">
        <f t="shared" si="17"/>
        <v>0.39524999999999999</v>
      </c>
      <c r="T88" s="98">
        <f t="shared" si="17"/>
        <v>0.48899999999999999</v>
      </c>
      <c r="U88" s="98">
        <f t="shared" si="17"/>
        <v>0.56191666666666673</v>
      </c>
      <c r="V88" s="98">
        <f t="shared" si="17"/>
        <v>0.64872222222222231</v>
      </c>
      <c r="W88" s="98">
        <f t="shared" si="17"/>
        <v>0.73205555555555568</v>
      </c>
      <c r="X88" s="98">
        <f t="shared" si="17"/>
        <v>0.81538888888888905</v>
      </c>
      <c r="Y88" s="98">
        <f t="shared" si="17"/>
        <v>0.89872222222222231</v>
      </c>
      <c r="Z88" s="90"/>
      <c r="AA88" s="90"/>
      <c r="AB88" s="90"/>
      <c r="AC88" s="90"/>
      <c r="AD88" s="90"/>
      <c r="AE88" s="90"/>
      <c r="AF88" s="90"/>
      <c r="AG88" s="90"/>
      <c r="AH88" s="545"/>
      <c r="AI88" s="545"/>
      <c r="AO88" s="135"/>
    </row>
    <row r="89" spans="1:41">
      <c r="A89" s="2027"/>
      <c r="B89" s="907" t="s">
        <v>521</v>
      </c>
      <c r="C89" s="1264" t="s">
        <v>5</v>
      </c>
      <c r="D89" s="1439" t="s">
        <v>1681</v>
      </c>
      <c r="E89" s="1253" t="s">
        <v>28</v>
      </c>
      <c r="F89" s="571" t="s">
        <v>1027</v>
      </c>
      <c r="G89" s="571" t="s">
        <v>1028</v>
      </c>
      <c r="H89" s="179">
        <v>0.57999999999999996</v>
      </c>
      <c r="I89" s="179">
        <f t="shared" si="23"/>
        <v>11.51</v>
      </c>
      <c r="J89" s="1251">
        <v>35</v>
      </c>
      <c r="K89" s="37">
        <f t="shared" si="16"/>
        <v>6.9047619047619046E-4</v>
      </c>
      <c r="L89" s="37">
        <f t="shared" si="18"/>
        <v>1.3996031746031748E-2</v>
      </c>
      <c r="M89" s="179" t="s">
        <v>492</v>
      </c>
      <c r="N89" s="472" t="s">
        <v>492</v>
      </c>
      <c r="O89" s="1441"/>
      <c r="P89" s="37" t="s">
        <v>492</v>
      </c>
      <c r="Q89" s="37" t="s">
        <v>492</v>
      </c>
      <c r="R89" s="98">
        <f t="shared" si="21"/>
        <v>0.31260714285714281</v>
      </c>
      <c r="S89" s="98">
        <f t="shared" si="17"/>
        <v>0.39594047619047618</v>
      </c>
      <c r="T89" s="98">
        <f t="shared" si="17"/>
        <v>0.48969047619047618</v>
      </c>
      <c r="U89" s="98">
        <f t="shared" si="17"/>
        <v>0.56260714285714297</v>
      </c>
      <c r="V89" s="98">
        <f t="shared" si="17"/>
        <v>0.64941269841269855</v>
      </c>
      <c r="W89" s="98">
        <f t="shared" si="17"/>
        <v>0.73274603174603192</v>
      </c>
      <c r="X89" s="98">
        <f t="shared" si="17"/>
        <v>0.81607936507936529</v>
      </c>
      <c r="Y89" s="98">
        <f t="shared" si="17"/>
        <v>0.89941269841269855</v>
      </c>
      <c r="Z89" s="90"/>
      <c r="AA89" s="90"/>
      <c r="AB89" s="90"/>
      <c r="AC89" s="90"/>
      <c r="AD89" s="90"/>
      <c r="AE89" s="90"/>
      <c r="AF89" s="90"/>
      <c r="AG89" s="90"/>
      <c r="AH89" s="90"/>
      <c r="AI89" s="545"/>
      <c r="AO89" s="135"/>
    </row>
    <row r="90" spans="1:41">
      <c r="A90" s="2027"/>
      <c r="B90" s="907" t="s">
        <v>522</v>
      </c>
      <c r="C90" s="1264" t="s">
        <v>5</v>
      </c>
      <c r="D90" s="1439" t="s">
        <v>1681</v>
      </c>
      <c r="E90" s="1253" t="s">
        <v>29</v>
      </c>
      <c r="F90" s="571" t="s">
        <v>1045</v>
      </c>
      <c r="G90" s="571" t="s">
        <v>1046</v>
      </c>
      <c r="H90" s="179">
        <v>0.72</v>
      </c>
      <c r="I90" s="179">
        <f t="shared" si="23"/>
        <v>12.23</v>
      </c>
      <c r="J90" s="1251">
        <v>35</v>
      </c>
      <c r="K90" s="37">
        <f t="shared" si="16"/>
        <v>8.571428571428571E-4</v>
      </c>
      <c r="L90" s="37">
        <f t="shared" si="18"/>
        <v>1.4853174603174604E-2</v>
      </c>
      <c r="M90" s="179" t="s">
        <v>492</v>
      </c>
      <c r="N90" s="472" t="s">
        <v>492</v>
      </c>
      <c r="O90" s="1441"/>
      <c r="P90" s="37" t="s">
        <v>492</v>
      </c>
      <c r="Q90" s="37" t="s">
        <v>492</v>
      </c>
      <c r="R90" s="98">
        <f t="shared" si="21"/>
        <v>0.31346428571428564</v>
      </c>
      <c r="S90" s="98">
        <f t="shared" si="17"/>
        <v>0.39679761904761901</v>
      </c>
      <c r="T90" s="98">
        <f t="shared" si="17"/>
        <v>0.49054761904761901</v>
      </c>
      <c r="U90" s="98">
        <f t="shared" si="17"/>
        <v>0.56346428571428586</v>
      </c>
      <c r="V90" s="98">
        <f t="shared" si="17"/>
        <v>0.65026984126984144</v>
      </c>
      <c r="W90" s="98">
        <f t="shared" si="17"/>
        <v>0.73360317460317481</v>
      </c>
      <c r="X90" s="98">
        <f t="shared" si="17"/>
        <v>0.81693650793650818</v>
      </c>
      <c r="Y90" s="98">
        <f t="shared" si="17"/>
        <v>0.90026984126984144</v>
      </c>
      <c r="Z90" s="90"/>
      <c r="AA90" s="90"/>
      <c r="AB90" s="90"/>
      <c r="AC90" s="90"/>
      <c r="AD90" s="90"/>
      <c r="AE90" s="90"/>
      <c r="AF90" s="90"/>
      <c r="AG90" s="90"/>
      <c r="AH90" s="90"/>
      <c r="AI90" s="90"/>
      <c r="AO90" s="135"/>
    </row>
    <row r="91" spans="1:41">
      <c r="A91" s="2027"/>
      <c r="B91" s="1122" t="s">
        <v>523</v>
      </c>
      <c r="C91" s="1422" t="s">
        <v>5</v>
      </c>
      <c r="D91" s="3" t="s">
        <v>1681</v>
      </c>
      <c r="E91" s="1253" t="s">
        <v>30</v>
      </c>
      <c r="F91" s="1118" t="s">
        <v>1047</v>
      </c>
      <c r="G91" s="1118" t="s">
        <v>1048</v>
      </c>
      <c r="H91" s="1119">
        <v>0.72</v>
      </c>
      <c r="I91" s="1110">
        <f t="shared" si="23"/>
        <v>12.950000000000001</v>
      </c>
      <c r="J91" s="1262">
        <v>35</v>
      </c>
      <c r="K91" s="5">
        <f t="shared" si="16"/>
        <v>8.571428571428571E-4</v>
      </c>
      <c r="L91" s="5">
        <f t="shared" si="18"/>
        <v>1.5710317460317463E-2</v>
      </c>
      <c r="M91" s="1119" t="s">
        <v>492</v>
      </c>
      <c r="N91" s="519" t="s">
        <v>492</v>
      </c>
      <c r="O91" s="1451"/>
      <c r="P91" s="5" t="s">
        <v>492</v>
      </c>
      <c r="Q91" s="5" t="s">
        <v>492</v>
      </c>
      <c r="R91" s="494">
        <f t="shared" si="21"/>
        <v>0.31432142857142847</v>
      </c>
      <c r="S91" s="494">
        <f t="shared" si="17"/>
        <v>0.39765476190476184</v>
      </c>
      <c r="T91" s="494">
        <f t="shared" si="17"/>
        <v>0.49140476190476184</v>
      </c>
      <c r="U91" s="494">
        <f t="shared" si="17"/>
        <v>0.56432142857142875</v>
      </c>
      <c r="V91" s="494">
        <f t="shared" si="17"/>
        <v>0.65112698412698433</v>
      </c>
      <c r="W91" s="494">
        <f t="shared" si="17"/>
        <v>0.7344603174603177</v>
      </c>
      <c r="X91" s="494">
        <f t="shared" si="17"/>
        <v>0.81779365079365107</v>
      </c>
      <c r="Y91" s="494">
        <f t="shared" si="17"/>
        <v>0.90112698412698433</v>
      </c>
      <c r="Z91" s="90"/>
      <c r="AA91" s="90"/>
      <c r="AB91" s="90"/>
      <c r="AC91" s="90"/>
      <c r="AD91" s="90"/>
      <c r="AE91" s="90"/>
      <c r="AF91" s="90"/>
      <c r="AG91" s="90"/>
      <c r="AH91" s="90"/>
      <c r="AI91" s="90"/>
      <c r="AO91" s="135"/>
    </row>
    <row r="92" spans="1:41">
      <c r="A92" s="2027"/>
      <c r="B92" s="907" t="s">
        <v>522</v>
      </c>
      <c r="C92" s="1264" t="s">
        <v>4</v>
      </c>
      <c r="D92" s="1439" t="s">
        <v>1681</v>
      </c>
      <c r="E92" s="1253" t="s">
        <v>31</v>
      </c>
      <c r="F92" s="739" t="s">
        <v>1186</v>
      </c>
      <c r="G92" s="739" t="s">
        <v>1187</v>
      </c>
      <c r="H92" s="179">
        <v>0.72</v>
      </c>
      <c r="I92" s="179">
        <f t="shared" si="23"/>
        <v>13.670000000000002</v>
      </c>
      <c r="J92" s="1251">
        <v>30</v>
      </c>
      <c r="K92" s="37">
        <f t="shared" si="16"/>
        <v>1E-3</v>
      </c>
      <c r="L92" s="37">
        <f t="shared" si="18"/>
        <v>1.6710317460317464E-2</v>
      </c>
      <c r="M92" s="179" t="s">
        <v>492</v>
      </c>
      <c r="N92" s="472" t="s">
        <v>492</v>
      </c>
      <c r="O92" s="1441"/>
      <c r="P92" s="37" t="s">
        <v>492</v>
      </c>
      <c r="Q92" s="37" t="s">
        <v>492</v>
      </c>
      <c r="R92" s="98">
        <f t="shared" si="21"/>
        <v>0.31532142857142847</v>
      </c>
      <c r="S92" s="98">
        <f t="shared" si="17"/>
        <v>0.39865476190476185</v>
      </c>
      <c r="T92" s="98">
        <f t="shared" si="17"/>
        <v>0.49240476190476185</v>
      </c>
      <c r="U92" s="98">
        <f t="shared" si="17"/>
        <v>0.56532142857142875</v>
      </c>
      <c r="V92" s="98">
        <f t="shared" si="17"/>
        <v>0.65212698412698433</v>
      </c>
      <c r="W92" s="98">
        <f t="shared" si="17"/>
        <v>0.7354603174603177</v>
      </c>
      <c r="X92" s="98">
        <f t="shared" si="17"/>
        <v>0.81879365079365107</v>
      </c>
      <c r="Y92" s="98">
        <f t="shared" si="17"/>
        <v>0.90212698412698433</v>
      </c>
      <c r="Z92" s="90"/>
      <c r="AA92" s="90"/>
      <c r="AB92" s="90"/>
      <c r="AC92" s="90"/>
      <c r="AD92" s="90"/>
      <c r="AE92" s="90"/>
      <c r="AF92" s="90"/>
      <c r="AG92" s="90"/>
      <c r="AH92" s="90"/>
      <c r="AI92" s="90"/>
    </row>
    <row r="93" spans="1:41">
      <c r="A93" s="2027"/>
      <c r="B93" s="907" t="s">
        <v>521</v>
      </c>
      <c r="C93" s="1264" t="s">
        <v>4</v>
      </c>
      <c r="D93" s="1439" t="s">
        <v>1681</v>
      </c>
      <c r="E93" s="1253" t="s">
        <v>32</v>
      </c>
      <c r="F93" s="571" t="s">
        <v>1029</v>
      </c>
      <c r="G93" s="571" t="s">
        <v>1030</v>
      </c>
      <c r="H93" s="179">
        <v>0.77</v>
      </c>
      <c r="I93" s="179">
        <f t="shared" si="23"/>
        <v>14.440000000000001</v>
      </c>
      <c r="J93" s="1251">
        <v>30</v>
      </c>
      <c r="K93" s="37">
        <f t="shared" si="16"/>
        <v>1.0694444444444445E-3</v>
      </c>
      <c r="L93" s="37">
        <f t="shared" si="18"/>
        <v>1.7779761904761909E-2</v>
      </c>
      <c r="M93" s="179" t="s">
        <v>492</v>
      </c>
      <c r="N93" s="472" t="s">
        <v>492</v>
      </c>
      <c r="O93" s="1441"/>
      <c r="P93" s="37" t="s">
        <v>492</v>
      </c>
      <c r="Q93" s="37" t="s">
        <v>492</v>
      </c>
      <c r="R93" s="98">
        <f t="shared" si="21"/>
        <v>0.31639087301587293</v>
      </c>
      <c r="S93" s="98">
        <f t="shared" si="17"/>
        <v>0.3997242063492063</v>
      </c>
      <c r="T93" s="98">
        <f t="shared" si="17"/>
        <v>0.4934742063492063</v>
      </c>
      <c r="U93" s="98">
        <f t="shared" si="17"/>
        <v>0.56639087301587321</v>
      </c>
      <c r="V93" s="98">
        <f t="shared" si="17"/>
        <v>0.65319642857142879</v>
      </c>
      <c r="W93" s="98">
        <f t="shared" si="17"/>
        <v>0.73652976190476216</v>
      </c>
      <c r="X93" s="98">
        <f t="shared" si="17"/>
        <v>0.81986309523809553</v>
      </c>
      <c r="Y93" s="98">
        <f t="shared" si="17"/>
        <v>0.90319642857142879</v>
      </c>
      <c r="Z93" s="90"/>
      <c r="AA93" s="90"/>
      <c r="AB93" s="90"/>
      <c r="AC93" s="90"/>
      <c r="AD93" s="90"/>
      <c r="AE93" s="90"/>
      <c r="AF93" s="90"/>
      <c r="AG93" s="90"/>
      <c r="AH93" s="90"/>
      <c r="AI93" s="90"/>
    </row>
    <row r="94" spans="1:41">
      <c r="A94" s="2027"/>
      <c r="B94" s="907" t="s">
        <v>520</v>
      </c>
      <c r="C94" s="1439" t="s">
        <v>4</v>
      </c>
      <c r="D94" s="1439" t="s">
        <v>1681</v>
      </c>
      <c r="E94" s="1253" t="s">
        <v>148</v>
      </c>
      <c r="F94" s="571" t="s">
        <v>1012</v>
      </c>
      <c r="G94" s="571" t="s">
        <v>1013</v>
      </c>
      <c r="H94" s="472">
        <v>0.53</v>
      </c>
      <c r="I94" s="179">
        <f t="shared" si="23"/>
        <v>14.97</v>
      </c>
      <c r="J94" s="1251">
        <v>30</v>
      </c>
      <c r="K94" s="37">
        <f t="shared" si="16"/>
        <v>7.361111111111111E-4</v>
      </c>
      <c r="L94" s="37">
        <f t="shared" si="18"/>
        <v>1.851587301587302E-2</v>
      </c>
      <c r="M94" s="472" t="s">
        <v>492</v>
      </c>
      <c r="N94" s="472" t="s">
        <v>492</v>
      </c>
      <c r="O94" s="1441"/>
      <c r="P94" s="37" t="s">
        <v>492</v>
      </c>
      <c r="Q94" s="37" t="s">
        <v>492</v>
      </c>
      <c r="R94" s="98">
        <f t="shared" si="21"/>
        <v>0.31712698412698404</v>
      </c>
      <c r="S94" s="98">
        <f t="shared" si="17"/>
        <v>0.40046031746031741</v>
      </c>
      <c r="T94" s="98">
        <f t="shared" si="17"/>
        <v>0.49421031746031741</v>
      </c>
      <c r="U94" s="98">
        <f t="shared" si="17"/>
        <v>0.56712698412698437</v>
      </c>
      <c r="V94" s="98">
        <f t="shared" si="17"/>
        <v>0.65393253968253995</v>
      </c>
      <c r="W94" s="98">
        <f t="shared" si="17"/>
        <v>0.73726587301587332</v>
      </c>
      <c r="X94" s="98">
        <f t="shared" si="17"/>
        <v>0.82059920634920669</v>
      </c>
      <c r="Y94" s="98">
        <f t="shared" si="17"/>
        <v>0.90393253968253995</v>
      </c>
      <c r="Z94" s="90"/>
      <c r="AA94" s="90"/>
      <c r="AB94" s="90"/>
      <c r="AC94" s="90"/>
      <c r="AD94" s="90"/>
      <c r="AE94" s="90"/>
      <c r="AF94" s="90"/>
      <c r="AG94" s="90"/>
      <c r="AH94" s="90"/>
      <c r="AI94" s="90"/>
    </row>
    <row r="95" spans="1:41">
      <c r="A95" s="2027"/>
      <c r="B95" s="907" t="s">
        <v>518</v>
      </c>
      <c r="C95" s="1264" t="s">
        <v>4</v>
      </c>
      <c r="D95" s="1439" t="s">
        <v>1683</v>
      </c>
      <c r="E95" s="1253" t="s">
        <v>149</v>
      </c>
      <c r="F95" s="571" t="s">
        <v>737</v>
      </c>
      <c r="G95" s="571" t="s">
        <v>1014</v>
      </c>
      <c r="H95" s="472">
        <v>1.07</v>
      </c>
      <c r="I95" s="179">
        <f t="shared" si="23"/>
        <v>16.04</v>
      </c>
      <c r="J95" s="1251">
        <v>30</v>
      </c>
      <c r="K95" s="37">
        <f t="shared" si="16"/>
        <v>1.486111111111111E-3</v>
      </c>
      <c r="L95" s="37">
        <f t="shared" si="18"/>
        <v>2.0001984126984132E-2</v>
      </c>
      <c r="M95" s="472" t="s">
        <v>492</v>
      </c>
      <c r="N95" s="472" t="s">
        <v>492</v>
      </c>
      <c r="O95" s="1441"/>
      <c r="P95" s="37" t="s">
        <v>492</v>
      </c>
      <c r="Q95" s="37" t="s">
        <v>492</v>
      </c>
      <c r="R95" s="98">
        <f t="shared" si="21"/>
        <v>0.31861309523809517</v>
      </c>
      <c r="S95" s="98">
        <f t="shared" si="17"/>
        <v>0.40194642857142854</v>
      </c>
      <c r="T95" s="98">
        <f t="shared" si="17"/>
        <v>0.49569642857142854</v>
      </c>
      <c r="U95" s="98">
        <f t="shared" si="17"/>
        <v>0.56861309523809545</v>
      </c>
      <c r="V95" s="98">
        <f t="shared" si="17"/>
        <v>0.65541865079365103</v>
      </c>
      <c r="W95" s="98">
        <f t="shared" si="17"/>
        <v>0.7387519841269844</v>
      </c>
      <c r="X95" s="98">
        <f t="shared" si="17"/>
        <v>0.82208531746031777</v>
      </c>
      <c r="Y95" s="98">
        <f t="shared" si="17"/>
        <v>0.90541865079365103</v>
      </c>
      <c r="Z95" s="90"/>
      <c r="AA95" s="90"/>
      <c r="AB95" s="90"/>
      <c r="AC95" s="90"/>
      <c r="AD95" s="90"/>
      <c r="AE95" s="90"/>
      <c r="AF95" s="90"/>
      <c r="AG95" s="90"/>
      <c r="AH95" s="90"/>
      <c r="AI95" s="90"/>
    </row>
    <row r="96" spans="1:41">
      <c r="A96" s="2027"/>
      <c r="B96" s="907" t="s">
        <v>457</v>
      </c>
      <c r="C96" s="1264" t="s">
        <v>4</v>
      </c>
      <c r="D96" s="1439" t="s">
        <v>1683</v>
      </c>
      <c r="E96" s="1253" t="s">
        <v>150</v>
      </c>
      <c r="F96" s="571" t="s">
        <v>1192</v>
      </c>
      <c r="G96" s="571" t="s">
        <v>1193</v>
      </c>
      <c r="H96" s="472">
        <v>0.79</v>
      </c>
      <c r="I96" s="179">
        <f t="shared" si="23"/>
        <v>16.829999999999998</v>
      </c>
      <c r="J96" s="1251">
        <v>30</v>
      </c>
      <c r="K96" s="37">
        <f t="shared" si="16"/>
        <v>1.0972222222222223E-3</v>
      </c>
      <c r="L96" s="37">
        <f t="shared" si="18"/>
        <v>2.1099206349206354E-2</v>
      </c>
      <c r="M96" s="472">
        <v>0.79</v>
      </c>
      <c r="N96" s="472">
        <f>N87+M96</f>
        <v>10.29</v>
      </c>
      <c r="O96" s="1441">
        <v>30</v>
      </c>
      <c r="P96" s="37">
        <f t="shared" si="19"/>
        <v>1.0972222222222223E-3</v>
      </c>
      <c r="Q96" s="37">
        <f>Q87+P96</f>
        <v>1.0644841269841271E-2</v>
      </c>
      <c r="R96" s="98">
        <f t="shared" si="21"/>
        <v>0.31971031746031742</v>
      </c>
      <c r="S96" s="98">
        <f t="shared" si="21"/>
        <v>0.40304365079365079</v>
      </c>
      <c r="T96" s="98">
        <f t="shared" si="21"/>
        <v>0.49679365079365079</v>
      </c>
      <c r="U96" s="98">
        <f t="shared" si="21"/>
        <v>0.56971031746031764</v>
      </c>
      <c r="V96" s="98">
        <f t="shared" si="21"/>
        <v>0.65651587301587322</v>
      </c>
      <c r="W96" s="98">
        <f t="shared" si="21"/>
        <v>0.73984920634920659</v>
      </c>
      <c r="X96" s="98">
        <f t="shared" si="21"/>
        <v>0.82318253968253996</v>
      </c>
      <c r="Y96" s="98">
        <f t="shared" si="21"/>
        <v>0.90651587301587322</v>
      </c>
      <c r="Z96" s="90"/>
      <c r="AA96" s="90"/>
      <c r="AB96" s="90"/>
      <c r="AC96" s="90"/>
      <c r="AD96" s="90"/>
      <c r="AE96" s="90"/>
      <c r="AF96" s="90"/>
      <c r="AG96" s="90"/>
      <c r="AH96" s="90"/>
      <c r="AI96" s="90"/>
    </row>
    <row r="97" spans="1:35">
      <c r="A97" s="2027"/>
      <c r="B97" s="907" t="s">
        <v>456</v>
      </c>
      <c r="C97" s="1264" t="s">
        <v>4</v>
      </c>
      <c r="D97" s="1439" t="s">
        <v>1683</v>
      </c>
      <c r="E97" s="1253" t="s">
        <v>151</v>
      </c>
      <c r="F97" s="571" t="s">
        <v>1194</v>
      </c>
      <c r="G97" s="571" t="s">
        <v>1195</v>
      </c>
      <c r="H97" s="472">
        <v>0.66</v>
      </c>
      <c r="I97" s="179">
        <f t="shared" si="23"/>
        <v>17.489999999999998</v>
      </c>
      <c r="J97" s="1251">
        <v>25</v>
      </c>
      <c r="K97" s="37">
        <f t="shared" si="16"/>
        <v>1.1000000000000001E-3</v>
      </c>
      <c r="L97" s="37">
        <f t="shared" si="18"/>
        <v>2.2199206349206354E-2</v>
      </c>
      <c r="M97" s="472">
        <v>0.65</v>
      </c>
      <c r="N97" s="472">
        <f>N96+M97</f>
        <v>10.94</v>
      </c>
      <c r="O97" s="1441">
        <v>25</v>
      </c>
      <c r="P97" s="37">
        <f t="shared" si="19"/>
        <v>1.0833333333333335E-3</v>
      </c>
      <c r="Q97" s="37">
        <f t="shared" si="25"/>
        <v>1.1728174603174605E-2</v>
      </c>
      <c r="R97" s="98">
        <f t="shared" ref="R97:Y110" si="26">R96+$K97</f>
        <v>0.32081031746031741</v>
      </c>
      <c r="S97" s="98">
        <f t="shared" si="26"/>
        <v>0.40414365079365078</v>
      </c>
      <c r="T97" s="98">
        <f t="shared" si="26"/>
        <v>0.49789365079365078</v>
      </c>
      <c r="U97" s="98">
        <f t="shared" si="26"/>
        <v>0.57081031746031763</v>
      </c>
      <c r="V97" s="98">
        <f t="shared" si="26"/>
        <v>0.65761587301587321</v>
      </c>
      <c r="W97" s="98">
        <f t="shared" si="26"/>
        <v>0.74094920634920658</v>
      </c>
      <c r="X97" s="98">
        <f t="shared" si="26"/>
        <v>0.82428253968253995</v>
      </c>
      <c r="Y97" s="98">
        <f t="shared" si="26"/>
        <v>0.90761587301587321</v>
      </c>
      <c r="Z97" s="90"/>
      <c r="AA97" s="90"/>
      <c r="AB97" s="90"/>
      <c r="AC97" s="90"/>
      <c r="AD97" s="90"/>
      <c r="AE97" s="90"/>
      <c r="AF97" s="90"/>
      <c r="AG97" s="90"/>
      <c r="AH97" s="15"/>
      <c r="AI97" s="90"/>
    </row>
    <row r="98" spans="1:35">
      <c r="A98" s="2027"/>
      <c r="B98" s="907" t="s">
        <v>455</v>
      </c>
      <c r="C98" s="1264" t="s">
        <v>4</v>
      </c>
      <c r="D98" s="1439" t="s">
        <v>1683</v>
      </c>
      <c r="E98" s="1253" t="s">
        <v>152</v>
      </c>
      <c r="F98" s="571" t="s">
        <v>1176</v>
      </c>
      <c r="G98" s="571" t="s">
        <v>1177</v>
      </c>
      <c r="H98" s="472">
        <v>0.87</v>
      </c>
      <c r="I98" s="179">
        <f t="shared" si="23"/>
        <v>18.36</v>
      </c>
      <c r="J98" s="1251">
        <v>25</v>
      </c>
      <c r="K98" s="37">
        <f t="shared" si="16"/>
        <v>1.4499999999999999E-3</v>
      </c>
      <c r="L98" s="37">
        <f t="shared" si="18"/>
        <v>2.3649206349206354E-2</v>
      </c>
      <c r="M98" s="472">
        <v>0.87</v>
      </c>
      <c r="N98" s="472">
        <f t="shared" ref="N98:N110" si="27">N97+M98</f>
        <v>11.809999999999999</v>
      </c>
      <c r="O98" s="1441">
        <v>25</v>
      </c>
      <c r="P98" s="37">
        <f t="shared" si="19"/>
        <v>1.4499999999999999E-3</v>
      </c>
      <c r="Q98" s="37">
        <f t="shared" si="25"/>
        <v>1.3178174603174605E-2</v>
      </c>
      <c r="R98" s="98">
        <f t="shared" si="26"/>
        <v>0.32226031746031741</v>
      </c>
      <c r="S98" s="98">
        <f t="shared" si="26"/>
        <v>0.40559365079365078</v>
      </c>
      <c r="T98" s="98">
        <f t="shared" si="26"/>
        <v>0.49934365079365078</v>
      </c>
      <c r="U98" s="98">
        <f t="shared" si="26"/>
        <v>0.57226031746031758</v>
      </c>
      <c r="V98" s="98">
        <f t="shared" si="26"/>
        <v>0.65906587301587316</v>
      </c>
      <c r="W98" s="98">
        <f t="shared" si="26"/>
        <v>0.74239920634920653</v>
      </c>
      <c r="X98" s="98">
        <f t="shared" si="26"/>
        <v>0.8257325396825399</v>
      </c>
      <c r="Y98" s="98">
        <f t="shared" si="26"/>
        <v>0.90906587301587316</v>
      </c>
      <c r="Z98" s="90"/>
      <c r="AA98" s="90"/>
      <c r="AB98" s="90"/>
      <c r="AC98" s="90"/>
      <c r="AD98" s="90"/>
      <c r="AE98" s="90"/>
      <c r="AF98" s="90"/>
      <c r="AG98" s="90"/>
      <c r="AH98" s="15"/>
      <c r="AI98" s="15"/>
    </row>
    <row r="99" spans="1:35">
      <c r="A99" s="2027"/>
      <c r="B99" s="907" t="s">
        <v>530</v>
      </c>
      <c r="C99" s="1264" t="s">
        <v>4</v>
      </c>
      <c r="D99" s="1439" t="s">
        <v>1683</v>
      </c>
      <c r="E99" s="1253" t="s">
        <v>153</v>
      </c>
      <c r="F99" s="571" t="s">
        <v>1178</v>
      </c>
      <c r="G99" s="571" t="s">
        <v>1179</v>
      </c>
      <c r="H99" s="1247">
        <v>0.39</v>
      </c>
      <c r="I99" s="179">
        <f t="shared" si="23"/>
        <v>18.75</v>
      </c>
      <c r="J99" s="1247">
        <v>25</v>
      </c>
      <c r="K99" s="37">
        <f t="shared" si="16"/>
        <v>6.5000000000000008E-4</v>
      </c>
      <c r="L99" s="37">
        <f t="shared" si="18"/>
        <v>2.4299206349206355E-2</v>
      </c>
      <c r="M99" s="1431">
        <v>0.39</v>
      </c>
      <c r="N99" s="472">
        <f t="shared" si="27"/>
        <v>12.2</v>
      </c>
      <c r="O99" s="1431">
        <v>25</v>
      </c>
      <c r="P99" s="37">
        <f t="shared" si="19"/>
        <v>6.5000000000000008E-4</v>
      </c>
      <c r="Q99" s="37">
        <f t="shared" si="25"/>
        <v>1.3828174603174604E-2</v>
      </c>
      <c r="R99" s="98">
        <f t="shared" si="26"/>
        <v>0.3229103174603174</v>
      </c>
      <c r="S99" s="98">
        <f t="shared" si="26"/>
        <v>0.40624365079365077</v>
      </c>
      <c r="T99" s="98">
        <f t="shared" si="26"/>
        <v>0.49999365079365077</v>
      </c>
      <c r="U99" s="98">
        <f t="shared" si="26"/>
        <v>0.57291031746031762</v>
      </c>
      <c r="V99" s="98">
        <f t="shared" si="26"/>
        <v>0.6597158730158732</v>
      </c>
      <c r="W99" s="98">
        <f t="shared" si="26"/>
        <v>0.74304920634920657</v>
      </c>
      <c r="X99" s="98">
        <f t="shared" si="26"/>
        <v>0.82638253968253994</v>
      </c>
      <c r="Y99" s="98">
        <f t="shared" si="26"/>
        <v>0.9097158730158732</v>
      </c>
      <c r="Z99" s="90"/>
      <c r="AA99" s="90"/>
      <c r="AB99" s="90"/>
      <c r="AC99" s="90"/>
      <c r="AD99" s="90"/>
      <c r="AE99" s="90"/>
      <c r="AF99" s="90"/>
      <c r="AG99" s="90"/>
      <c r="AH99" s="15"/>
      <c r="AI99" s="15"/>
    </row>
    <row r="100" spans="1:35">
      <c r="A100" s="2027"/>
      <c r="B100" s="907" t="s">
        <v>516</v>
      </c>
      <c r="C100" s="1264" t="s">
        <v>5</v>
      </c>
      <c r="D100" s="1439" t="s">
        <v>1681</v>
      </c>
      <c r="E100" s="1253" t="s">
        <v>154</v>
      </c>
      <c r="F100" s="571" t="s">
        <v>1180</v>
      </c>
      <c r="G100" s="571" t="s">
        <v>1181</v>
      </c>
      <c r="H100" s="1251">
        <v>1.08</v>
      </c>
      <c r="I100" s="179">
        <f t="shared" si="23"/>
        <v>19.829999999999998</v>
      </c>
      <c r="J100" s="1251">
        <v>25</v>
      </c>
      <c r="K100" s="37">
        <f t="shared" si="16"/>
        <v>1.8000000000000002E-3</v>
      </c>
      <c r="L100" s="37">
        <f t="shared" si="18"/>
        <v>2.6099206349206355E-2</v>
      </c>
      <c r="M100" s="1441">
        <v>1.08</v>
      </c>
      <c r="N100" s="472">
        <f t="shared" si="27"/>
        <v>13.28</v>
      </c>
      <c r="O100" s="1441">
        <v>25</v>
      </c>
      <c r="P100" s="37">
        <f t="shared" si="19"/>
        <v>1.8000000000000002E-3</v>
      </c>
      <c r="Q100" s="37">
        <f t="shared" si="25"/>
        <v>1.5628174603174606E-2</v>
      </c>
      <c r="R100" s="98">
        <f t="shared" si="26"/>
        <v>0.32471031746031742</v>
      </c>
      <c r="S100" s="98">
        <f t="shared" si="26"/>
        <v>0.40804365079365079</v>
      </c>
      <c r="T100" s="98">
        <f t="shared" si="26"/>
        <v>0.50179365079365079</v>
      </c>
      <c r="U100" s="98">
        <f t="shared" si="26"/>
        <v>0.57471031746031764</v>
      </c>
      <c r="V100" s="98">
        <f t="shared" si="26"/>
        <v>0.66151587301587322</v>
      </c>
      <c r="W100" s="98">
        <f t="shared" si="26"/>
        <v>0.74484920634920659</v>
      </c>
      <c r="X100" s="98">
        <f t="shared" si="26"/>
        <v>0.82818253968253996</v>
      </c>
      <c r="Y100" s="98">
        <f t="shared" si="26"/>
        <v>0.91151587301587322</v>
      </c>
      <c r="Z100" s="90"/>
      <c r="AA100" s="90"/>
      <c r="AB100" s="90"/>
      <c r="AC100" s="90"/>
      <c r="AD100" s="90"/>
      <c r="AE100" s="90"/>
      <c r="AF100" s="90"/>
      <c r="AG100" s="90"/>
      <c r="AH100" s="15"/>
      <c r="AI100" s="15"/>
    </row>
    <row r="101" spans="1:35">
      <c r="A101" s="2027"/>
      <c r="B101" s="907" t="s">
        <v>517</v>
      </c>
      <c r="C101" s="1264" t="s">
        <v>4</v>
      </c>
      <c r="D101" s="1439" t="s">
        <v>1681</v>
      </c>
      <c r="E101" s="1253" t="s">
        <v>155</v>
      </c>
      <c r="F101" s="571" t="s">
        <v>1017</v>
      </c>
      <c r="G101" s="571" t="s">
        <v>1018</v>
      </c>
      <c r="H101" s="487">
        <v>0.31</v>
      </c>
      <c r="I101" s="179">
        <f t="shared" si="23"/>
        <v>20.139999999999997</v>
      </c>
      <c r="J101" s="1247">
        <v>25</v>
      </c>
      <c r="K101" s="37">
        <f t="shared" si="16"/>
        <v>5.1666666666666668E-4</v>
      </c>
      <c r="L101" s="37">
        <f t="shared" si="18"/>
        <v>2.661587301587302E-2</v>
      </c>
      <c r="M101" s="487">
        <v>0.28999999999999998</v>
      </c>
      <c r="N101" s="472">
        <f t="shared" si="27"/>
        <v>13.569999999999999</v>
      </c>
      <c r="O101" s="189">
        <v>25</v>
      </c>
      <c r="P101" s="37">
        <f t="shared" si="19"/>
        <v>4.8333333333333328E-4</v>
      </c>
      <c r="Q101" s="37">
        <f t="shared" si="25"/>
        <v>1.6111507936507938E-2</v>
      </c>
      <c r="R101" s="98">
        <f t="shared" si="26"/>
        <v>0.32522698412698409</v>
      </c>
      <c r="S101" s="98">
        <f t="shared" si="26"/>
        <v>0.40856031746031746</v>
      </c>
      <c r="T101" s="98">
        <f t="shared" si="26"/>
        <v>0.50231031746031751</v>
      </c>
      <c r="U101" s="98">
        <f t="shared" si="26"/>
        <v>0.57522698412698436</v>
      </c>
      <c r="V101" s="98">
        <f t="shared" si="26"/>
        <v>0.66203253968253994</v>
      </c>
      <c r="W101" s="98">
        <f t="shared" si="26"/>
        <v>0.74536587301587331</v>
      </c>
      <c r="X101" s="98">
        <f t="shared" si="26"/>
        <v>0.82869920634920669</v>
      </c>
      <c r="Y101" s="98">
        <f t="shared" si="26"/>
        <v>0.91203253968253994</v>
      </c>
      <c r="Z101" s="90"/>
      <c r="AA101" s="90"/>
      <c r="AB101" s="90"/>
      <c r="AC101" s="90"/>
      <c r="AD101" s="90"/>
      <c r="AE101" s="90"/>
      <c r="AF101" s="90"/>
      <c r="AG101" s="90"/>
      <c r="AH101" s="15"/>
      <c r="AI101" s="15"/>
    </row>
    <row r="102" spans="1:35">
      <c r="A102" s="2027"/>
      <c r="B102" s="907" t="s">
        <v>531</v>
      </c>
      <c r="C102" s="1264" t="s">
        <v>4</v>
      </c>
      <c r="D102" s="1439" t="s">
        <v>1681</v>
      </c>
      <c r="E102" s="1253" t="s">
        <v>156</v>
      </c>
      <c r="F102" s="571" t="s">
        <v>1015</v>
      </c>
      <c r="G102" s="571" t="s">
        <v>1016</v>
      </c>
      <c r="H102" s="487">
        <v>0.36</v>
      </c>
      <c r="I102" s="179">
        <f t="shared" si="23"/>
        <v>20.499999999999996</v>
      </c>
      <c r="J102" s="1247">
        <v>25</v>
      </c>
      <c r="K102" s="37">
        <f t="shared" si="16"/>
        <v>5.9999999999999995E-4</v>
      </c>
      <c r="L102" s="37">
        <f t="shared" si="18"/>
        <v>2.721587301587302E-2</v>
      </c>
      <c r="M102" s="487">
        <v>0.31</v>
      </c>
      <c r="N102" s="472">
        <f t="shared" si="27"/>
        <v>13.879999999999999</v>
      </c>
      <c r="O102" s="189">
        <v>25</v>
      </c>
      <c r="P102" s="37">
        <f t="shared" si="19"/>
        <v>5.1666666666666668E-4</v>
      </c>
      <c r="Q102" s="37">
        <f t="shared" si="25"/>
        <v>1.6628174603174603E-2</v>
      </c>
      <c r="R102" s="98">
        <f t="shared" si="26"/>
        <v>0.32582698412698408</v>
      </c>
      <c r="S102" s="98">
        <f t="shared" si="26"/>
        <v>0.40916031746031745</v>
      </c>
      <c r="T102" s="98">
        <f t="shared" si="26"/>
        <v>0.50291031746031756</v>
      </c>
      <c r="U102" s="98">
        <f t="shared" si="26"/>
        <v>0.57582698412698441</v>
      </c>
      <c r="V102" s="98">
        <f t="shared" si="26"/>
        <v>0.66263253968253999</v>
      </c>
      <c r="W102" s="98">
        <f t="shared" si="26"/>
        <v>0.74596587301587336</v>
      </c>
      <c r="X102" s="98">
        <f t="shared" si="26"/>
        <v>0.82929920634920673</v>
      </c>
      <c r="Y102" s="98">
        <f t="shared" si="26"/>
        <v>0.91263253968253999</v>
      </c>
      <c r="Z102" s="90"/>
      <c r="AA102" s="90"/>
      <c r="AB102" s="90"/>
      <c r="AC102" s="90"/>
      <c r="AD102" s="90"/>
      <c r="AE102" s="90"/>
      <c r="AF102" s="90"/>
      <c r="AG102" s="90"/>
      <c r="AH102" s="15"/>
      <c r="AI102" s="15"/>
    </row>
    <row r="103" spans="1:35">
      <c r="A103" s="2027"/>
      <c r="B103" s="907" t="s">
        <v>210</v>
      </c>
      <c r="C103" s="1264" t="s">
        <v>4</v>
      </c>
      <c r="D103" s="1439" t="s">
        <v>1681</v>
      </c>
      <c r="E103" s="1253" t="s">
        <v>157</v>
      </c>
      <c r="F103" s="571" t="s">
        <v>774</v>
      </c>
      <c r="G103" s="571" t="s">
        <v>775</v>
      </c>
      <c r="H103" s="472">
        <v>0.54</v>
      </c>
      <c r="I103" s="179">
        <f t="shared" si="23"/>
        <v>21.039999999999996</v>
      </c>
      <c r="J103" s="1251">
        <v>25</v>
      </c>
      <c r="K103" s="37">
        <f t="shared" si="16"/>
        <v>9.0000000000000008E-4</v>
      </c>
      <c r="L103" s="37">
        <f t="shared" si="18"/>
        <v>2.8115873015873021E-2</v>
      </c>
      <c r="M103" s="472">
        <v>0.54</v>
      </c>
      <c r="N103" s="472">
        <f t="shared" si="27"/>
        <v>14.419999999999998</v>
      </c>
      <c r="O103" s="189">
        <v>25</v>
      </c>
      <c r="P103" s="37">
        <f t="shared" si="19"/>
        <v>9.0000000000000008E-4</v>
      </c>
      <c r="Q103" s="37">
        <f t="shared" si="25"/>
        <v>1.7528174603174605E-2</v>
      </c>
      <c r="R103" s="98">
        <f t="shared" si="26"/>
        <v>0.32672698412698409</v>
      </c>
      <c r="S103" s="98">
        <f t="shared" si="26"/>
        <v>0.41006031746031746</v>
      </c>
      <c r="T103" s="98">
        <f t="shared" si="26"/>
        <v>0.50381031746031757</v>
      </c>
      <c r="U103" s="98">
        <f t="shared" si="26"/>
        <v>0.57672698412698442</v>
      </c>
      <c r="V103" s="98">
        <f t="shared" si="26"/>
        <v>0.66353253968254</v>
      </c>
      <c r="W103" s="98">
        <f t="shared" si="26"/>
        <v>0.74686587301587337</v>
      </c>
      <c r="X103" s="98">
        <f t="shared" si="26"/>
        <v>0.83019920634920674</v>
      </c>
      <c r="Y103" s="98">
        <f t="shared" si="26"/>
        <v>0.91353253968254</v>
      </c>
      <c r="Z103" s="90"/>
      <c r="AA103" s="90"/>
      <c r="AB103" s="90"/>
      <c r="AC103" s="90"/>
      <c r="AD103" s="90"/>
      <c r="AE103" s="90"/>
      <c r="AF103" s="90"/>
      <c r="AG103" s="90"/>
      <c r="AH103" s="15"/>
      <c r="AI103" s="15"/>
    </row>
    <row r="104" spans="1:35">
      <c r="A104" s="2027"/>
      <c r="B104" s="907" t="s">
        <v>216</v>
      </c>
      <c r="C104" s="1264" t="s">
        <v>4</v>
      </c>
      <c r="D104" s="1439" t="s">
        <v>1681</v>
      </c>
      <c r="E104" s="1253" t="s">
        <v>102</v>
      </c>
      <c r="F104" s="607" t="s">
        <v>778</v>
      </c>
      <c r="G104" s="607" t="s">
        <v>779</v>
      </c>
      <c r="H104" s="856">
        <v>0.38</v>
      </c>
      <c r="I104" s="179">
        <f t="shared" si="23"/>
        <v>21.419999999999995</v>
      </c>
      <c r="J104" s="1247">
        <v>25</v>
      </c>
      <c r="K104" s="37">
        <f t="shared" si="16"/>
        <v>6.333333333333333E-4</v>
      </c>
      <c r="L104" s="37">
        <f t="shared" si="18"/>
        <v>2.8749206349206354E-2</v>
      </c>
      <c r="M104" s="487">
        <v>0.3</v>
      </c>
      <c r="N104" s="472">
        <f t="shared" si="27"/>
        <v>14.719999999999999</v>
      </c>
      <c r="O104" s="189">
        <v>25</v>
      </c>
      <c r="P104" s="37">
        <f t="shared" si="19"/>
        <v>5.0000000000000001E-4</v>
      </c>
      <c r="Q104" s="37">
        <f t="shared" si="25"/>
        <v>1.8028174603174605E-2</v>
      </c>
      <c r="R104" s="98">
        <f t="shared" si="26"/>
        <v>0.32736031746031741</v>
      </c>
      <c r="S104" s="98">
        <f t="shared" si="26"/>
        <v>0.41069365079365078</v>
      </c>
      <c r="T104" s="98">
        <f t="shared" si="26"/>
        <v>0.50444365079365094</v>
      </c>
      <c r="U104" s="98">
        <f t="shared" si="26"/>
        <v>0.5773603174603178</v>
      </c>
      <c r="V104" s="98">
        <f t="shared" si="26"/>
        <v>0.66416587301587338</v>
      </c>
      <c r="W104" s="98">
        <f t="shared" si="26"/>
        <v>0.74749920634920675</v>
      </c>
      <c r="X104" s="98">
        <f t="shared" si="26"/>
        <v>0.83083253968254012</v>
      </c>
      <c r="Y104" s="98">
        <f t="shared" si="26"/>
        <v>0.91416587301587338</v>
      </c>
      <c r="Z104" s="90"/>
      <c r="AA104" s="90"/>
      <c r="AB104" s="90"/>
      <c r="AC104" s="90"/>
      <c r="AD104" s="90"/>
      <c r="AE104" s="90"/>
      <c r="AF104" s="90"/>
      <c r="AG104" s="90"/>
      <c r="AH104" s="15"/>
      <c r="AI104" s="15"/>
    </row>
    <row r="105" spans="1:35">
      <c r="A105" s="2027"/>
      <c r="B105" s="907" t="s">
        <v>191</v>
      </c>
      <c r="C105" s="1264" t="s">
        <v>5</v>
      </c>
      <c r="D105" s="1439" t="s">
        <v>1681</v>
      </c>
      <c r="E105" s="1253" t="s">
        <v>158</v>
      </c>
      <c r="F105" s="609" t="s">
        <v>741</v>
      </c>
      <c r="G105" s="609" t="s">
        <v>742</v>
      </c>
      <c r="H105" s="472">
        <v>0.3</v>
      </c>
      <c r="I105" s="179">
        <f t="shared" si="23"/>
        <v>21.719999999999995</v>
      </c>
      <c r="J105" s="1247">
        <v>25</v>
      </c>
      <c r="K105" s="37">
        <f t="shared" si="16"/>
        <v>5.0000000000000001E-4</v>
      </c>
      <c r="L105" s="37">
        <f t="shared" si="18"/>
        <v>2.9249206349206355E-2</v>
      </c>
      <c r="M105" s="472">
        <v>0.6</v>
      </c>
      <c r="N105" s="472">
        <f t="shared" si="27"/>
        <v>15.319999999999999</v>
      </c>
      <c r="O105" s="189">
        <v>25</v>
      </c>
      <c r="P105" s="37">
        <f t="shared" si="19"/>
        <v>1E-3</v>
      </c>
      <c r="Q105" s="37">
        <f t="shared" si="25"/>
        <v>1.9028174603174606E-2</v>
      </c>
      <c r="R105" s="98">
        <f t="shared" si="26"/>
        <v>0.32786031746031741</v>
      </c>
      <c r="S105" s="98">
        <f t="shared" si="26"/>
        <v>0.41119365079365078</v>
      </c>
      <c r="T105" s="98">
        <f t="shared" si="26"/>
        <v>0.50494365079365089</v>
      </c>
      <c r="U105" s="98">
        <f t="shared" si="26"/>
        <v>0.57786031746031774</v>
      </c>
      <c r="V105" s="98">
        <f t="shared" si="26"/>
        <v>0.66466587301587332</v>
      </c>
      <c r="W105" s="98">
        <f t="shared" si="26"/>
        <v>0.74799920634920669</v>
      </c>
      <c r="X105" s="98">
        <f t="shared" si="26"/>
        <v>0.83133253968254006</v>
      </c>
      <c r="Y105" s="98">
        <f t="shared" si="26"/>
        <v>0.91466587301587332</v>
      </c>
      <c r="Z105" s="90"/>
      <c r="AA105" s="90"/>
      <c r="AB105" s="90"/>
      <c r="AC105" s="90"/>
      <c r="AD105" s="90"/>
      <c r="AE105" s="90"/>
      <c r="AF105" s="90"/>
      <c r="AG105" s="90"/>
      <c r="AH105" s="15"/>
      <c r="AI105" s="15"/>
    </row>
    <row r="106" spans="1:35">
      <c r="A106" s="2027"/>
      <c r="B106" s="907" t="s">
        <v>203</v>
      </c>
      <c r="C106" s="1264" t="s">
        <v>4</v>
      </c>
      <c r="D106" s="1439" t="s">
        <v>1681</v>
      </c>
      <c r="E106" s="1253" t="s">
        <v>159</v>
      </c>
      <c r="F106" s="607" t="s">
        <v>737</v>
      </c>
      <c r="G106" s="607" t="s">
        <v>738</v>
      </c>
      <c r="H106" s="528">
        <v>0.62</v>
      </c>
      <c r="I106" s="179">
        <f t="shared" si="23"/>
        <v>22.339999999999996</v>
      </c>
      <c r="J106" s="1247">
        <v>25</v>
      </c>
      <c r="K106" s="37">
        <f t="shared" si="16"/>
        <v>1.0333333333333334E-3</v>
      </c>
      <c r="L106" s="37">
        <f t="shared" si="18"/>
        <v>3.0282539682539689E-2</v>
      </c>
      <c r="M106" s="528">
        <v>0.63</v>
      </c>
      <c r="N106" s="472">
        <f t="shared" si="27"/>
        <v>15.95</v>
      </c>
      <c r="O106" s="189">
        <v>25</v>
      </c>
      <c r="P106" s="37">
        <f t="shared" si="19"/>
        <v>1.0499999999999999E-3</v>
      </c>
      <c r="Q106" s="37">
        <f t="shared" si="25"/>
        <v>2.0078174603174605E-2</v>
      </c>
      <c r="R106" s="98">
        <f t="shared" si="26"/>
        <v>0.32889365079365074</v>
      </c>
      <c r="S106" s="98">
        <f t="shared" si="26"/>
        <v>0.41222698412698411</v>
      </c>
      <c r="T106" s="98">
        <f t="shared" si="26"/>
        <v>0.50597698412698422</v>
      </c>
      <c r="U106" s="98">
        <f t="shared" si="26"/>
        <v>0.57889365079365107</v>
      </c>
      <c r="V106" s="98">
        <f t="shared" si="26"/>
        <v>0.66569920634920665</v>
      </c>
      <c r="W106" s="98">
        <f t="shared" si="26"/>
        <v>0.74903253968254002</v>
      </c>
      <c r="X106" s="98">
        <f t="shared" si="26"/>
        <v>0.83236587301587339</v>
      </c>
      <c r="Y106" s="98">
        <f t="shared" si="26"/>
        <v>0.91569920634920665</v>
      </c>
      <c r="Z106" s="90"/>
      <c r="AA106" s="90"/>
      <c r="AB106" s="90"/>
      <c r="AC106" s="90"/>
      <c r="AD106" s="90"/>
      <c r="AE106" s="90"/>
      <c r="AF106" s="90"/>
      <c r="AG106" s="90"/>
      <c r="AH106" s="15"/>
      <c r="AI106" s="15"/>
    </row>
    <row r="107" spans="1:35">
      <c r="A107" s="2027"/>
      <c r="B107" s="1123" t="s">
        <v>205</v>
      </c>
      <c r="C107" s="1264" t="s">
        <v>4</v>
      </c>
      <c r="D107" s="1439" t="s">
        <v>1681</v>
      </c>
      <c r="E107" s="1253" t="s">
        <v>160</v>
      </c>
      <c r="F107" s="609" t="s">
        <v>739</v>
      </c>
      <c r="G107" s="609" t="s">
        <v>740</v>
      </c>
      <c r="H107" s="472">
        <v>0.37</v>
      </c>
      <c r="I107" s="179">
        <f t="shared" si="23"/>
        <v>22.709999999999997</v>
      </c>
      <c r="J107" s="1251">
        <v>25</v>
      </c>
      <c r="K107" s="37">
        <f t="shared" si="16"/>
        <v>6.1666666666666673E-4</v>
      </c>
      <c r="L107" s="37">
        <f t="shared" si="18"/>
        <v>3.0899206349206357E-2</v>
      </c>
      <c r="M107" s="472">
        <v>0.37</v>
      </c>
      <c r="N107" s="472">
        <f t="shared" si="27"/>
        <v>16.32</v>
      </c>
      <c r="O107" s="189">
        <v>25</v>
      </c>
      <c r="P107" s="37">
        <f t="shared" si="19"/>
        <v>6.1666666666666673E-4</v>
      </c>
      <c r="Q107" s="37">
        <f t="shared" si="25"/>
        <v>2.0694841269841273E-2</v>
      </c>
      <c r="R107" s="98">
        <f t="shared" si="26"/>
        <v>0.32951031746031739</v>
      </c>
      <c r="S107" s="98">
        <f t="shared" si="26"/>
        <v>0.41284365079365076</v>
      </c>
      <c r="T107" s="98">
        <f t="shared" si="26"/>
        <v>0.50659365079365093</v>
      </c>
      <c r="U107" s="98">
        <f t="shared" si="26"/>
        <v>0.57951031746031778</v>
      </c>
      <c r="V107" s="98">
        <f t="shared" si="26"/>
        <v>0.66631587301587336</v>
      </c>
      <c r="W107" s="98">
        <f t="shared" si="26"/>
        <v>0.74964920634920673</v>
      </c>
      <c r="X107" s="98">
        <f t="shared" si="26"/>
        <v>0.8329825396825401</v>
      </c>
      <c r="Y107" s="98">
        <f t="shared" si="26"/>
        <v>0.91631587301587336</v>
      </c>
      <c r="Z107" s="90"/>
      <c r="AA107" s="90"/>
      <c r="AB107" s="90"/>
      <c r="AC107" s="90"/>
      <c r="AD107" s="90"/>
      <c r="AE107" s="90"/>
      <c r="AF107" s="90"/>
      <c r="AG107" s="90"/>
      <c r="AH107" s="15"/>
      <c r="AI107" s="15"/>
    </row>
    <row r="108" spans="1:35">
      <c r="A108" s="2027"/>
      <c r="B108" s="907" t="s">
        <v>215</v>
      </c>
      <c r="C108" s="1439" t="s">
        <v>4</v>
      </c>
      <c r="D108" s="1439" t="s">
        <v>1684</v>
      </c>
      <c r="E108" s="1253" t="s">
        <v>161</v>
      </c>
      <c r="F108" s="607" t="s">
        <v>743</v>
      </c>
      <c r="G108" s="607" t="s">
        <v>744</v>
      </c>
      <c r="H108" s="472">
        <v>0.82</v>
      </c>
      <c r="I108" s="179">
        <f t="shared" si="23"/>
        <v>23.529999999999998</v>
      </c>
      <c r="J108" s="1251">
        <v>25</v>
      </c>
      <c r="K108" s="37">
        <f t="shared" si="16"/>
        <v>1.3666666666666664E-3</v>
      </c>
      <c r="L108" s="37">
        <f t="shared" si="18"/>
        <v>3.2265873015873026E-2</v>
      </c>
      <c r="M108" s="472">
        <v>0.83</v>
      </c>
      <c r="N108" s="472">
        <f t="shared" si="27"/>
        <v>17.149999999999999</v>
      </c>
      <c r="O108" s="189">
        <v>25</v>
      </c>
      <c r="P108" s="37">
        <f t="shared" si="19"/>
        <v>1.3833333333333334E-3</v>
      </c>
      <c r="Q108" s="37">
        <f t="shared" si="25"/>
        <v>2.2078174603174607E-2</v>
      </c>
      <c r="R108" s="98">
        <f t="shared" si="26"/>
        <v>0.33087698412698408</v>
      </c>
      <c r="S108" s="98">
        <f t="shared" si="26"/>
        <v>0.41421031746031745</v>
      </c>
      <c r="T108" s="98">
        <f t="shared" si="26"/>
        <v>0.50796031746031756</v>
      </c>
      <c r="U108" s="98">
        <f t="shared" si="26"/>
        <v>0.58087698412698441</v>
      </c>
      <c r="V108" s="98">
        <f t="shared" si="26"/>
        <v>0.66768253968253999</v>
      </c>
      <c r="W108" s="98">
        <f t="shared" si="26"/>
        <v>0.75101587301587336</v>
      </c>
      <c r="X108" s="98">
        <f t="shared" si="26"/>
        <v>0.83434920634920673</v>
      </c>
      <c r="Y108" s="98">
        <f t="shared" si="26"/>
        <v>0.91768253968253999</v>
      </c>
      <c r="Z108" s="90"/>
      <c r="AA108" s="90"/>
      <c r="AB108" s="90"/>
      <c r="AC108" s="90"/>
      <c r="AD108" s="90"/>
      <c r="AE108" s="90"/>
      <c r="AF108" s="90"/>
      <c r="AG108" s="90"/>
      <c r="AH108" s="15"/>
      <c r="AI108" s="15"/>
    </row>
    <row r="109" spans="1:35">
      <c r="A109" s="2027"/>
      <c r="B109" s="907" t="s">
        <v>423</v>
      </c>
      <c r="C109" s="1264" t="s">
        <v>4</v>
      </c>
      <c r="D109" s="1439" t="s">
        <v>1681</v>
      </c>
      <c r="E109" s="1253" t="s">
        <v>183</v>
      </c>
      <c r="F109" s="584" t="s">
        <v>662</v>
      </c>
      <c r="G109" s="584" t="s">
        <v>663</v>
      </c>
      <c r="H109" s="472">
        <v>0.82</v>
      </c>
      <c r="I109" s="179">
        <f t="shared" si="23"/>
        <v>24.349999999999998</v>
      </c>
      <c r="J109" s="1251">
        <v>25</v>
      </c>
      <c r="K109" s="37">
        <f t="shared" si="16"/>
        <v>1.3666666666666664E-3</v>
      </c>
      <c r="L109" s="37">
        <f t="shared" si="18"/>
        <v>3.3632539682539694E-2</v>
      </c>
      <c r="M109" s="472">
        <v>0.82</v>
      </c>
      <c r="N109" s="472">
        <f t="shared" si="27"/>
        <v>17.97</v>
      </c>
      <c r="O109" s="189">
        <v>25</v>
      </c>
      <c r="P109" s="37">
        <f t="shared" si="19"/>
        <v>1.3666666666666664E-3</v>
      </c>
      <c r="Q109" s="37">
        <f t="shared" si="25"/>
        <v>2.3444841269841272E-2</v>
      </c>
      <c r="R109" s="98">
        <f t="shared" si="26"/>
        <v>0.33224365079365076</v>
      </c>
      <c r="S109" s="98">
        <f t="shared" si="26"/>
        <v>0.41557698412698413</v>
      </c>
      <c r="T109" s="98">
        <f t="shared" si="26"/>
        <v>0.50932698412698418</v>
      </c>
      <c r="U109" s="98">
        <f t="shared" si="26"/>
        <v>0.58224365079365104</v>
      </c>
      <c r="V109" s="98">
        <f t="shared" si="26"/>
        <v>0.66904920634920662</v>
      </c>
      <c r="W109" s="98">
        <f t="shared" si="26"/>
        <v>0.75238253968253999</v>
      </c>
      <c r="X109" s="98">
        <f t="shared" si="26"/>
        <v>0.83571587301587336</v>
      </c>
      <c r="Y109" s="98">
        <f t="shared" si="26"/>
        <v>0.91904920634920662</v>
      </c>
      <c r="Z109" s="90"/>
      <c r="AA109" s="90"/>
      <c r="AB109" s="90"/>
      <c r="AC109" s="90"/>
      <c r="AD109" s="90"/>
      <c r="AE109" s="90"/>
      <c r="AF109" s="90"/>
      <c r="AG109" s="90"/>
      <c r="AH109" s="15"/>
      <c r="AI109" s="15"/>
    </row>
    <row r="110" spans="1:35">
      <c r="A110" s="2028"/>
      <c r="B110" s="907" t="s">
        <v>162</v>
      </c>
      <c r="C110" s="1264" t="s">
        <v>4</v>
      </c>
      <c r="D110" s="1439" t="s">
        <v>1681</v>
      </c>
      <c r="E110" s="1253" t="s">
        <v>184</v>
      </c>
      <c r="F110" s="584" t="s">
        <v>601</v>
      </c>
      <c r="G110" s="584" t="s">
        <v>602</v>
      </c>
      <c r="H110" s="487">
        <v>0.65</v>
      </c>
      <c r="I110" s="179">
        <f t="shared" si="23"/>
        <v>24.999999999999996</v>
      </c>
      <c r="J110" s="1251">
        <v>25</v>
      </c>
      <c r="K110" s="37">
        <f t="shared" si="16"/>
        <v>1.0833333333333335E-3</v>
      </c>
      <c r="L110" s="37">
        <f t="shared" si="18"/>
        <v>3.4715873015873026E-2</v>
      </c>
      <c r="M110" s="487">
        <v>0.68</v>
      </c>
      <c r="N110" s="472">
        <f t="shared" si="27"/>
        <v>18.649999999999999</v>
      </c>
      <c r="O110" s="189">
        <v>25</v>
      </c>
      <c r="P110" s="37">
        <f t="shared" si="19"/>
        <v>1.1333333333333334E-3</v>
      </c>
      <c r="Q110" s="37">
        <f t="shared" si="25"/>
        <v>2.4578174603174605E-2</v>
      </c>
      <c r="R110" s="98">
        <f t="shared" si="26"/>
        <v>0.33332698412698408</v>
      </c>
      <c r="S110" s="98">
        <f t="shared" si="26"/>
        <v>0.41666031746031745</v>
      </c>
      <c r="T110" s="98">
        <f t="shared" si="26"/>
        <v>0.51041031746031751</v>
      </c>
      <c r="U110" s="98">
        <f t="shared" si="26"/>
        <v>0.58332698412698436</v>
      </c>
      <c r="V110" s="98">
        <f t="shared" si="26"/>
        <v>0.67013253968253994</v>
      </c>
      <c r="W110" s="98">
        <f t="shared" si="26"/>
        <v>0.75346587301587331</v>
      </c>
      <c r="X110" s="98">
        <f t="shared" si="26"/>
        <v>0.83679920634920668</v>
      </c>
      <c r="Y110" s="98">
        <f t="shared" si="26"/>
        <v>0.92013253968253994</v>
      </c>
      <c r="Z110" s="90"/>
      <c r="AA110" s="90"/>
      <c r="AB110" s="90"/>
      <c r="AC110" s="90"/>
      <c r="AD110" s="90"/>
      <c r="AE110" s="90"/>
      <c r="AF110" s="90"/>
      <c r="AG110" s="90"/>
      <c r="AH110" s="15"/>
      <c r="AI110" s="15"/>
    </row>
    <row r="111" spans="1:35">
      <c r="A111" s="824"/>
      <c r="B111" s="1246"/>
      <c r="C111" s="84"/>
      <c r="D111" s="84"/>
      <c r="E111" s="513"/>
      <c r="F111" s="513"/>
      <c r="G111" s="333"/>
      <c r="H111" s="87"/>
      <c r="I111" s="87"/>
      <c r="J111" s="513"/>
      <c r="K111" s="547"/>
      <c r="L111" s="548"/>
      <c r="M111" s="87"/>
      <c r="N111" s="87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15"/>
      <c r="AH111" s="15"/>
    </row>
    <row r="112" spans="1:35">
      <c r="A112" s="460"/>
      <c r="B112" s="136"/>
      <c r="C112" s="712"/>
      <c r="D112" s="712"/>
      <c r="E112" s="896" t="s">
        <v>1321</v>
      </c>
      <c r="F112" s="896"/>
      <c r="G112" s="897" t="s">
        <v>1316</v>
      </c>
      <c r="H112" s="715"/>
      <c r="I112" s="87"/>
      <c r="J112" s="550"/>
      <c r="K112" s="547"/>
      <c r="L112" s="465"/>
      <c r="M112" s="87"/>
      <c r="N112" s="87"/>
      <c r="O112" s="1250"/>
      <c r="P112" s="1250"/>
      <c r="Q112" s="1250"/>
      <c r="R112" s="1250"/>
      <c r="S112" s="1250"/>
      <c r="T112" s="1250"/>
      <c r="U112" s="1250"/>
      <c r="V112" s="1250"/>
      <c r="W112" s="90"/>
      <c r="X112" s="551"/>
      <c r="Y112" s="90"/>
      <c r="Z112" s="90"/>
      <c r="AA112" s="90"/>
      <c r="AB112" s="90"/>
      <c r="AC112" s="90"/>
      <c r="AD112" s="90"/>
      <c r="AE112" s="90"/>
      <c r="AF112" s="90"/>
    </row>
    <row r="113" spans="1:63">
      <c r="A113" s="135"/>
      <c r="B113" s="136"/>
      <c r="C113" s="712"/>
      <c r="D113" s="712"/>
      <c r="E113" s="713"/>
      <c r="F113" s="713"/>
      <c r="G113" s="714"/>
      <c r="H113" s="714"/>
      <c r="I113" s="87"/>
      <c r="J113" s="550"/>
      <c r="K113" s="547"/>
      <c r="L113" s="1244"/>
      <c r="M113" s="87"/>
      <c r="N113" s="87"/>
      <c r="O113" s="1250"/>
      <c r="P113" s="1250"/>
      <c r="Q113" s="1250"/>
      <c r="R113" s="1250"/>
      <c r="S113" s="1250"/>
      <c r="T113" s="1250"/>
      <c r="U113" s="1250"/>
      <c r="V113" s="1250"/>
      <c r="W113" s="90"/>
      <c r="X113" s="551"/>
      <c r="Y113" s="90"/>
      <c r="Z113" s="90"/>
      <c r="AA113" s="90"/>
      <c r="AB113" s="90"/>
      <c r="AC113" s="90"/>
      <c r="AD113" s="90"/>
      <c r="AE113" s="90"/>
      <c r="AF113" s="90"/>
    </row>
    <row r="114" spans="1:63">
      <c r="A114" s="135"/>
      <c r="B114" s="715"/>
      <c r="C114" s="712"/>
      <c r="D114" s="712"/>
      <c r="E114" s="713"/>
      <c r="F114" s="713"/>
      <c r="G114" s="715"/>
      <c r="H114" s="715"/>
      <c r="I114" s="1261"/>
      <c r="J114" s="1250"/>
      <c r="K114" s="471"/>
      <c r="L114" s="1250"/>
      <c r="M114" s="1250"/>
      <c r="N114" s="1250"/>
      <c r="O114" s="1250"/>
      <c r="P114" s="1250"/>
      <c r="Q114" s="1250"/>
      <c r="R114" s="1250"/>
      <c r="S114" s="1250"/>
      <c r="T114" s="1250"/>
      <c r="U114" s="1257"/>
      <c r="V114" s="1257"/>
      <c r="W114" s="94"/>
      <c r="X114" s="94"/>
      <c r="AE114" s="90"/>
      <c r="AF114" s="90"/>
    </row>
    <row r="115" spans="1:63">
      <c r="A115" s="135"/>
      <c r="B115" s="136"/>
      <c r="C115" s="712"/>
      <c r="D115" s="712"/>
      <c r="E115" s="713"/>
      <c r="F115" s="713"/>
      <c r="G115" s="714"/>
      <c r="H115" s="714"/>
      <c r="AE115" s="90"/>
      <c r="AF115" s="90"/>
    </row>
    <row r="116" spans="1:63" s="12" customFormat="1">
      <c r="A116" s="135"/>
      <c r="B116" s="136"/>
      <c r="C116" s="712"/>
      <c r="D116" s="712"/>
      <c r="E116" s="713"/>
      <c r="F116" s="713"/>
      <c r="G116" s="715"/>
      <c r="H116" s="715"/>
      <c r="I116" s="1259"/>
      <c r="J116" s="1259"/>
      <c r="K116" s="1259"/>
      <c r="L116" s="1259"/>
      <c r="M116" s="1259"/>
      <c r="N116" s="1259"/>
      <c r="O116" s="1259"/>
      <c r="P116" s="1259"/>
      <c r="Q116" s="1259"/>
      <c r="R116" s="1259"/>
      <c r="S116" s="1259"/>
      <c r="T116" s="1259"/>
      <c r="U116" s="1259"/>
      <c r="V116" s="1259"/>
      <c r="W116" s="1"/>
      <c r="X116" s="1"/>
      <c r="Y116" s="1"/>
      <c r="Z116" s="1"/>
      <c r="AA116" s="1"/>
      <c r="AB116" s="1"/>
      <c r="AC116" s="1"/>
      <c r="AD116" s="1"/>
      <c r="AE116" s="90"/>
      <c r="AF116" s="90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</row>
    <row r="117" spans="1:63" s="12" customFormat="1">
      <c r="A117" s="135"/>
      <c r="B117" s="136"/>
      <c r="C117" s="712"/>
      <c r="D117" s="712"/>
      <c r="E117" s="713"/>
      <c r="F117" s="713"/>
      <c r="G117" s="714"/>
      <c r="H117" s="714"/>
      <c r="I117" s="1259"/>
      <c r="J117" s="1259"/>
      <c r="K117" s="1259"/>
      <c r="L117" s="1259"/>
      <c r="M117" s="1259"/>
      <c r="N117" s="1259"/>
      <c r="O117" s="1259"/>
      <c r="P117" s="1259"/>
      <c r="Q117" s="1259"/>
      <c r="R117" s="1259"/>
      <c r="S117" s="1259"/>
      <c r="T117" s="1259"/>
      <c r="U117" s="1259"/>
      <c r="V117" s="1259"/>
      <c r="W117" s="1"/>
      <c r="X117" s="1"/>
      <c r="Y117" s="1"/>
      <c r="Z117" s="1"/>
      <c r="AA117" s="1"/>
      <c r="AB117" s="1"/>
      <c r="AC117" s="1"/>
      <c r="AD117" s="1"/>
      <c r="AE117" s="90"/>
      <c r="AF117" s="90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</row>
    <row r="118" spans="1:63" s="12" customFormat="1">
      <c r="A118" s="135"/>
      <c r="B118" s="136"/>
      <c r="C118" s="712"/>
      <c r="D118" s="712"/>
      <c r="E118" s="713"/>
      <c r="F118" s="713"/>
      <c r="G118" s="715"/>
      <c r="H118" s="715"/>
      <c r="I118" s="1259"/>
      <c r="J118" s="1259"/>
      <c r="K118" s="1259"/>
      <c r="L118" s="1259"/>
      <c r="M118" s="1259"/>
      <c r="N118" s="1259"/>
      <c r="O118" s="1259"/>
      <c r="P118" s="1259"/>
      <c r="Q118" s="1259"/>
      <c r="R118" s="1259"/>
      <c r="S118" s="1259"/>
      <c r="T118" s="1259"/>
      <c r="U118" s="1259"/>
      <c r="V118" s="1259"/>
      <c r="W118" s="1"/>
      <c r="X118" s="1"/>
      <c r="Y118" s="1"/>
      <c r="Z118" s="1"/>
      <c r="AA118" s="1"/>
      <c r="AB118" s="1"/>
      <c r="AC118" s="1"/>
      <c r="AD118" s="1"/>
      <c r="AE118" s="1"/>
      <c r="AF118" s="90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</row>
    <row r="119" spans="1:63" s="12" customFormat="1">
      <c r="A119" s="135"/>
      <c r="B119" s="136"/>
      <c r="C119" s="712"/>
      <c r="D119" s="712"/>
      <c r="E119" s="713"/>
      <c r="F119" s="713"/>
      <c r="G119" s="714"/>
      <c r="H119" s="714"/>
      <c r="I119" s="1259"/>
      <c r="J119" s="1259"/>
      <c r="K119" s="1259"/>
      <c r="L119" s="1259"/>
      <c r="M119" s="1259"/>
      <c r="N119" s="1259"/>
      <c r="O119" s="1259"/>
      <c r="P119" s="1259"/>
      <c r="Q119" s="1259"/>
      <c r="R119" s="1259"/>
      <c r="S119" s="1259"/>
      <c r="T119" s="1259"/>
      <c r="U119" s="1259"/>
      <c r="V119" s="1259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</row>
    <row r="120" spans="1:63" s="12" customFormat="1">
      <c r="A120" s="135"/>
      <c r="B120" s="136"/>
      <c r="C120" s="712"/>
      <c r="D120" s="712"/>
      <c r="E120" s="444"/>
      <c r="F120" s="713"/>
      <c r="G120" s="716"/>
      <c r="H120" s="716"/>
      <c r="I120" s="1259"/>
      <c r="J120" s="1259"/>
      <c r="K120" s="1259"/>
      <c r="L120" s="1259"/>
      <c r="M120" s="1259"/>
      <c r="N120" s="1259"/>
      <c r="O120" s="1259"/>
      <c r="P120" s="1259"/>
      <c r="Q120" s="1259"/>
      <c r="R120" s="1259"/>
      <c r="S120" s="1259"/>
      <c r="T120" s="1259"/>
      <c r="U120" s="1259"/>
      <c r="V120" s="1259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</row>
    <row r="121" spans="1:63" s="12" customFormat="1">
      <c r="A121" s="135"/>
      <c r="B121" s="136"/>
      <c r="C121" s="712"/>
      <c r="D121" s="712"/>
      <c r="E121" s="713"/>
      <c r="F121" s="713"/>
      <c r="G121" s="714"/>
      <c r="H121" s="714"/>
      <c r="I121" s="1259"/>
      <c r="J121" s="1259"/>
      <c r="K121" s="1259"/>
      <c r="L121" s="1259"/>
      <c r="M121" s="1259"/>
      <c r="N121" s="1259"/>
      <c r="O121" s="1259"/>
      <c r="P121" s="1259"/>
      <c r="Q121" s="1259"/>
      <c r="R121" s="1259"/>
      <c r="S121" s="1259"/>
      <c r="T121" s="1259"/>
      <c r="U121" s="1259"/>
      <c r="V121" s="1259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</row>
    <row r="122" spans="1:63" s="12" customFormat="1">
      <c r="A122" s="135"/>
      <c r="B122" s="136"/>
      <c r="C122" s="712"/>
      <c r="D122" s="712"/>
      <c r="E122" s="713"/>
      <c r="F122" s="713"/>
      <c r="G122" s="714"/>
      <c r="H122" s="714"/>
      <c r="I122" s="1259"/>
      <c r="J122" s="1259"/>
      <c r="K122" s="1259"/>
      <c r="L122" s="1259"/>
      <c r="M122" s="1259"/>
      <c r="N122" s="1259"/>
      <c r="O122" s="1259"/>
      <c r="P122" s="1259"/>
      <c r="Q122" s="1259"/>
      <c r="R122" s="1259"/>
      <c r="S122" s="1259"/>
      <c r="T122" s="1259"/>
      <c r="U122" s="1259"/>
      <c r="V122" s="1259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</row>
    <row r="123" spans="1:63" s="12" customFormat="1">
      <c r="A123" s="135"/>
      <c r="B123" s="136"/>
      <c r="C123" s="712"/>
      <c r="D123" s="712"/>
      <c r="E123" s="713"/>
      <c r="F123" s="713"/>
      <c r="G123" s="714"/>
      <c r="H123" s="714"/>
      <c r="I123" s="1259"/>
      <c r="J123" s="1259"/>
      <c r="K123" s="1259"/>
      <c r="L123" s="1259"/>
      <c r="M123" s="1259"/>
      <c r="N123" s="1259"/>
      <c r="O123" s="1259"/>
      <c r="P123" s="1259"/>
      <c r="Q123" s="1259"/>
      <c r="R123" s="1259"/>
      <c r="S123" s="1259"/>
      <c r="T123" s="1259"/>
      <c r="U123" s="1259"/>
      <c r="V123" s="1259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</row>
    <row r="124" spans="1:63" s="12" customFormat="1">
      <c r="A124" s="135"/>
      <c r="B124" s="136"/>
      <c r="C124" s="712"/>
      <c r="D124" s="712"/>
      <c r="E124" s="713"/>
      <c r="F124" s="713"/>
      <c r="G124" s="716"/>
      <c r="H124" s="716"/>
      <c r="I124" s="1259"/>
      <c r="J124" s="1259"/>
      <c r="K124" s="1259"/>
      <c r="L124" s="1259"/>
      <c r="M124" s="1259"/>
      <c r="N124" s="1259"/>
      <c r="O124" s="1259"/>
      <c r="P124" s="1259"/>
      <c r="Q124" s="1259"/>
      <c r="R124" s="1259"/>
      <c r="S124" s="1259"/>
      <c r="T124" s="1259"/>
      <c r="U124" s="1259"/>
      <c r="V124" s="1259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</row>
    <row r="125" spans="1:63" s="12" customFormat="1">
      <c r="A125" s="135"/>
      <c r="B125" s="715"/>
      <c r="C125" s="712"/>
      <c r="D125" s="712"/>
      <c r="E125" s="444"/>
      <c r="F125" s="444"/>
      <c r="G125" s="444"/>
      <c r="H125" s="444"/>
      <c r="I125" s="1259"/>
      <c r="J125" s="1259"/>
      <c r="K125" s="1259"/>
      <c r="L125" s="1259"/>
      <c r="M125" s="1259"/>
      <c r="N125" s="1259"/>
      <c r="O125" s="1259"/>
      <c r="P125" s="1259"/>
      <c r="Q125" s="1259"/>
      <c r="R125" s="1259"/>
      <c r="S125" s="1259"/>
      <c r="T125" s="1259"/>
      <c r="U125" s="1259"/>
      <c r="V125" s="1259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</row>
    <row r="126" spans="1:63" s="12" customFormat="1">
      <c r="A126" s="1"/>
      <c r="C126" s="13"/>
      <c r="D126" s="13"/>
      <c r="E126" s="1259"/>
      <c r="F126" s="1259"/>
      <c r="G126" s="1259"/>
      <c r="H126" s="1259"/>
      <c r="I126" s="1259"/>
      <c r="J126" s="1259"/>
      <c r="K126" s="1259"/>
      <c r="L126" s="1259"/>
      <c r="M126" s="1259"/>
      <c r="N126" s="1259"/>
      <c r="O126" s="1259"/>
      <c r="P126" s="1259"/>
      <c r="Q126" s="1259"/>
      <c r="R126" s="1259"/>
      <c r="S126" s="1259"/>
      <c r="T126" s="1259"/>
      <c r="U126" s="1259"/>
      <c r="V126" s="1259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</row>
    <row r="127" spans="1:63" s="12" customFormat="1">
      <c r="A127" s="1"/>
      <c r="C127" s="13"/>
      <c r="D127" s="13"/>
      <c r="E127" s="1259"/>
      <c r="F127" s="1259"/>
      <c r="G127" s="1259"/>
      <c r="H127" s="1259"/>
      <c r="I127" s="1259"/>
      <c r="J127" s="1259"/>
      <c r="K127" s="1259"/>
      <c r="L127" s="1259"/>
      <c r="M127" s="1259"/>
      <c r="N127" s="1259"/>
      <c r="O127" s="1259"/>
      <c r="P127" s="1259"/>
      <c r="Q127" s="1259"/>
      <c r="R127" s="1259"/>
      <c r="S127" s="1259"/>
      <c r="T127" s="1259"/>
      <c r="U127" s="1259"/>
      <c r="V127" s="1259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</row>
    <row r="128" spans="1:63" s="12" customFormat="1">
      <c r="A128" s="1"/>
      <c r="C128" s="13"/>
      <c r="D128" s="13"/>
      <c r="E128" s="1259"/>
      <c r="F128" s="1259"/>
      <c r="G128" s="1259"/>
      <c r="H128" s="1259"/>
      <c r="I128" s="1259"/>
      <c r="J128" s="1259"/>
      <c r="K128" s="1259"/>
      <c r="L128" s="1259"/>
      <c r="M128" s="1259"/>
      <c r="N128" s="1259"/>
      <c r="O128" s="1259"/>
      <c r="P128" s="1259"/>
      <c r="Q128" s="1259"/>
      <c r="R128" s="1259"/>
      <c r="S128" s="1259"/>
      <c r="T128" s="1259"/>
      <c r="U128" s="1259"/>
      <c r="V128" s="1259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</row>
    <row r="129" spans="1:63" s="12" customFormat="1">
      <c r="A129" s="1"/>
      <c r="C129" s="13"/>
      <c r="D129" s="13"/>
      <c r="E129" s="1259"/>
      <c r="F129" s="1259"/>
      <c r="G129" s="1259"/>
      <c r="H129" s="1259"/>
      <c r="I129" s="1259"/>
      <c r="J129" s="1259"/>
      <c r="K129" s="1259"/>
      <c r="L129" s="1259"/>
      <c r="M129" s="1259"/>
      <c r="N129" s="1259"/>
      <c r="O129" s="1259"/>
      <c r="P129" s="1259"/>
      <c r="Q129" s="1259"/>
      <c r="R129" s="1259"/>
      <c r="S129" s="1259"/>
      <c r="T129" s="1259"/>
      <c r="U129" s="1259"/>
      <c r="V129" s="1259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</row>
  </sheetData>
  <mergeCells count="22">
    <mergeCell ref="D76:Y76"/>
    <mergeCell ref="A79:A82"/>
    <mergeCell ref="A83:A110"/>
    <mergeCell ref="A6:A31"/>
    <mergeCell ref="A32:A35"/>
    <mergeCell ref="B74:B75"/>
    <mergeCell ref="A77:A78"/>
    <mergeCell ref="B77:B78"/>
    <mergeCell ref="C77:C78"/>
    <mergeCell ref="M77:Q77"/>
    <mergeCell ref="F78:G78"/>
    <mergeCell ref="D77:D78"/>
    <mergeCell ref="M4:Q4"/>
    <mergeCell ref="F5:G5"/>
    <mergeCell ref="D4:D5"/>
    <mergeCell ref="D3:Y3"/>
    <mergeCell ref="E4:L4"/>
    <mergeCell ref="B1:B2"/>
    <mergeCell ref="A3:C3"/>
    <mergeCell ref="A4:A5"/>
    <mergeCell ref="B4:B5"/>
    <mergeCell ref="C4:C5"/>
  </mergeCells>
  <pageMargins left="0.43307086614173229" right="0.23622047244094491" top="0.74803149606299213" bottom="0.74803149606299213" header="0.31496062992125984" footer="0.31496062992125984"/>
  <pageSetup paperSize="8" scale="65" orientation="landscape" r:id="rId1"/>
  <drawing r:id="rId2"/>
  <legacy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  <pageSetUpPr fitToPage="1"/>
  </sheetPr>
  <dimension ref="A1:AK179"/>
  <sheetViews>
    <sheetView topLeftCell="A8" zoomScale="90" zoomScaleNormal="90" workbookViewId="0">
      <selection activeCell="M23" sqref="M23:X23"/>
    </sheetView>
  </sheetViews>
  <sheetFormatPr defaultRowHeight="16.5"/>
  <cols>
    <col min="1" max="1" width="6.140625" style="1" customWidth="1"/>
    <col min="2" max="2" width="40" style="12" bestFit="1" customWidth="1"/>
    <col min="3" max="3" width="5.140625" style="13" customWidth="1"/>
    <col min="4" max="4" width="12.85546875" style="13" customWidth="1"/>
    <col min="5" max="5" width="9.5703125" style="11" customWidth="1"/>
    <col min="6" max="6" width="7.85546875" style="11" customWidth="1"/>
    <col min="7" max="7" width="12.85546875" style="11" customWidth="1"/>
    <col min="8" max="8" width="13" style="11" customWidth="1"/>
    <col min="9" max="9" width="12.85546875" style="11" customWidth="1"/>
    <col min="10" max="10" width="7.85546875" style="11" bestFit="1" customWidth="1"/>
    <col min="11" max="11" width="9.28515625" style="11" customWidth="1"/>
    <col min="12" max="12" width="7.85546875" style="11" customWidth="1"/>
    <col min="13" max="13" width="7.28515625" style="11" customWidth="1"/>
    <col min="14" max="14" width="7.7109375" style="11" customWidth="1"/>
    <col min="15" max="15" width="7.28515625" style="11" customWidth="1"/>
    <col min="16" max="22" width="7.42578125" style="11" customWidth="1"/>
    <col min="23" max="23" width="7.5703125" style="1" customWidth="1"/>
    <col min="24" max="24" width="7.7109375" style="1" customWidth="1"/>
    <col min="25" max="25" width="23.85546875" style="1" customWidth="1"/>
    <col min="26" max="26" width="15.5703125" style="1" customWidth="1"/>
    <col min="27" max="27" width="11.5703125" style="1" customWidth="1"/>
    <col min="28" max="28" width="17.28515625" style="1" customWidth="1"/>
    <col min="29" max="29" width="14.140625" style="1" customWidth="1"/>
    <col min="30" max="30" width="29.28515625" style="1" customWidth="1"/>
    <col min="31" max="47" width="7.42578125" style="1" customWidth="1"/>
    <col min="48" max="48" width="6.85546875" style="1" customWidth="1"/>
    <col min="49" max="49" width="9.140625" style="1"/>
    <col min="50" max="50" width="99" style="1" customWidth="1"/>
    <col min="51" max="16384" width="9.140625" style="1"/>
  </cols>
  <sheetData>
    <row r="1" spans="1:37" ht="36.75" customHeight="1">
      <c r="A1" s="15"/>
      <c r="B1" s="1952">
        <v>26</v>
      </c>
      <c r="C1" s="101"/>
      <c r="D1" s="38" t="s">
        <v>269</v>
      </c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0"/>
      <c r="Q1" s="21"/>
      <c r="R1" s="21"/>
      <c r="S1" s="21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</row>
    <row r="2" spans="1:37" ht="36.75" customHeight="1">
      <c r="A2" s="15"/>
      <c r="B2" s="1952"/>
      <c r="C2" s="101"/>
      <c r="D2" s="38" t="s">
        <v>235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15"/>
    </row>
    <row r="3" spans="1:37" ht="25.5">
      <c r="A3" s="1998" t="s">
        <v>17</v>
      </c>
      <c r="B3" s="1998"/>
      <c r="C3" s="1998"/>
      <c r="D3" s="1950" t="s">
        <v>146</v>
      </c>
      <c r="E3" s="1951"/>
      <c r="F3" s="1951"/>
      <c r="G3" s="1951"/>
      <c r="H3" s="1951"/>
      <c r="I3" s="1951"/>
      <c r="J3" s="1951"/>
      <c r="K3" s="1951"/>
      <c r="L3" s="1951"/>
      <c r="M3" s="1951"/>
      <c r="N3" s="1951"/>
      <c r="O3" s="1951"/>
      <c r="P3" s="1951"/>
      <c r="Q3" s="1951"/>
      <c r="R3" s="1951"/>
      <c r="S3" s="1951"/>
      <c r="T3" s="1951"/>
      <c r="U3" s="1951"/>
      <c r="V3" s="1951"/>
      <c r="W3" s="1951"/>
      <c r="X3" s="1951"/>
      <c r="Y3" s="21"/>
      <c r="Z3" s="1161"/>
      <c r="AA3" s="1162"/>
      <c r="AB3" s="1167"/>
      <c r="AC3" s="1168"/>
      <c r="AD3" s="1168"/>
      <c r="AE3" s="634"/>
      <c r="AF3" s="634"/>
      <c r="AG3" s="15"/>
      <c r="AH3" s="15"/>
      <c r="AI3" s="15"/>
    </row>
    <row r="4" spans="1:37" ht="18" customHeight="1">
      <c r="A4" s="1954"/>
      <c r="B4" s="1953" t="s">
        <v>1</v>
      </c>
      <c r="C4" s="1955" t="s">
        <v>2</v>
      </c>
      <c r="D4" s="1955" t="s">
        <v>1682</v>
      </c>
      <c r="E4" s="1371"/>
      <c r="F4" s="1369" t="s">
        <v>16</v>
      </c>
      <c r="G4" s="1372"/>
      <c r="H4" s="1372"/>
      <c r="I4" s="1372"/>
      <c r="J4" s="1372"/>
      <c r="K4" s="1372"/>
      <c r="L4" s="1372"/>
      <c r="M4" s="32">
        <v>17</v>
      </c>
      <c r="N4" s="433">
        <v>18</v>
      </c>
      <c r="O4" s="32">
        <v>17</v>
      </c>
      <c r="P4" s="433">
        <v>18</v>
      </c>
      <c r="Q4" s="32">
        <v>17</v>
      </c>
      <c r="R4" s="433">
        <v>18</v>
      </c>
      <c r="S4" s="32">
        <v>17</v>
      </c>
      <c r="T4" s="32">
        <v>17</v>
      </c>
      <c r="U4" s="433">
        <v>18</v>
      </c>
      <c r="V4" s="32">
        <v>17</v>
      </c>
      <c r="W4" s="433">
        <v>18</v>
      </c>
      <c r="X4" s="433">
        <v>18</v>
      </c>
      <c r="Y4" s="15"/>
      <c r="Z4" s="1163" t="s">
        <v>1337</v>
      </c>
      <c r="AA4" s="1164">
        <f>G45+G115</f>
        <v>60.845000000000013</v>
      </c>
      <c r="AB4" s="1167"/>
      <c r="AC4" s="1168"/>
      <c r="AD4" s="1168"/>
      <c r="AE4" s="1157"/>
      <c r="AF4" s="1158"/>
      <c r="AG4" s="15"/>
      <c r="AH4" s="15"/>
      <c r="AI4" s="15"/>
      <c r="AJ4" s="15"/>
      <c r="AK4" s="15"/>
    </row>
    <row r="5" spans="1:37" ht="18" customHeight="1">
      <c r="A5" s="1954"/>
      <c r="B5" s="1953"/>
      <c r="C5" s="1955"/>
      <c r="D5" s="1990"/>
      <c r="E5" s="1504" t="s">
        <v>0</v>
      </c>
      <c r="F5" s="14" t="s">
        <v>48</v>
      </c>
      <c r="G5" s="14"/>
      <c r="H5" s="1957" t="s">
        <v>552</v>
      </c>
      <c r="I5" s="1958"/>
      <c r="J5" s="14" t="s">
        <v>8</v>
      </c>
      <c r="K5" s="14" t="s">
        <v>9</v>
      </c>
      <c r="L5" s="14" t="s">
        <v>10</v>
      </c>
      <c r="M5" s="817">
        <v>1</v>
      </c>
      <c r="N5" s="817">
        <v>2</v>
      </c>
      <c r="O5" s="1247">
        <v>3</v>
      </c>
      <c r="P5" s="1247">
        <v>4</v>
      </c>
      <c r="Q5" s="1247">
        <v>5</v>
      </c>
      <c r="R5" s="1247">
        <v>6</v>
      </c>
      <c r="S5" s="1247">
        <v>7</v>
      </c>
      <c r="T5" s="1247">
        <v>8</v>
      </c>
      <c r="U5" s="1247">
        <v>9</v>
      </c>
      <c r="V5" s="1247">
        <v>10</v>
      </c>
      <c r="W5" s="1247">
        <v>11</v>
      </c>
      <c r="X5" s="1247">
        <v>12</v>
      </c>
      <c r="Y5" s="15"/>
      <c r="Z5" s="1163" t="s">
        <v>1275</v>
      </c>
      <c r="AA5" s="1164">
        <v>12</v>
      </c>
      <c r="AB5" s="1167"/>
      <c r="AC5" s="1168"/>
      <c r="AD5" s="1168"/>
      <c r="AE5" s="1157"/>
      <c r="AF5" s="1158"/>
      <c r="AG5" s="15"/>
      <c r="AH5" s="15"/>
      <c r="AI5" s="15"/>
      <c r="AJ5" s="15"/>
      <c r="AK5" s="15"/>
    </row>
    <row r="6" spans="1:37">
      <c r="A6" s="1962" t="s">
        <v>3</v>
      </c>
      <c r="B6" s="900" t="s">
        <v>182</v>
      </c>
      <c r="C6" s="1422" t="s">
        <v>4</v>
      </c>
      <c r="D6" s="1422" t="s">
        <v>1681</v>
      </c>
      <c r="E6" s="3" t="s">
        <v>18</v>
      </c>
      <c r="F6" s="2">
        <v>0</v>
      </c>
      <c r="G6" s="2"/>
      <c r="H6" s="591" t="s">
        <v>654</v>
      </c>
      <c r="I6" s="591" t="s">
        <v>655</v>
      </c>
      <c r="J6" s="14"/>
      <c r="K6" s="14"/>
      <c r="L6" s="1136">
        <v>0</v>
      </c>
      <c r="M6" s="10">
        <v>0.1875</v>
      </c>
      <c r="N6" s="10">
        <v>0.23263888888888887</v>
      </c>
      <c r="O6" s="10">
        <v>0.27430555555555552</v>
      </c>
      <c r="P6" s="10">
        <v>0.32291666666666669</v>
      </c>
      <c r="Q6" s="10">
        <v>0.40625</v>
      </c>
      <c r="R6" s="10">
        <v>0.44791666666666669</v>
      </c>
      <c r="S6" s="10">
        <v>0.51041666666666663</v>
      </c>
      <c r="T6" s="10">
        <v>0.59722222222222221</v>
      </c>
      <c r="U6" s="98">
        <v>0.63888888888888895</v>
      </c>
      <c r="V6" s="10">
        <v>0.6875</v>
      </c>
      <c r="W6" s="10">
        <v>0.72916666666666663</v>
      </c>
      <c r="X6" s="10">
        <v>0.81944444444444453</v>
      </c>
      <c r="Y6" s="15"/>
      <c r="Z6" s="1165" t="s">
        <v>1338</v>
      </c>
      <c r="AA6" s="1166">
        <f>AA5*AA4</f>
        <v>730.1400000000001</v>
      </c>
      <c r="AB6" s="1167"/>
      <c r="AC6" s="1169"/>
      <c r="AD6" s="1169"/>
      <c r="AE6" s="1159"/>
      <c r="AF6" s="1160"/>
      <c r="AG6" s="15"/>
      <c r="AH6" s="15"/>
      <c r="AI6" s="15"/>
      <c r="AJ6" s="15"/>
      <c r="AK6" s="15"/>
    </row>
    <row r="7" spans="1:37">
      <c r="A7" s="1963"/>
      <c r="B7" s="931" t="s">
        <v>267</v>
      </c>
      <c r="C7" s="1423" t="s">
        <v>4</v>
      </c>
      <c r="D7" s="1423" t="s">
        <v>1681</v>
      </c>
      <c r="E7" s="35" t="s">
        <v>19</v>
      </c>
      <c r="F7" s="28">
        <v>0.39</v>
      </c>
      <c r="G7" s="8">
        <f>F7</f>
        <v>0.39</v>
      </c>
      <c r="H7" s="581" t="s">
        <v>726</v>
      </c>
      <c r="I7" s="581" t="s">
        <v>727</v>
      </c>
      <c r="J7" s="14">
        <v>15</v>
      </c>
      <c r="K7" s="9">
        <f t="shared" ref="K7:K12" si="0">(F7/J7)/24</f>
        <v>1.0833333333333335E-3</v>
      </c>
      <c r="L7" s="1136">
        <f>L6+K7</f>
        <v>1.0833333333333335E-3</v>
      </c>
      <c r="M7" s="10">
        <f t="shared" ref="M7:M45" si="1">M6+$K7</f>
        <v>0.18858333333333333</v>
      </c>
      <c r="N7" s="10">
        <f t="shared" ref="N7:N45" si="2">N6+$K7</f>
        <v>0.23372222222222219</v>
      </c>
      <c r="O7" s="10">
        <f t="shared" ref="O7:O45" si="3">O6+$K7</f>
        <v>0.27538888888888885</v>
      </c>
      <c r="P7" s="10">
        <f t="shared" ref="P7:P45" si="4">P6+$K7</f>
        <v>0.32400000000000001</v>
      </c>
      <c r="Q7" s="10">
        <f t="shared" ref="Q7:Q45" si="5">Q6+$K7</f>
        <v>0.40733333333333333</v>
      </c>
      <c r="R7" s="10">
        <f t="shared" ref="R7:R45" si="6">R6+$K7</f>
        <v>0.44900000000000001</v>
      </c>
      <c r="S7" s="10">
        <f t="shared" ref="S7:S45" si="7">S6+$K7</f>
        <v>0.51149999999999995</v>
      </c>
      <c r="T7" s="10">
        <f t="shared" ref="T7:T45" si="8">T6+$K7</f>
        <v>0.59830555555555553</v>
      </c>
      <c r="U7" s="10">
        <f t="shared" ref="U7:U45" si="9">U6+$K7</f>
        <v>0.63997222222222228</v>
      </c>
      <c r="V7" s="10">
        <f t="shared" ref="V7:V45" si="10">V6+$K7</f>
        <v>0.68858333333333333</v>
      </c>
      <c r="W7" s="10">
        <f t="shared" ref="W7:W45" si="11">W6+$K7</f>
        <v>0.73024999999999995</v>
      </c>
      <c r="X7" s="10">
        <f t="shared" ref="X7:X45" si="12">X6+$K7</f>
        <v>0.82052777777777786</v>
      </c>
      <c r="Y7" s="15"/>
      <c r="Z7" s="15"/>
      <c r="AA7" s="15"/>
      <c r="AB7" s="63"/>
      <c r="AC7" s="63"/>
      <c r="AD7" s="63"/>
      <c r="AE7" s="15"/>
      <c r="AF7" s="15"/>
      <c r="AG7" s="15"/>
      <c r="AH7" s="15"/>
      <c r="AI7" s="15"/>
      <c r="AJ7" s="15"/>
      <c r="AK7" s="15"/>
    </row>
    <row r="8" spans="1:37">
      <c r="A8" s="1963"/>
      <c r="B8" s="609" t="s">
        <v>337</v>
      </c>
      <c r="C8" s="1423" t="s">
        <v>4</v>
      </c>
      <c r="D8" s="1423" t="s">
        <v>1681</v>
      </c>
      <c r="E8" s="35" t="s">
        <v>20</v>
      </c>
      <c r="F8" s="28">
        <v>0.44</v>
      </c>
      <c r="G8" s="8">
        <f>G7+F8</f>
        <v>0.83000000000000007</v>
      </c>
      <c r="H8" s="584" t="s">
        <v>678</v>
      </c>
      <c r="I8" s="584" t="s">
        <v>679</v>
      </c>
      <c r="J8" s="14">
        <v>20</v>
      </c>
      <c r="K8" s="9">
        <f t="shared" si="0"/>
        <v>9.1666666666666665E-4</v>
      </c>
      <c r="L8" s="1136">
        <f t="shared" ref="L8:L12" si="13">L7+K8</f>
        <v>2E-3</v>
      </c>
      <c r="M8" s="10">
        <f t="shared" si="1"/>
        <v>0.1895</v>
      </c>
      <c r="N8" s="10">
        <f t="shared" si="2"/>
        <v>0.23463888888888887</v>
      </c>
      <c r="O8" s="10">
        <f t="shared" si="3"/>
        <v>0.27630555555555553</v>
      </c>
      <c r="P8" s="10">
        <f t="shared" si="4"/>
        <v>0.32491666666666669</v>
      </c>
      <c r="Q8" s="10">
        <f t="shared" si="5"/>
        <v>0.40825</v>
      </c>
      <c r="R8" s="10">
        <f t="shared" si="6"/>
        <v>0.44991666666666669</v>
      </c>
      <c r="S8" s="10">
        <f t="shared" si="7"/>
        <v>0.51241666666666663</v>
      </c>
      <c r="T8" s="10">
        <f t="shared" si="8"/>
        <v>0.59922222222222221</v>
      </c>
      <c r="U8" s="10">
        <f t="shared" si="9"/>
        <v>0.64088888888888895</v>
      </c>
      <c r="V8" s="10">
        <f t="shared" si="10"/>
        <v>0.6895</v>
      </c>
      <c r="W8" s="10">
        <f t="shared" si="11"/>
        <v>0.73116666666666663</v>
      </c>
      <c r="X8" s="10">
        <f t="shared" si="12"/>
        <v>0.82144444444444453</v>
      </c>
      <c r="Y8" s="15"/>
      <c r="Z8" s="15" t="s">
        <v>1663</v>
      </c>
      <c r="AA8" s="15">
        <v>11</v>
      </c>
      <c r="AB8" s="15"/>
      <c r="AC8" s="15"/>
      <c r="AD8" s="15"/>
      <c r="AE8" s="15"/>
      <c r="AF8" s="15"/>
      <c r="AG8" s="15"/>
      <c r="AH8" s="15"/>
      <c r="AI8" s="15"/>
      <c r="AJ8" s="15"/>
      <c r="AK8" s="15"/>
    </row>
    <row r="9" spans="1:37">
      <c r="A9" s="1963"/>
      <c r="B9" s="609" t="s">
        <v>338</v>
      </c>
      <c r="C9" s="1423" t="s">
        <v>4</v>
      </c>
      <c r="D9" s="1423" t="s">
        <v>1683</v>
      </c>
      <c r="E9" s="1439" t="s">
        <v>21</v>
      </c>
      <c r="F9" s="28">
        <v>0.75</v>
      </c>
      <c r="G9" s="8">
        <f>F9+G8</f>
        <v>1.58</v>
      </c>
      <c r="H9" s="581" t="s">
        <v>724</v>
      </c>
      <c r="I9" s="581" t="s">
        <v>725</v>
      </c>
      <c r="J9" s="14">
        <v>25</v>
      </c>
      <c r="K9" s="9">
        <f t="shared" si="0"/>
        <v>1.25E-3</v>
      </c>
      <c r="L9" s="1136">
        <f t="shared" si="13"/>
        <v>3.2500000000000003E-3</v>
      </c>
      <c r="M9" s="10">
        <f t="shared" si="1"/>
        <v>0.19075</v>
      </c>
      <c r="N9" s="10">
        <f t="shared" si="2"/>
        <v>0.23588888888888887</v>
      </c>
      <c r="O9" s="10">
        <f t="shared" si="3"/>
        <v>0.2775555555555555</v>
      </c>
      <c r="P9" s="10">
        <f t="shared" si="4"/>
        <v>0.32616666666666666</v>
      </c>
      <c r="Q9" s="10">
        <f t="shared" si="5"/>
        <v>0.40949999999999998</v>
      </c>
      <c r="R9" s="10">
        <f t="shared" si="6"/>
        <v>0.45116666666666666</v>
      </c>
      <c r="S9" s="10">
        <f t="shared" si="7"/>
        <v>0.5136666666666666</v>
      </c>
      <c r="T9" s="10">
        <f t="shared" si="8"/>
        <v>0.60047222222222219</v>
      </c>
      <c r="U9" s="10">
        <f t="shared" si="9"/>
        <v>0.64213888888888893</v>
      </c>
      <c r="V9" s="10">
        <f t="shared" si="10"/>
        <v>0.69074999999999998</v>
      </c>
      <c r="W9" s="10">
        <f t="shared" si="11"/>
        <v>0.7324166666666666</v>
      </c>
      <c r="X9" s="10">
        <f t="shared" si="12"/>
        <v>0.82269444444444451</v>
      </c>
      <c r="Y9" s="15"/>
      <c r="Z9" s="15" t="s">
        <v>1668</v>
      </c>
      <c r="AA9" s="15">
        <f>AA8*2</f>
        <v>22</v>
      </c>
      <c r="AB9" s="15"/>
      <c r="AC9" s="15"/>
      <c r="AD9" s="15"/>
      <c r="AE9" s="15"/>
      <c r="AF9" s="15"/>
      <c r="AG9" s="15"/>
      <c r="AH9" s="15"/>
      <c r="AI9" s="15"/>
      <c r="AJ9" s="15"/>
      <c r="AK9" s="15"/>
    </row>
    <row r="10" spans="1:37">
      <c r="A10" s="1963"/>
      <c r="B10" s="382" t="s">
        <v>62</v>
      </c>
      <c r="C10" s="1423" t="s">
        <v>4</v>
      </c>
      <c r="D10" s="1423" t="s">
        <v>1681</v>
      </c>
      <c r="E10" s="1439" t="s">
        <v>22</v>
      </c>
      <c r="F10" s="28">
        <v>0.3</v>
      </c>
      <c r="G10" s="8">
        <f t="shared" ref="G10:G45" si="14">F10+G9</f>
        <v>1.8800000000000001</v>
      </c>
      <c r="H10" s="645" t="s">
        <v>568</v>
      </c>
      <c r="I10" s="827" t="s">
        <v>569</v>
      </c>
      <c r="J10" s="14">
        <v>25</v>
      </c>
      <c r="K10" s="9">
        <f t="shared" si="0"/>
        <v>5.0000000000000001E-4</v>
      </c>
      <c r="L10" s="1136">
        <f t="shared" si="13"/>
        <v>3.7500000000000003E-3</v>
      </c>
      <c r="M10" s="10">
        <f t="shared" si="1"/>
        <v>0.19125</v>
      </c>
      <c r="N10" s="10">
        <f t="shared" si="2"/>
        <v>0.23638888888888887</v>
      </c>
      <c r="O10" s="10">
        <f t="shared" si="3"/>
        <v>0.2780555555555555</v>
      </c>
      <c r="P10" s="10">
        <f t="shared" si="4"/>
        <v>0.32666666666666666</v>
      </c>
      <c r="Q10" s="10">
        <f t="shared" si="5"/>
        <v>0.41</v>
      </c>
      <c r="R10" s="10">
        <f t="shared" si="6"/>
        <v>0.45166666666666666</v>
      </c>
      <c r="S10" s="10">
        <f t="shared" si="7"/>
        <v>0.51416666666666655</v>
      </c>
      <c r="T10" s="10">
        <f t="shared" si="8"/>
        <v>0.60097222222222213</v>
      </c>
      <c r="U10" s="10">
        <f t="shared" si="9"/>
        <v>0.64263888888888887</v>
      </c>
      <c r="V10" s="10">
        <f t="shared" si="10"/>
        <v>0.69124999999999992</v>
      </c>
      <c r="W10" s="10">
        <f t="shared" si="11"/>
        <v>0.73291666666666655</v>
      </c>
      <c r="X10" s="10">
        <f t="shared" si="12"/>
        <v>0.82319444444444445</v>
      </c>
    </row>
    <row r="11" spans="1:37">
      <c r="A11" s="1963"/>
      <c r="B11" s="382" t="s">
        <v>64</v>
      </c>
      <c r="C11" s="1423" t="s">
        <v>4</v>
      </c>
      <c r="D11" s="1423" t="s">
        <v>1681</v>
      </c>
      <c r="E11" s="1439" t="s">
        <v>23</v>
      </c>
      <c r="F11" s="28">
        <v>0.32</v>
      </c>
      <c r="G11" s="8">
        <f t="shared" si="14"/>
        <v>2.2000000000000002</v>
      </c>
      <c r="H11" s="645" t="s">
        <v>566</v>
      </c>
      <c r="I11" s="827" t="s">
        <v>567</v>
      </c>
      <c r="J11" s="14">
        <v>25</v>
      </c>
      <c r="K11" s="9">
        <f t="shared" si="0"/>
        <v>5.3333333333333336E-4</v>
      </c>
      <c r="L11" s="1136">
        <f t="shared" si="13"/>
        <v>4.2833333333333334E-3</v>
      </c>
      <c r="M11" s="10">
        <f t="shared" si="1"/>
        <v>0.19178333333333333</v>
      </c>
      <c r="N11" s="10">
        <f t="shared" si="2"/>
        <v>0.2369222222222222</v>
      </c>
      <c r="O11" s="10">
        <f t="shared" si="3"/>
        <v>0.27858888888888883</v>
      </c>
      <c r="P11" s="10">
        <f t="shared" si="4"/>
        <v>0.32719999999999999</v>
      </c>
      <c r="Q11" s="10">
        <f t="shared" si="5"/>
        <v>0.41053333333333331</v>
      </c>
      <c r="R11" s="10">
        <f t="shared" si="6"/>
        <v>0.45219999999999999</v>
      </c>
      <c r="S11" s="10">
        <f t="shared" si="7"/>
        <v>0.51469999999999994</v>
      </c>
      <c r="T11" s="10">
        <f t="shared" si="8"/>
        <v>0.60150555555555552</v>
      </c>
      <c r="U11" s="10">
        <f t="shared" si="9"/>
        <v>0.64317222222222226</v>
      </c>
      <c r="V11" s="10">
        <f t="shared" si="10"/>
        <v>0.69178333333333331</v>
      </c>
      <c r="W11" s="10">
        <f t="shared" si="11"/>
        <v>0.73344999999999994</v>
      </c>
      <c r="X11" s="10">
        <f t="shared" si="12"/>
        <v>0.82372777777777784</v>
      </c>
    </row>
    <row r="12" spans="1:37">
      <c r="A12" s="1963"/>
      <c r="B12" s="1154" t="s">
        <v>162</v>
      </c>
      <c r="C12" s="1424" t="s">
        <v>4</v>
      </c>
      <c r="D12" s="1424" t="s">
        <v>1681</v>
      </c>
      <c r="E12" s="1439" t="s">
        <v>24</v>
      </c>
      <c r="F12" s="32">
        <v>0.57999999999999996</v>
      </c>
      <c r="G12" s="27">
        <f t="shared" si="14"/>
        <v>2.7800000000000002</v>
      </c>
      <c r="H12" s="1155" t="s">
        <v>601</v>
      </c>
      <c r="I12" s="1155" t="s">
        <v>602</v>
      </c>
      <c r="J12" s="32">
        <v>25</v>
      </c>
      <c r="K12" s="33">
        <f t="shared" si="0"/>
        <v>9.6666666666666656E-4</v>
      </c>
      <c r="L12" s="1156">
        <f t="shared" si="13"/>
        <v>5.2500000000000003E-3</v>
      </c>
      <c r="M12" s="34">
        <f t="shared" si="1"/>
        <v>0.19275</v>
      </c>
      <c r="N12" s="34">
        <f t="shared" si="2"/>
        <v>0.23788888888888887</v>
      </c>
      <c r="O12" s="34">
        <f t="shared" si="3"/>
        <v>0.2795555555555555</v>
      </c>
      <c r="P12" s="34">
        <f t="shared" si="4"/>
        <v>0.32816666666666666</v>
      </c>
      <c r="Q12" s="34">
        <f t="shared" si="5"/>
        <v>0.41149999999999998</v>
      </c>
      <c r="R12" s="34">
        <f t="shared" si="6"/>
        <v>0.45316666666666666</v>
      </c>
      <c r="S12" s="34">
        <f t="shared" si="7"/>
        <v>0.51566666666666661</v>
      </c>
      <c r="T12" s="34">
        <f t="shared" si="8"/>
        <v>0.60247222222222219</v>
      </c>
      <c r="U12" s="34">
        <f t="shared" si="9"/>
        <v>0.64413888888888893</v>
      </c>
      <c r="V12" s="34">
        <f t="shared" si="10"/>
        <v>0.69274999999999998</v>
      </c>
      <c r="W12" s="34">
        <f t="shared" si="11"/>
        <v>0.73441666666666661</v>
      </c>
      <c r="X12" s="34">
        <f t="shared" si="12"/>
        <v>0.82469444444444451</v>
      </c>
      <c r="Z12" s="1" t="s">
        <v>1669</v>
      </c>
      <c r="AA12" s="1">
        <f>(AA9*AA5)*255</f>
        <v>67320</v>
      </c>
    </row>
    <row r="13" spans="1:37">
      <c r="A13" s="1963"/>
      <c r="B13" s="846" t="s">
        <v>163</v>
      </c>
      <c r="C13" s="1423" t="s">
        <v>4</v>
      </c>
      <c r="D13" s="1423" t="s">
        <v>1681</v>
      </c>
      <c r="E13" s="1439" t="s">
        <v>25</v>
      </c>
      <c r="F13" s="903">
        <v>0.41</v>
      </c>
      <c r="G13" s="8">
        <f t="shared" si="14"/>
        <v>3.1900000000000004</v>
      </c>
      <c r="H13" s="584" t="s">
        <v>653</v>
      </c>
      <c r="I13" s="584" t="s">
        <v>604</v>
      </c>
      <c r="J13" s="817">
        <v>15</v>
      </c>
      <c r="K13" s="9">
        <f t="shared" ref="K13:K45" si="15">(F13/J13)/24</f>
        <v>1.1388888888888887E-3</v>
      </c>
      <c r="L13" s="9">
        <f>L12+K13</f>
        <v>6.3888888888888893E-3</v>
      </c>
      <c r="M13" s="10">
        <f t="shared" si="1"/>
        <v>0.19388888888888889</v>
      </c>
      <c r="N13" s="10">
        <f t="shared" si="2"/>
        <v>0.23902777777777776</v>
      </c>
      <c r="O13" s="10">
        <f t="shared" si="3"/>
        <v>0.28069444444444441</v>
      </c>
      <c r="P13" s="98">
        <f t="shared" si="4"/>
        <v>0.32930555555555557</v>
      </c>
      <c r="Q13" s="98">
        <f t="shared" si="5"/>
        <v>0.41263888888888889</v>
      </c>
      <c r="R13" s="10">
        <f t="shared" si="6"/>
        <v>0.45430555555555557</v>
      </c>
      <c r="S13" s="98">
        <f t="shared" si="7"/>
        <v>0.51680555555555552</v>
      </c>
      <c r="T13" s="98">
        <f t="shared" si="8"/>
        <v>0.6036111111111111</v>
      </c>
      <c r="U13" s="98">
        <f t="shared" si="9"/>
        <v>0.64527777777777784</v>
      </c>
      <c r="V13" s="98">
        <f t="shared" si="10"/>
        <v>0.69388888888888889</v>
      </c>
      <c r="W13" s="98">
        <f t="shared" si="11"/>
        <v>0.73555555555555552</v>
      </c>
      <c r="X13" s="98">
        <f t="shared" si="12"/>
        <v>0.82583333333333342</v>
      </c>
    </row>
    <row r="14" spans="1:37">
      <c r="A14" s="1963"/>
      <c r="B14" s="846" t="s">
        <v>164</v>
      </c>
      <c r="C14" s="1423" t="s">
        <v>4</v>
      </c>
      <c r="D14" s="1423" t="s">
        <v>1681</v>
      </c>
      <c r="E14" s="1439" t="s">
        <v>26</v>
      </c>
      <c r="F14" s="903">
        <v>0.3</v>
      </c>
      <c r="G14" s="8">
        <f t="shared" si="14"/>
        <v>3.49</v>
      </c>
      <c r="H14" s="584" t="s">
        <v>605</v>
      </c>
      <c r="I14" s="584" t="s">
        <v>606</v>
      </c>
      <c r="J14" s="817">
        <v>20</v>
      </c>
      <c r="K14" s="9">
        <f t="shared" si="15"/>
        <v>6.2500000000000001E-4</v>
      </c>
      <c r="L14" s="9">
        <f t="shared" ref="L14:L26" si="16">L13+K14</f>
        <v>7.013888888888889E-3</v>
      </c>
      <c r="M14" s="10">
        <f t="shared" si="1"/>
        <v>0.19451388888888888</v>
      </c>
      <c r="N14" s="10">
        <f t="shared" si="2"/>
        <v>0.23965277777777774</v>
      </c>
      <c r="O14" s="10">
        <f t="shared" si="3"/>
        <v>0.2813194444444444</v>
      </c>
      <c r="P14" s="98">
        <f t="shared" si="4"/>
        <v>0.32993055555555556</v>
      </c>
      <c r="Q14" s="98">
        <f t="shared" si="5"/>
        <v>0.41326388888888888</v>
      </c>
      <c r="R14" s="10">
        <f t="shared" si="6"/>
        <v>0.45493055555555556</v>
      </c>
      <c r="S14" s="98">
        <f t="shared" si="7"/>
        <v>0.5174305555555555</v>
      </c>
      <c r="T14" s="98">
        <f t="shared" si="8"/>
        <v>0.60423611111111108</v>
      </c>
      <c r="U14" s="98">
        <f t="shared" si="9"/>
        <v>0.64590277777777783</v>
      </c>
      <c r="V14" s="98">
        <f t="shared" si="10"/>
        <v>0.69451388888888888</v>
      </c>
      <c r="W14" s="98">
        <f t="shared" si="11"/>
        <v>0.7361805555555555</v>
      </c>
      <c r="X14" s="98">
        <f t="shared" si="12"/>
        <v>0.82645833333333341</v>
      </c>
      <c r="Y14" s="192"/>
    </row>
    <row r="15" spans="1:37">
      <c r="A15" s="1963"/>
      <c r="B15" s="846" t="s">
        <v>212</v>
      </c>
      <c r="C15" s="1264" t="s">
        <v>5</v>
      </c>
      <c r="D15" s="1264" t="s">
        <v>1684</v>
      </c>
      <c r="E15" s="1439" t="s">
        <v>27</v>
      </c>
      <c r="F15" s="903">
        <v>0.54</v>
      </c>
      <c r="G15" s="8">
        <f t="shared" si="14"/>
        <v>4.03</v>
      </c>
      <c r="H15" s="607" t="s">
        <v>728</v>
      </c>
      <c r="I15" s="607" t="s">
        <v>729</v>
      </c>
      <c r="J15" s="568">
        <v>20</v>
      </c>
      <c r="K15" s="37">
        <f t="shared" si="15"/>
        <v>1.1250000000000001E-3</v>
      </c>
      <c r="L15" s="37">
        <f t="shared" si="16"/>
        <v>8.1388888888888899E-3</v>
      </c>
      <c r="M15" s="98">
        <f t="shared" si="1"/>
        <v>0.19563888888888886</v>
      </c>
      <c r="N15" s="98">
        <f t="shared" si="2"/>
        <v>0.24077777777777773</v>
      </c>
      <c r="O15" s="10">
        <f t="shared" si="3"/>
        <v>0.28244444444444439</v>
      </c>
      <c r="P15" s="98">
        <f t="shared" si="4"/>
        <v>0.33105555555555555</v>
      </c>
      <c r="Q15" s="98">
        <f t="shared" si="5"/>
        <v>0.41438888888888886</v>
      </c>
      <c r="R15" s="10">
        <f t="shared" si="6"/>
        <v>0.45605555555555555</v>
      </c>
      <c r="S15" s="98">
        <f t="shared" si="7"/>
        <v>0.51855555555555555</v>
      </c>
      <c r="T15" s="98">
        <f t="shared" si="8"/>
        <v>0.60536111111111113</v>
      </c>
      <c r="U15" s="98">
        <f t="shared" si="9"/>
        <v>0.64702777777777787</v>
      </c>
      <c r="V15" s="98">
        <f t="shared" si="10"/>
        <v>0.69563888888888892</v>
      </c>
      <c r="W15" s="98">
        <f t="shared" si="11"/>
        <v>0.73730555555555555</v>
      </c>
      <c r="X15" s="98">
        <f t="shared" si="12"/>
        <v>0.82758333333333345</v>
      </c>
    </row>
    <row r="16" spans="1:37">
      <c r="A16" s="1963"/>
      <c r="B16" s="335" t="s">
        <v>213</v>
      </c>
      <c r="C16" s="1423" t="s">
        <v>5</v>
      </c>
      <c r="D16" s="1423" t="s">
        <v>1684</v>
      </c>
      <c r="E16" s="1439" t="s">
        <v>28</v>
      </c>
      <c r="F16" s="903">
        <v>0.7</v>
      </c>
      <c r="G16" s="8">
        <f t="shared" si="14"/>
        <v>4.7300000000000004</v>
      </c>
      <c r="H16" s="607" t="s">
        <v>786</v>
      </c>
      <c r="I16" s="607" t="s">
        <v>787</v>
      </c>
      <c r="J16" s="817">
        <v>25</v>
      </c>
      <c r="K16" s="9">
        <f t="shared" si="15"/>
        <v>1.1666666666666665E-3</v>
      </c>
      <c r="L16" s="9">
        <f t="shared" si="16"/>
        <v>9.3055555555555565E-3</v>
      </c>
      <c r="M16" s="10">
        <f t="shared" si="1"/>
        <v>0.19680555555555554</v>
      </c>
      <c r="N16" s="10">
        <f t="shared" si="2"/>
        <v>0.24194444444444441</v>
      </c>
      <c r="O16" s="10">
        <f t="shared" si="3"/>
        <v>0.28361111111111104</v>
      </c>
      <c r="P16" s="98">
        <f t="shared" si="4"/>
        <v>0.3322222222222222</v>
      </c>
      <c r="Q16" s="98">
        <f t="shared" si="5"/>
        <v>0.41555555555555551</v>
      </c>
      <c r="R16" s="10">
        <f t="shared" si="6"/>
        <v>0.4572222222222222</v>
      </c>
      <c r="S16" s="98">
        <f t="shared" si="7"/>
        <v>0.5197222222222222</v>
      </c>
      <c r="T16" s="98">
        <f t="shared" si="8"/>
        <v>0.60652777777777778</v>
      </c>
      <c r="U16" s="98">
        <f t="shared" si="9"/>
        <v>0.64819444444444452</v>
      </c>
      <c r="V16" s="98">
        <f t="shared" si="10"/>
        <v>0.69680555555555557</v>
      </c>
      <c r="W16" s="98">
        <f t="shared" si="11"/>
        <v>0.7384722222222222</v>
      </c>
      <c r="X16" s="98">
        <f t="shared" si="12"/>
        <v>0.8287500000000001</v>
      </c>
    </row>
    <row r="17" spans="1:33">
      <c r="A17" s="1963"/>
      <c r="B17" s="335" t="s">
        <v>214</v>
      </c>
      <c r="C17" s="1423" t="s">
        <v>5</v>
      </c>
      <c r="D17" s="1423" t="s">
        <v>1684</v>
      </c>
      <c r="E17" s="1439" t="s">
        <v>29</v>
      </c>
      <c r="F17" s="1132">
        <v>0.38</v>
      </c>
      <c r="G17" s="8">
        <f t="shared" si="14"/>
        <v>5.1100000000000003</v>
      </c>
      <c r="H17" s="610" t="s">
        <v>660</v>
      </c>
      <c r="I17" s="610" t="s">
        <v>661</v>
      </c>
      <c r="J17" s="817">
        <v>25</v>
      </c>
      <c r="K17" s="9">
        <f t="shared" si="15"/>
        <v>6.333333333333333E-4</v>
      </c>
      <c r="L17" s="9">
        <f t="shared" si="16"/>
        <v>9.9388888888888895E-3</v>
      </c>
      <c r="M17" s="10">
        <f t="shared" si="1"/>
        <v>0.19743888888888889</v>
      </c>
      <c r="N17" s="10">
        <f t="shared" si="2"/>
        <v>0.24257777777777775</v>
      </c>
      <c r="O17" s="10">
        <f t="shared" si="3"/>
        <v>0.28424444444444436</v>
      </c>
      <c r="P17" s="98">
        <f t="shared" si="4"/>
        <v>0.33285555555555552</v>
      </c>
      <c r="Q17" s="98">
        <f t="shared" si="5"/>
        <v>0.41618888888888883</v>
      </c>
      <c r="R17" s="10">
        <f t="shared" si="6"/>
        <v>0.45785555555555552</v>
      </c>
      <c r="S17" s="98">
        <f t="shared" si="7"/>
        <v>0.52035555555555557</v>
      </c>
      <c r="T17" s="98">
        <f t="shared" si="8"/>
        <v>0.60716111111111115</v>
      </c>
      <c r="U17" s="98">
        <f t="shared" si="9"/>
        <v>0.64882777777777789</v>
      </c>
      <c r="V17" s="98">
        <f t="shared" si="10"/>
        <v>0.69743888888888894</v>
      </c>
      <c r="W17" s="98">
        <f t="shared" si="11"/>
        <v>0.73910555555555557</v>
      </c>
      <c r="X17" s="98">
        <f t="shared" si="12"/>
        <v>0.82938333333333347</v>
      </c>
    </row>
    <row r="18" spans="1:33">
      <c r="A18" s="1963"/>
      <c r="B18" s="335" t="s">
        <v>215</v>
      </c>
      <c r="C18" s="1423" t="s">
        <v>5</v>
      </c>
      <c r="D18" s="1423" t="s">
        <v>1684</v>
      </c>
      <c r="E18" s="1439" t="s">
        <v>30</v>
      </c>
      <c r="F18" s="903">
        <v>0.99</v>
      </c>
      <c r="G18" s="8">
        <f t="shared" si="14"/>
        <v>6.1000000000000005</v>
      </c>
      <c r="H18" s="608" t="s">
        <v>730</v>
      </c>
      <c r="I18" s="608" t="s">
        <v>731</v>
      </c>
      <c r="J18" s="817">
        <v>25</v>
      </c>
      <c r="K18" s="9">
        <f t="shared" si="15"/>
        <v>1.6499999999999998E-3</v>
      </c>
      <c r="L18" s="9">
        <f t="shared" si="16"/>
        <v>1.158888888888889E-2</v>
      </c>
      <c r="M18" s="10">
        <f t="shared" si="1"/>
        <v>0.1990888888888889</v>
      </c>
      <c r="N18" s="10">
        <f t="shared" si="2"/>
        <v>0.24422777777777777</v>
      </c>
      <c r="O18" s="10">
        <f t="shared" si="3"/>
        <v>0.28589444444444434</v>
      </c>
      <c r="P18" s="98">
        <f t="shared" si="4"/>
        <v>0.3345055555555555</v>
      </c>
      <c r="Q18" s="98">
        <f t="shared" si="5"/>
        <v>0.41783888888888882</v>
      </c>
      <c r="R18" s="10">
        <f t="shared" si="6"/>
        <v>0.4595055555555555</v>
      </c>
      <c r="S18" s="98">
        <f t="shared" si="7"/>
        <v>0.52200555555555561</v>
      </c>
      <c r="T18" s="98">
        <f t="shared" si="8"/>
        <v>0.60881111111111119</v>
      </c>
      <c r="U18" s="98">
        <f t="shared" si="9"/>
        <v>0.65047777777777793</v>
      </c>
      <c r="V18" s="98">
        <f t="shared" si="10"/>
        <v>0.69908888888888898</v>
      </c>
      <c r="W18" s="98">
        <f t="shared" si="11"/>
        <v>0.74075555555555561</v>
      </c>
      <c r="X18" s="98">
        <f t="shared" si="12"/>
        <v>0.83103333333333351</v>
      </c>
    </row>
    <row r="19" spans="1:33">
      <c r="A19" s="1963"/>
      <c r="B19" s="335" t="s">
        <v>191</v>
      </c>
      <c r="C19" s="1423" t="s">
        <v>4</v>
      </c>
      <c r="D19" s="1423" t="s">
        <v>1681</v>
      </c>
      <c r="E19" s="1439" t="s">
        <v>31</v>
      </c>
      <c r="F19" s="903">
        <v>0.16</v>
      </c>
      <c r="G19" s="8">
        <f t="shared" si="14"/>
        <v>6.2600000000000007</v>
      </c>
      <c r="H19" s="608" t="s">
        <v>732</v>
      </c>
      <c r="I19" s="608" t="s">
        <v>733</v>
      </c>
      <c r="J19" s="817">
        <v>25</v>
      </c>
      <c r="K19" s="9">
        <f t="shared" si="15"/>
        <v>2.6666666666666668E-4</v>
      </c>
      <c r="L19" s="9">
        <f t="shared" si="16"/>
        <v>1.1855555555555557E-2</v>
      </c>
      <c r="M19" s="10">
        <f t="shared" si="1"/>
        <v>0.19935555555555556</v>
      </c>
      <c r="N19" s="10">
        <f t="shared" si="2"/>
        <v>0.24449444444444443</v>
      </c>
      <c r="O19" s="10">
        <f t="shared" si="3"/>
        <v>0.28616111111111103</v>
      </c>
      <c r="P19" s="98">
        <f t="shared" si="4"/>
        <v>0.33477222222222219</v>
      </c>
      <c r="Q19" s="98">
        <f t="shared" si="5"/>
        <v>0.41810555555555551</v>
      </c>
      <c r="R19" s="10">
        <f t="shared" si="6"/>
        <v>0.45977222222222219</v>
      </c>
      <c r="S19" s="98">
        <f t="shared" si="7"/>
        <v>0.52227222222222225</v>
      </c>
      <c r="T19" s="98">
        <f t="shared" si="8"/>
        <v>0.60907777777777783</v>
      </c>
      <c r="U19" s="98">
        <f t="shared" si="9"/>
        <v>0.65074444444444457</v>
      </c>
      <c r="V19" s="98">
        <f t="shared" si="10"/>
        <v>0.69935555555555562</v>
      </c>
      <c r="W19" s="98">
        <f t="shared" si="11"/>
        <v>0.74102222222222225</v>
      </c>
      <c r="X19" s="98">
        <f t="shared" si="12"/>
        <v>0.83130000000000015</v>
      </c>
    </row>
    <row r="20" spans="1:33">
      <c r="A20" s="1963"/>
      <c r="B20" s="335" t="s">
        <v>216</v>
      </c>
      <c r="C20" s="1266" t="s">
        <v>5</v>
      </c>
      <c r="D20" s="1264" t="s">
        <v>1681</v>
      </c>
      <c r="E20" s="1439" t="s">
        <v>32</v>
      </c>
      <c r="F20" s="903">
        <v>0.35</v>
      </c>
      <c r="G20" s="8">
        <f t="shared" si="14"/>
        <v>6.61</v>
      </c>
      <c r="H20" s="608" t="s">
        <v>734</v>
      </c>
      <c r="I20" s="608" t="s">
        <v>735</v>
      </c>
      <c r="J20" s="568">
        <v>25</v>
      </c>
      <c r="K20" s="37">
        <f t="shared" si="15"/>
        <v>5.8333333333333327E-4</v>
      </c>
      <c r="L20" s="37">
        <f t="shared" si="16"/>
        <v>1.243888888888889E-2</v>
      </c>
      <c r="M20" s="98">
        <f t="shared" si="1"/>
        <v>0.19993888888888889</v>
      </c>
      <c r="N20" s="98">
        <f t="shared" si="2"/>
        <v>0.24507777777777776</v>
      </c>
      <c r="O20" s="10">
        <f t="shared" si="3"/>
        <v>0.28674444444444436</v>
      </c>
      <c r="P20" s="98">
        <f t="shared" si="4"/>
        <v>0.33535555555555552</v>
      </c>
      <c r="Q20" s="98">
        <f t="shared" si="5"/>
        <v>0.41868888888888883</v>
      </c>
      <c r="R20" s="10">
        <f t="shared" si="6"/>
        <v>0.46035555555555552</v>
      </c>
      <c r="S20" s="98">
        <f t="shared" si="7"/>
        <v>0.52285555555555563</v>
      </c>
      <c r="T20" s="98">
        <f t="shared" si="8"/>
        <v>0.60966111111111121</v>
      </c>
      <c r="U20" s="98">
        <f t="shared" si="9"/>
        <v>0.65132777777777795</v>
      </c>
      <c r="V20" s="98">
        <f t="shared" si="10"/>
        <v>0.699938888888889</v>
      </c>
      <c r="W20" s="98">
        <f t="shared" si="11"/>
        <v>0.74160555555555563</v>
      </c>
      <c r="X20" s="98">
        <f t="shared" si="12"/>
        <v>0.83188333333333353</v>
      </c>
    </row>
    <row r="21" spans="1:33">
      <c r="A21" s="1963"/>
      <c r="B21" s="1098" t="s">
        <v>210</v>
      </c>
      <c r="C21" s="1506" t="s">
        <v>5</v>
      </c>
      <c r="D21" s="1423" t="s">
        <v>1681</v>
      </c>
      <c r="E21" s="1439" t="s">
        <v>148</v>
      </c>
      <c r="F21" s="903">
        <v>0.35</v>
      </c>
      <c r="G21" s="8">
        <f t="shared" si="14"/>
        <v>6.96</v>
      </c>
      <c r="H21" s="608" t="s">
        <v>788</v>
      </c>
      <c r="I21" s="608" t="s">
        <v>789</v>
      </c>
      <c r="J21" s="817">
        <v>25</v>
      </c>
      <c r="K21" s="9">
        <f t="shared" si="15"/>
        <v>5.8333333333333327E-4</v>
      </c>
      <c r="L21" s="9">
        <f t="shared" si="16"/>
        <v>1.3022222222222223E-2</v>
      </c>
      <c r="M21" s="10">
        <f t="shared" si="1"/>
        <v>0.20052222222222221</v>
      </c>
      <c r="N21" s="10">
        <f t="shared" si="2"/>
        <v>0.24566111111111108</v>
      </c>
      <c r="O21" s="10">
        <f t="shared" si="3"/>
        <v>0.28732777777777768</v>
      </c>
      <c r="P21" s="98">
        <f t="shared" si="4"/>
        <v>0.33593888888888884</v>
      </c>
      <c r="Q21" s="98">
        <f t="shared" si="5"/>
        <v>0.41927222222222216</v>
      </c>
      <c r="R21" s="10">
        <f t="shared" si="6"/>
        <v>0.46093888888888884</v>
      </c>
      <c r="S21" s="98">
        <f t="shared" si="7"/>
        <v>0.52343888888888901</v>
      </c>
      <c r="T21" s="98">
        <f t="shared" si="8"/>
        <v>0.61024444444444459</v>
      </c>
      <c r="U21" s="98">
        <f t="shared" si="9"/>
        <v>0.65191111111111133</v>
      </c>
      <c r="V21" s="98">
        <f t="shared" si="10"/>
        <v>0.70052222222222238</v>
      </c>
      <c r="W21" s="98">
        <f t="shared" si="11"/>
        <v>0.74218888888888901</v>
      </c>
      <c r="X21" s="98">
        <f t="shared" si="12"/>
        <v>0.83246666666666691</v>
      </c>
    </row>
    <row r="22" spans="1:33">
      <c r="A22" s="1963"/>
      <c r="B22" s="335" t="s">
        <v>209</v>
      </c>
      <c r="C22" s="1284" t="s">
        <v>5</v>
      </c>
      <c r="D22" s="1371" t="s">
        <v>1681</v>
      </c>
      <c r="E22" s="1439" t="s">
        <v>149</v>
      </c>
      <c r="F22" s="904">
        <v>0.54</v>
      </c>
      <c r="G22" s="8">
        <f t="shared" si="14"/>
        <v>7.5</v>
      </c>
      <c r="H22" s="608" t="s">
        <v>800</v>
      </c>
      <c r="I22" s="608" t="s">
        <v>801</v>
      </c>
      <c r="J22" s="817">
        <v>25</v>
      </c>
      <c r="K22" s="9">
        <f t="shared" si="15"/>
        <v>9.0000000000000008E-4</v>
      </c>
      <c r="L22" s="9">
        <f t="shared" si="16"/>
        <v>1.3922222222222223E-2</v>
      </c>
      <c r="M22" s="10">
        <f t="shared" si="1"/>
        <v>0.20142222222222222</v>
      </c>
      <c r="N22" s="10">
        <f t="shared" si="2"/>
        <v>0.24656111111111109</v>
      </c>
      <c r="O22" s="10">
        <f t="shared" si="3"/>
        <v>0.28822777777777769</v>
      </c>
      <c r="P22" s="98">
        <f t="shared" si="4"/>
        <v>0.33683888888888885</v>
      </c>
      <c r="Q22" s="98">
        <f t="shared" si="5"/>
        <v>0.42017222222222217</v>
      </c>
      <c r="R22" s="10">
        <f t="shared" si="6"/>
        <v>0.46183888888888885</v>
      </c>
      <c r="S22" s="98">
        <f t="shared" si="7"/>
        <v>0.52433888888888902</v>
      </c>
      <c r="T22" s="98">
        <f t="shared" si="8"/>
        <v>0.6111444444444446</v>
      </c>
      <c r="U22" s="98">
        <f t="shared" si="9"/>
        <v>0.65281111111111134</v>
      </c>
      <c r="V22" s="98">
        <f t="shared" si="10"/>
        <v>0.70142222222222239</v>
      </c>
      <c r="W22" s="98">
        <f t="shared" si="11"/>
        <v>0.74308888888888902</v>
      </c>
      <c r="X22" s="98">
        <f t="shared" si="12"/>
        <v>0.83336666666666692</v>
      </c>
    </row>
    <row r="23" spans="1:33">
      <c r="A23" s="1963"/>
      <c r="B23" s="1010" t="s">
        <v>205</v>
      </c>
      <c r="C23" s="1521" t="s">
        <v>5</v>
      </c>
      <c r="D23" s="1371" t="s">
        <v>1681</v>
      </c>
      <c r="E23" s="1439" t="s">
        <v>150</v>
      </c>
      <c r="F23" s="1134">
        <v>0.22</v>
      </c>
      <c r="G23" s="27">
        <f t="shared" si="14"/>
        <v>7.72</v>
      </c>
      <c r="H23" s="644" t="s">
        <v>736</v>
      </c>
      <c r="I23" s="644" t="s">
        <v>763</v>
      </c>
      <c r="J23" s="32">
        <v>20</v>
      </c>
      <c r="K23" s="33">
        <f t="shared" si="15"/>
        <v>4.5833333333333332E-4</v>
      </c>
      <c r="L23" s="33">
        <f t="shared" si="16"/>
        <v>1.4380555555555556E-2</v>
      </c>
      <c r="M23" s="34">
        <f t="shared" si="1"/>
        <v>0.20188055555555556</v>
      </c>
      <c r="N23" s="34">
        <f t="shared" si="2"/>
        <v>0.24701944444444443</v>
      </c>
      <c r="O23" s="34">
        <f t="shared" si="3"/>
        <v>0.28868611111111103</v>
      </c>
      <c r="P23" s="34">
        <f t="shared" si="4"/>
        <v>0.33729722222222219</v>
      </c>
      <c r="Q23" s="34">
        <f t="shared" si="5"/>
        <v>0.42063055555555551</v>
      </c>
      <c r="R23" s="34">
        <f t="shared" si="6"/>
        <v>0.46229722222222219</v>
      </c>
      <c r="S23" s="34">
        <f t="shared" si="7"/>
        <v>0.52479722222222236</v>
      </c>
      <c r="T23" s="34">
        <f t="shared" si="8"/>
        <v>0.61160277777777794</v>
      </c>
      <c r="U23" s="34">
        <f t="shared" si="9"/>
        <v>0.65326944444444468</v>
      </c>
      <c r="V23" s="34">
        <f t="shared" si="10"/>
        <v>0.70188055555555573</v>
      </c>
      <c r="W23" s="34">
        <f t="shared" si="11"/>
        <v>0.74354722222222236</v>
      </c>
      <c r="X23" s="34">
        <f t="shared" si="12"/>
        <v>0.83382500000000026</v>
      </c>
      <c r="Y23" s="15"/>
      <c r="Z23" s="15"/>
      <c r="AA23" s="15"/>
      <c r="AB23" s="15"/>
      <c r="AC23" s="15"/>
      <c r="AD23" s="15"/>
    </row>
    <row r="24" spans="1:33">
      <c r="A24" s="1963"/>
      <c r="B24" s="335" t="s">
        <v>203</v>
      </c>
      <c r="C24" s="1423" t="s">
        <v>5</v>
      </c>
      <c r="D24" s="1371" t="s">
        <v>1681</v>
      </c>
      <c r="E24" s="1439" t="s">
        <v>151</v>
      </c>
      <c r="F24" s="903">
        <v>0.45</v>
      </c>
      <c r="G24" s="8">
        <f t="shared" si="14"/>
        <v>8.17</v>
      </c>
      <c r="H24" s="608" t="s">
        <v>798</v>
      </c>
      <c r="I24" s="608" t="s">
        <v>799</v>
      </c>
      <c r="J24" s="817">
        <v>35</v>
      </c>
      <c r="K24" s="9">
        <f t="shared" si="15"/>
        <v>5.3571428571428574E-4</v>
      </c>
      <c r="L24" s="9">
        <f t="shared" si="16"/>
        <v>1.4916269841269841E-2</v>
      </c>
      <c r="M24" s="10">
        <f t="shared" si="1"/>
        <v>0.20241626984126984</v>
      </c>
      <c r="N24" s="10">
        <f t="shared" si="2"/>
        <v>0.24755515873015871</v>
      </c>
      <c r="O24" s="10">
        <f t="shared" si="3"/>
        <v>0.28922182539682534</v>
      </c>
      <c r="P24" s="98">
        <f t="shared" si="4"/>
        <v>0.3378329365079365</v>
      </c>
      <c r="Q24" s="98">
        <f t="shared" si="5"/>
        <v>0.42116626984126981</v>
      </c>
      <c r="R24" s="10">
        <f t="shared" si="6"/>
        <v>0.4628329365079365</v>
      </c>
      <c r="S24" s="98">
        <f t="shared" si="7"/>
        <v>0.52533293650793667</v>
      </c>
      <c r="T24" s="98">
        <f t="shared" si="8"/>
        <v>0.61213849206349225</v>
      </c>
      <c r="U24" s="98">
        <f t="shared" si="9"/>
        <v>0.65380515873015899</v>
      </c>
      <c r="V24" s="98">
        <f t="shared" si="10"/>
        <v>0.70241626984127004</v>
      </c>
      <c r="W24" s="98">
        <f t="shared" si="11"/>
        <v>0.74408293650793667</v>
      </c>
      <c r="X24" s="98">
        <f t="shared" si="12"/>
        <v>0.83436071428571457</v>
      </c>
      <c r="Y24" s="15"/>
      <c r="Z24" s="15"/>
      <c r="AA24" s="15"/>
      <c r="AB24" s="15"/>
      <c r="AC24" s="15"/>
      <c r="AD24" s="15"/>
    </row>
    <row r="25" spans="1:33">
      <c r="A25" s="1963"/>
      <c r="B25" s="1133" t="s">
        <v>202</v>
      </c>
      <c r="C25" s="1423" t="s">
        <v>5</v>
      </c>
      <c r="D25" s="1371" t="s">
        <v>1681</v>
      </c>
      <c r="E25" s="1439" t="s">
        <v>152</v>
      </c>
      <c r="F25" s="903">
        <v>0.68</v>
      </c>
      <c r="G25" s="8">
        <f t="shared" si="14"/>
        <v>8.85</v>
      </c>
      <c r="H25" s="581" t="s">
        <v>1100</v>
      </c>
      <c r="I25" s="581" t="s">
        <v>1101</v>
      </c>
      <c r="J25" s="817">
        <v>30</v>
      </c>
      <c r="K25" s="9">
        <f t="shared" si="15"/>
        <v>9.4444444444444448E-4</v>
      </c>
      <c r="L25" s="9">
        <f t="shared" si="16"/>
        <v>1.5860714285714287E-2</v>
      </c>
      <c r="M25" s="10">
        <f t="shared" si="1"/>
        <v>0.20336071428571428</v>
      </c>
      <c r="N25" s="10">
        <f t="shared" si="2"/>
        <v>0.24849960317460315</v>
      </c>
      <c r="O25" s="10">
        <f t="shared" si="3"/>
        <v>0.29016626984126981</v>
      </c>
      <c r="P25" s="98">
        <f t="shared" si="4"/>
        <v>0.33877738095238097</v>
      </c>
      <c r="Q25" s="98">
        <f t="shared" si="5"/>
        <v>0.42211071428571428</v>
      </c>
      <c r="R25" s="10">
        <f t="shared" si="6"/>
        <v>0.46377738095238097</v>
      </c>
      <c r="S25" s="98">
        <f t="shared" si="7"/>
        <v>0.52627738095238108</v>
      </c>
      <c r="T25" s="98">
        <f t="shared" si="8"/>
        <v>0.61308293650793666</v>
      </c>
      <c r="U25" s="98">
        <f t="shared" si="9"/>
        <v>0.6547496031746034</v>
      </c>
      <c r="V25" s="98">
        <f t="shared" si="10"/>
        <v>0.70336071428571445</v>
      </c>
      <c r="W25" s="98">
        <f t="shared" si="11"/>
        <v>0.74502738095238108</v>
      </c>
      <c r="X25" s="98">
        <f t="shared" si="12"/>
        <v>0.83530515873015898</v>
      </c>
      <c r="Y25" s="15"/>
      <c r="Z25" s="15"/>
      <c r="AA25" s="15"/>
      <c r="AB25" s="15"/>
      <c r="AC25" s="15"/>
      <c r="AD25" s="15"/>
    </row>
    <row r="26" spans="1:33">
      <c r="A26" s="1963"/>
      <c r="B26" s="335" t="s">
        <v>218</v>
      </c>
      <c r="C26" s="1423" t="s">
        <v>5</v>
      </c>
      <c r="D26" s="1371" t="s">
        <v>1681</v>
      </c>
      <c r="E26" s="1439" t="s">
        <v>153</v>
      </c>
      <c r="F26" s="375">
        <v>1.33</v>
      </c>
      <c r="G26" s="8">
        <f t="shared" si="14"/>
        <v>10.18</v>
      </c>
      <c r="H26" s="581" t="s">
        <v>1102</v>
      </c>
      <c r="I26" s="581" t="s">
        <v>1103</v>
      </c>
      <c r="J26" s="817">
        <v>35</v>
      </c>
      <c r="K26" s="9">
        <f t="shared" si="15"/>
        <v>1.5833333333333333E-3</v>
      </c>
      <c r="L26" s="9">
        <f t="shared" si="16"/>
        <v>1.7444047619047619E-2</v>
      </c>
      <c r="M26" s="10">
        <f t="shared" si="1"/>
        <v>0.20494404761904761</v>
      </c>
      <c r="N26" s="10">
        <f t="shared" si="2"/>
        <v>0.2500829365079365</v>
      </c>
      <c r="O26" s="10">
        <f t="shared" si="3"/>
        <v>0.29174960317460313</v>
      </c>
      <c r="P26" s="98">
        <f t="shared" si="4"/>
        <v>0.34036071428571429</v>
      </c>
      <c r="Q26" s="98">
        <f t="shared" si="5"/>
        <v>0.42369404761904761</v>
      </c>
      <c r="R26" s="10">
        <f t="shared" si="6"/>
        <v>0.46536071428571429</v>
      </c>
      <c r="S26" s="98">
        <f t="shared" si="7"/>
        <v>0.52786071428571446</v>
      </c>
      <c r="T26" s="98">
        <f t="shared" si="8"/>
        <v>0.61466626984127004</v>
      </c>
      <c r="U26" s="98">
        <f t="shared" si="9"/>
        <v>0.65633293650793678</v>
      </c>
      <c r="V26" s="98">
        <f t="shared" si="10"/>
        <v>0.70494404761904783</v>
      </c>
      <c r="W26" s="98">
        <f t="shared" si="11"/>
        <v>0.74661071428571446</v>
      </c>
      <c r="X26" s="98">
        <f t="shared" si="12"/>
        <v>0.83688849206349236</v>
      </c>
      <c r="Y26" s="15"/>
      <c r="Z26" s="15"/>
      <c r="AA26" s="15"/>
      <c r="AB26" s="15"/>
      <c r="AC26" s="15"/>
      <c r="AD26" s="15"/>
    </row>
    <row r="27" spans="1:33">
      <c r="A27" s="1963"/>
      <c r="B27" s="335" t="s">
        <v>219</v>
      </c>
      <c r="C27" s="1423" t="s">
        <v>5</v>
      </c>
      <c r="D27" s="1371" t="s">
        <v>1681</v>
      </c>
      <c r="E27" s="1439" t="s">
        <v>154</v>
      </c>
      <c r="F27" s="375">
        <v>0.57999999999999996</v>
      </c>
      <c r="G27" s="8">
        <f t="shared" si="14"/>
        <v>10.76</v>
      </c>
      <c r="H27" s="607" t="s">
        <v>1104</v>
      </c>
      <c r="I27" s="607" t="s">
        <v>1105</v>
      </c>
      <c r="J27" s="568">
        <v>35</v>
      </c>
      <c r="K27" s="37">
        <f t="shared" si="15"/>
        <v>6.9047619047619046E-4</v>
      </c>
      <c r="L27" s="37">
        <f>L26+K27</f>
        <v>1.8134523809523809E-2</v>
      </c>
      <c r="M27" s="98">
        <f t="shared" si="1"/>
        <v>0.20563452380952379</v>
      </c>
      <c r="N27" s="98">
        <f t="shared" si="2"/>
        <v>0.25077341269841269</v>
      </c>
      <c r="O27" s="10">
        <f t="shared" si="3"/>
        <v>0.29244007936507932</v>
      </c>
      <c r="P27" s="98">
        <f t="shared" si="4"/>
        <v>0.34105119047619048</v>
      </c>
      <c r="Q27" s="98">
        <f t="shared" si="5"/>
        <v>0.42438452380952379</v>
      </c>
      <c r="R27" s="10">
        <f t="shared" si="6"/>
        <v>0.46605119047619048</v>
      </c>
      <c r="S27" s="98">
        <f t="shared" si="7"/>
        <v>0.5285511904761907</v>
      </c>
      <c r="T27" s="98">
        <f t="shared" si="8"/>
        <v>0.61535674603174628</v>
      </c>
      <c r="U27" s="98">
        <f t="shared" si="9"/>
        <v>0.65702341269841302</v>
      </c>
      <c r="V27" s="98">
        <f t="shared" si="10"/>
        <v>0.70563452380952407</v>
      </c>
      <c r="W27" s="98">
        <f t="shared" si="11"/>
        <v>0.7473011904761907</v>
      </c>
      <c r="X27" s="98">
        <f t="shared" si="12"/>
        <v>0.8375789682539686</v>
      </c>
      <c r="Y27" s="15"/>
      <c r="Z27" s="15"/>
      <c r="AA27" s="15"/>
      <c r="AB27" s="15"/>
      <c r="AC27" s="15"/>
      <c r="AD27" s="15"/>
      <c r="AE27" s="15"/>
    </row>
    <row r="28" spans="1:33">
      <c r="A28" s="1963"/>
      <c r="B28" s="906" t="s">
        <v>208</v>
      </c>
      <c r="C28" s="1423" t="s">
        <v>5</v>
      </c>
      <c r="D28" s="1371" t="s">
        <v>1681</v>
      </c>
      <c r="E28" s="1439" t="s">
        <v>155</v>
      </c>
      <c r="F28" s="375">
        <v>0.79</v>
      </c>
      <c r="G28" s="8">
        <f t="shared" si="14"/>
        <v>11.55</v>
      </c>
      <c r="H28" s="581" t="s">
        <v>1082</v>
      </c>
      <c r="I28" s="581" t="s">
        <v>1083</v>
      </c>
      <c r="J28" s="817">
        <v>35</v>
      </c>
      <c r="K28" s="9">
        <f t="shared" si="15"/>
        <v>9.4047619047619047E-4</v>
      </c>
      <c r="L28" s="9">
        <f t="shared" ref="L28:L45" si="17">L27+K28</f>
        <v>1.9074999999999998E-2</v>
      </c>
      <c r="M28" s="10">
        <f t="shared" si="1"/>
        <v>0.20657499999999998</v>
      </c>
      <c r="N28" s="10">
        <f t="shared" si="2"/>
        <v>0.2517138888888889</v>
      </c>
      <c r="O28" s="10">
        <f t="shared" si="3"/>
        <v>0.29338055555555553</v>
      </c>
      <c r="P28" s="98">
        <f t="shared" si="4"/>
        <v>0.34199166666666669</v>
      </c>
      <c r="Q28" s="98">
        <f t="shared" si="5"/>
        <v>0.42532500000000001</v>
      </c>
      <c r="R28" s="10">
        <f t="shared" si="6"/>
        <v>0.46699166666666669</v>
      </c>
      <c r="S28" s="98">
        <f t="shared" si="7"/>
        <v>0.52949166666666692</v>
      </c>
      <c r="T28" s="98">
        <f t="shared" si="8"/>
        <v>0.6162972222222225</v>
      </c>
      <c r="U28" s="98">
        <f t="shared" si="9"/>
        <v>0.65796388888888924</v>
      </c>
      <c r="V28" s="98">
        <f t="shared" si="10"/>
        <v>0.70657500000000029</v>
      </c>
      <c r="W28" s="98">
        <f t="shared" si="11"/>
        <v>0.74824166666666692</v>
      </c>
      <c r="X28" s="98">
        <f t="shared" si="12"/>
        <v>0.83851944444444482</v>
      </c>
      <c r="Y28" s="15"/>
      <c r="Z28" s="15"/>
      <c r="AA28" s="15"/>
      <c r="AB28" s="15"/>
      <c r="AC28" s="15"/>
      <c r="AD28" s="15"/>
      <c r="AE28" s="15"/>
    </row>
    <row r="29" spans="1:33">
      <c r="A29" s="1963"/>
      <c r="B29" s="335" t="s">
        <v>207</v>
      </c>
      <c r="C29" s="1506" t="s">
        <v>5</v>
      </c>
      <c r="D29" s="1423" t="s">
        <v>1683</v>
      </c>
      <c r="E29" s="1439" t="s">
        <v>156</v>
      </c>
      <c r="F29" s="375">
        <v>0.54</v>
      </c>
      <c r="G29" s="8">
        <f t="shared" si="14"/>
        <v>12.09</v>
      </c>
      <c r="H29" s="581" t="s">
        <v>1084</v>
      </c>
      <c r="I29" s="581" t="s">
        <v>1085</v>
      </c>
      <c r="J29" s="817">
        <v>35</v>
      </c>
      <c r="K29" s="9">
        <f t="shared" si="15"/>
        <v>6.4285714285714293E-4</v>
      </c>
      <c r="L29" s="9">
        <f t="shared" si="17"/>
        <v>1.9717857142857141E-2</v>
      </c>
      <c r="M29" s="10">
        <f t="shared" si="1"/>
        <v>0.20721785714285712</v>
      </c>
      <c r="N29" s="10">
        <f t="shared" si="2"/>
        <v>0.25235674603174607</v>
      </c>
      <c r="O29" s="10">
        <f t="shared" si="3"/>
        <v>0.2940234126984127</v>
      </c>
      <c r="P29" s="98">
        <f t="shared" si="4"/>
        <v>0.34263452380952386</v>
      </c>
      <c r="Q29" s="98">
        <f t="shared" si="5"/>
        <v>0.42596785714285718</v>
      </c>
      <c r="R29" s="10">
        <f t="shared" si="6"/>
        <v>0.46763452380952386</v>
      </c>
      <c r="S29" s="98">
        <f t="shared" si="7"/>
        <v>0.53013452380952408</v>
      </c>
      <c r="T29" s="98">
        <f t="shared" si="8"/>
        <v>0.61694007936507966</v>
      </c>
      <c r="U29" s="98">
        <f t="shared" si="9"/>
        <v>0.6586067460317464</v>
      </c>
      <c r="V29" s="98">
        <f t="shared" si="10"/>
        <v>0.70721785714285745</v>
      </c>
      <c r="W29" s="98">
        <f t="shared" si="11"/>
        <v>0.74888452380952408</v>
      </c>
      <c r="X29" s="98">
        <f t="shared" si="12"/>
        <v>0.83916230158730198</v>
      </c>
      <c r="Y29" s="15"/>
      <c r="Z29" s="15"/>
      <c r="AA29" s="15"/>
      <c r="AB29" s="15"/>
      <c r="AC29" s="15"/>
      <c r="AD29" s="15"/>
      <c r="AE29" s="15"/>
      <c r="AF29" s="15"/>
      <c r="AG29" s="15"/>
    </row>
    <row r="30" spans="1:33" ht="16.5" customHeight="1">
      <c r="A30" s="1963"/>
      <c r="B30" s="335" t="s">
        <v>220</v>
      </c>
      <c r="C30" s="1284" t="s">
        <v>5</v>
      </c>
      <c r="D30" s="1284" t="s">
        <v>1683</v>
      </c>
      <c r="E30" s="1439" t="s">
        <v>157</v>
      </c>
      <c r="F30" s="720">
        <v>1.05</v>
      </c>
      <c r="G30" s="8">
        <f t="shared" si="14"/>
        <v>13.14</v>
      </c>
      <c r="H30" s="719" t="s">
        <v>793</v>
      </c>
      <c r="I30" s="719" t="s">
        <v>1086</v>
      </c>
      <c r="J30" s="817">
        <v>35</v>
      </c>
      <c r="K30" s="9">
        <f t="shared" si="15"/>
        <v>1.25E-3</v>
      </c>
      <c r="L30" s="9">
        <f t="shared" si="17"/>
        <v>2.0967857142857142E-2</v>
      </c>
      <c r="M30" s="10">
        <f t="shared" si="1"/>
        <v>0.20846785714285712</v>
      </c>
      <c r="N30" s="10">
        <f t="shared" si="2"/>
        <v>0.25360674603174604</v>
      </c>
      <c r="O30" s="10">
        <f t="shared" si="3"/>
        <v>0.29527341269841267</v>
      </c>
      <c r="P30" s="98">
        <f t="shared" si="4"/>
        <v>0.34388452380952383</v>
      </c>
      <c r="Q30" s="98">
        <f t="shared" si="5"/>
        <v>0.42721785714285715</v>
      </c>
      <c r="R30" s="10">
        <f t="shared" si="6"/>
        <v>0.46888452380952383</v>
      </c>
      <c r="S30" s="98">
        <f t="shared" si="7"/>
        <v>0.53138452380952406</v>
      </c>
      <c r="T30" s="98">
        <f t="shared" si="8"/>
        <v>0.61819007936507964</v>
      </c>
      <c r="U30" s="98">
        <f t="shared" si="9"/>
        <v>0.65985674603174638</v>
      </c>
      <c r="V30" s="98">
        <f t="shared" si="10"/>
        <v>0.70846785714285743</v>
      </c>
      <c r="W30" s="98">
        <f t="shared" si="11"/>
        <v>0.75013452380952406</v>
      </c>
      <c r="X30" s="98">
        <f t="shared" si="12"/>
        <v>0.84041230158730196</v>
      </c>
      <c r="Y30" s="15"/>
      <c r="Z30" s="15"/>
      <c r="AA30" s="15"/>
      <c r="AB30" s="15"/>
      <c r="AC30" s="15"/>
      <c r="AD30" s="15"/>
      <c r="AE30" s="15"/>
    </row>
    <row r="31" spans="1:33">
      <c r="A31" s="1963"/>
      <c r="B31" s="335" t="s">
        <v>221</v>
      </c>
      <c r="C31" s="1284" t="s">
        <v>4</v>
      </c>
      <c r="D31" s="1284" t="s">
        <v>1683</v>
      </c>
      <c r="E31" s="1439" t="s">
        <v>102</v>
      </c>
      <c r="F31" s="720">
        <v>0.71</v>
      </c>
      <c r="G31" s="8">
        <f t="shared" si="14"/>
        <v>13.850000000000001</v>
      </c>
      <c r="H31" s="581" t="s">
        <v>1087</v>
      </c>
      <c r="I31" s="581" t="s">
        <v>1088</v>
      </c>
      <c r="J31" s="817">
        <v>35</v>
      </c>
      <c r="K31" s="9">
        <f t="shared" si="15"/>
        <v>8.4523809523809519E-4</v>
      </c>
      <c r="L31" s="9">
        <f t="shared" si="17"/>
        <v>2.1813095238095239E-2</v>
      </c>
      <c r="M31" s="10">
        <f t="shared" si="1"/>
        <v>0.20931309523809521</v>
      </c>
      <c r="N31" s="10">
        <f t="shared" si="2"/>
        <v>0.25445198412698417</v>
      </c>
      <c r="O31" s="10">
        <f t="shared" si="3"/>
        <v>0.2961186507936508</v>
      </c>
      <c r="P31" s="98">
        <f t="shared" si="4"/>
        <v>0.34472976190476196</v>
      </c>
      <c r="Q31" s="98">
        <f t="shared" si="5"/>
        <v>0.42806309523809527</v>
      </c>
      <c r="R31" s="10">
        <f t="shared" si="6"/>
        <v>0.46972976190476196</v>
      </c>
      <c r="S31" s="98">
        <f t="shared" si="7"/>
        <v>0.53222976190476212</v>
      </c>
      <c r="T31" s="98">
        <f t="shared" si="8"/>
        <v>0.6190353174603177</v>
      </c>
      <c r="U31" s="98">
        <f t="shared" si="9"/>
        <v>0.66070198412698444</v>
      </c>
      <c r="V31" s="98">
        <f t="shared" si="10"/>
        <v>0.70931309523809549</v>
      </c>
      <c r="W31" s="98">
        <f t="shared" si="11"/>
        <v>0.75097976190476212</v>
      </c>
      <c r="X31" s="98">
        <f t="shared" si="12"/>
        <v>0.84125753968254002</v>
      </c>
      <c r="Y31" s="15"/>
      <c r="Z31" s="15"/>
      <c r="AA31" s="15"/>
      <c r="AB31" s="15"/>
    </row>
    <row r="32" spans="1:33">
      <c r="A32" s="1963"/>
      <c r="B32" s="335" t="s">
        <v>222</v>
      </c>
      <c r="C32" s="815" t="s">
        <v>5</v>
      </c>
      <c r="D32" s="1371" t="s">
        <v>1683</v>
      </c>
      <c r="E32" s="1439" t="s">
        <v>158</v>
      </c>
      <c r="F32" s="720">
        <v>2.08</v>
      </c>
      <c r="G32" s="8">
        <f t="shared" si="14"/>
        <v>15.930000000000001</v>
      </c>
      <c r="H32" s="581" t="s">
        <v>804</v>
      </c>
      <c r="I32" s="581" t="s">
        <v>813</v>
      </c>
      <c r="J32" s="817">
        <v>35</v>
      </c>
      <c r="K32" s="9">
        <f t="shared" si="15"/>
        <v>2.476190476190476E-3</v>
      </c>
      <c r="L32" s="9">
        <f t="shared" si="17"/>
        <v>2.4289285714285715E-2</v>
      </c>
      <c r="M32" s="10">
        <f t="shared" si="1"/>
        <v>0.21178928571428568</v>
      </c>
      <c r="N32" s="10">
        <f t="shared" si="2"/>
        <v>0.25692817460317463</v>
      </c>
      <c r="O32" s="10">
        <f t="shared" si="3"/>
        <v>0.29859484126984126</v>
      </c>
      <c r="P32" s="98">
        <f t="shared" si="4"/>
        <v>0.34720595238095242</v>
      </c>
      <c r="Q32" s="98">
        <f t="shared" si="5"/>
        <v>0.43053928571428574</v>
      </c>
      <c r="R32" s="10">
        <f t="shared" si="6"/>
        <v>0.47220595238095242</v>
      </c>
      <c r="S32" s="98">
        <f t="shared" si="7"/>
        <v>0.53470595238095264</v>
      </c>
      <c r="T32" s="98">
        <f t="shared" si="8"/>
        <v>0.62151150793650822</v>
      </c>
      <c r="U32" s="98">
        <f t="shared" si="9"/>
        <v>0.66317817460317496</v>
      </c>
      <c r="V32" s="98">
        <f t="shared" si="10"/>
        <v>0.71178928571428601</v>
      </c>
      <c r="W32" s="98">
        <f t="shared" si="11"/>
        <v>0.75345595238095264</v>
      </c>
      <c r="X32" s="98">
        <f t="shared" si="12"/>
        <v>0.84373373015873054</v>
      </c>
      <c r="Y32" s="15"/>
      <c r="Z32" s="15"/>
      <c r="AA32" s="15"/>
      <c r="AB32" s="15"/>
    </row>
    <row r="33" spans="1:32">
      <c r="A33" s="1963"/>
      <c r="B33" s="846" t="s">
        <v>223</v>
      </c>
      <c r="C33" s="815" t="s">
        <v>5</v>
      </c>
      <c r="D33" s="1371" t="s">
        <v>1683</v>
      </c>
      <c r="E33" s="1439" t="s">
        <v>159</v>
      </c>
      <c r="F33" s="720">
        <v>0.62</v>
      </c>
      <c r="G33" s="8">
        <f t="shared" si="14"/>
        <v>16.55</v>
      </c>
      <c r="H33" s="581" t="s">
        <v>805</v>
      </c>
      <c r="I33" s="581" t="s">
        <v>812</v>
      </c>
      <c r="J33" s="817">
        <v>35</v>
      </c>
      <c r="K33" s="9">
        <f t="shared" si="15"/>
        <v>7.3809523809523811E-4</v>
      </c>
      <c r="L33" s="9">
        <f t="shared" si="17"/>
        <v>2.5027380952380954E-2</v>
      </c>
      <c r="M33" s="10">
        <f t="shared" si="1"/>
        <v>0.21252738095238091</v>
      </c>
      <c r="N33" s="10">
        <f t="shared" si="2"/>
        <v>0.25766626984126989</v>
      </c>
      <c r="O33" s="10">
        <f t="shared" si="3"/>
        <v>0.29933293650793652</v>
      </c>
      <c r="P33" s="98">
        <f t="shared" si="4"/>
        <v>0.34794404761904768</v>
      </c>
      <c r="Q33" s="98">
        <f t="shared" si="5"/>
        <v>0.431277380952381</v>
      </c>
      <c r="R33" s="10">
        <f t="shared" si="6"/>
        <v>0.47294404761904768</v>
      </c>
      <c r="S33" s="98">
        <f t="shared" si="7"/>
        <v>0.53544404761904785</v>
      </c>
      <c r="T33" s="98">
        <f t="shared" si="8"/>
        <v>0.62224960317460343</v>
      </c>
      <c r="U33" s="98">
        <f t="shared" si="9"/>
        <v>0.66391626984127017</v>
      </c>
      <c r="V33" s="98">
        <f t="shared" si="10"/>
        <v>0.71252738095238122</v>
      </c>
      <c r="W33" s="98">
        <f t="shared" si="11"/>
        <v>0.75419404761904785</v>
      </c>
      <c r="X33" s="98">
        <f t="shared" si="12"/>
        <v>0.84447182539682575</v>
      </c>
    </row>
    <row r="34" spans="1:32">
      <c r="A34" s="1963"/>
      <c r="B34" s="846" t="s">
        <v>224</v>
      </c>
      <c r="C34" s="35" t="s">
        <v>5</v>
      </c>
      <c r="D34" s="1382" t="s">
        <v>1683</v>
      </c>
      <c r="E34" s="1439" t="s">
        <v>160</v>
      </c>
      <c r="F34" s="720">
        <v>0.82</v>
      </c>
      <c r="G34" s="8">
        <f t="shared" si="14"/>
        <v>17.37</v>
      </c>
      <c r="H34" s="607" t="s">
        <v>806</v>
      </c>
      <c r="I34" s="607" t="s">
        <v>811</v>
      </c>
      <c r="J34" s="568">
        <v>35</v>
      </c>
      <c r="K34" s="37">
        <f t="shared" si="15"/>
        <v>9.7619047619047609E-4</v>
      </c>
      <c r="L34" s="37">
        <f t="shared" si="17"/>
        <v>2.6003571428571431E-2</v>
      </c>
      <c r="M34" s="98">
        <f t="shared" si="1"/>
        <v>0.21350357142857138</v>
      </c>
      <c r="N34" s="98">
        <f t="shared" si="2"/>
        <v>0.25864246031746035</v>
      </c>
      <c r="O34" s="10">
        <f t="shared" si="3"/>
        <v>0.30030912698412698</v>
      </c>
      <c r="P34" s="98">
        <f t="shared" si="4"/>
        <v>0.34892023809523814</v>
      </c>
      <c r="Q34" s="98">
        <f t="shared" si="5"/>
        <v>0.43225357142857146</v>
      </c>
      <c r="R34" s="10">
        <f t="shared" si="6"/>
        <v>0.47392023809523814</v>
      </c>
      <c r="S34" s="98">
        <f t="shared" si="7"/>
        <v>0.53642023809523831</v>
      </c>
      <c r="T34" s="98">
        <f t="shared" si="8"/>
        <v>0.62322579365079389</v>
      </c>
      <c r="U34" s="98">
        <f t="shared" si="9"/>
        <v>0.66489246031746063</v>
      </c>
      <c r="V34" s="98">
        <f t="shared" si="10"/>
        <v>0.71350357142857168</v>
      </c>
      <c r="W34" s="98">
        <f t="shared" si="11"/>
        <v>0.75517023809523831</v>
      </c>
      <c r="X34" s="98">
        <f t="shared" si="12"/>
        <v>0.84544801587301621</v>
      </c>
    </row>
    <row r="35" spans="1:32">
      <c r="A35" s="1963"/>
      <c r="B35" s="335" t="s">
        <v>225</v>
      </c>
      <c r="C35" s="815" t="s">
        <v>5</v>
      </c>
      <c r="D35" s="1371" t="s">
        <v>1681</v>
      </c>
      <c r="E35" s="1439" t="s">
        <v>161</v>
      </c>
      <c r="F35" s="720">
        <v>1.34</v>
      </c>
      <c r="G35" s="8">
        <f t="shared" si="14"/>
        <v>18.71</v>
      </c>
      <c r="H35" s="581" t="s">
        <v>807</v>
      </c>
      <c r="I35" s="581" t="s">
        <v>810</v>
      </c>
      <c r="J35" s="817">
        <v>35</v>
      </c>
      <c r="K35" s="9">
        <f t="shared" si="15"/>
        <v>1.5952380952380955E-3</v>
      </c>
      <c r="L35" s="9">
        <f t="shared" si="17"/>
        <v>2.7598809523809525E-2</v>
      </c>
      <c r="M35" s="10">
        <f t="shared" si="1"/>
        <v>0.21509880952380947</v>
      </c>
      <c r="N35" s="10">
        <f t="shared" si="2"/>
        <v>0.26023769841269845</v>
      </c>
      <c r="O35" s="10">
        <f t="shared" si="3"/>
        <v>0.30190436507936508</v>
      </c>
      <c r="P35" s="98">
        <f t="shared" si="4"/>
        <v>0.35051547619047624</v>
      </c>
      <c r="Q35" s="98">
        <f t="shared" si="5"/>
        <v>0.43384880952380955</v>
      </c>
      <c r="R35" s="10">
        <f t="shared" si="6"/>
        <v>0.47551547619047624</v>
      </c>
      <c r="S35" s="98">
        <f t="shared" si="7"/>
        <v>0.5380154761904764</v>
      </c>
      <c r="T35" s="98">
        <f t="shared" si="8"/>
        <v>0.62482103174603199</v>
      </c>
      <c r="U35" s="98">
        <f t="shared" si="9"/>
        <v>0.66648769841269873</v>
      </c>
      <c r="V35" s="98">
        <f t="shared" si="10"/>
        <v>0.71509880952380978</v>
      </c>
      <c r="W35" s="98">
        <f t="shared" si="11"/>
        <v>0.7567654761904764</v>
      </c>
      <c r="X35" s="98">
        <f t="shared" si="12"/>
        <v>0.84704325396825431</v>
      </c>
    </row>
    <row r="36" spans="1:32">
      <c r="A36" s="1964"/>
      <c r="B36" s="846" t="s">
        <v>226</v>
      </c>
      <c r="C36" s="815" t="s">
        <v>5</v>
      </c>
      <c r="D36" s="1371" t="s">
        <v>1681</v>
      </c>
      <c r="E36" s="1439" t="s">
        <v>183</v>
      </c>
      <c r="F36" s="720">
        <v>0.94</v>
      </c>
      <c r="G36" s="8">
        <f t="shared" si="14"/>
        <v>19.650000000000002</v>
      </c>
      <c r="H36" s="581" t="s">
        <v>808</v>
      </c>
      <c r="I36" s="581" t="s">
        <v>809</v>
      </c>
      <c r="J36" s="817">
        <v>35</v>
      </c>
      <c r="K36" s="9">
        <f t="shared" si="15"/>
        <v>1.1190476190476191E-3</v>
      </c>
      <c r="L36" s="9">
        <f t="shared" si="17"/>
        <v>2.8717857142857146E-2</v>
      </c>
      <c r="M36" s="10">
        <f t="shared" si="1"/>
        <v>0.2162178571428571</v>
      </c>
      <c r="N36" s="10">
        <f t="shared" si="2"/>
        <v>0.26135674603174608</v>
      </c>
      <c r="O36" s="10">
        <f t="shared" si="3"/>
        <v>0.30302341269841271</v>
      </c>
      <c r="P36" s="98">
        <f t="shared" si="4"/>
        <v>0.35163452380952387</v>
      </c>
      <c r="Q36" s="98">
        <f t="shared" si="5"/>
        <v>0.43496785714285718</v>
      </c>
      <c r="R36" s="10">
        <f t="shared" si="6"/>
        <v>0.47663452380952387</v>
      </c>
      <c r="S36" s="98">
        <f t="shared" si="7"/>
        <v>0.53913452380952398</v>
      </c>
      <c r="T36" s="98">
        <f t="shared" si="8"/>
        <v>0.62594007936507956</v>
      </c>
      <c r="U36" s="98">
        <f t="shared" si="9"/>
        <v>0.6676067460317463</v>
      </c>
      <c r="V36" s="98">
        <f t="shared" si="10"/>
        <v>0.71621785714285735</v>
      </c>
      <c r="W36" s="98">
        <f t="shared" si="11"/>
        <v>0.75788452380952398</v>
      </c>
      <c r="X36" s="98">
        <f t="shared" si="12"/>
        <v>0.84816230158730188</v>
      </c>
    </row>
    <row r="37" spans="1:32">
      <c r="A37" s="2161" t="s">
        <v>295</v>
      </c>
      <c r="B37" s="846" t="s">
        <v>227</v>
      </c>
      <c r="C37" s="1282" t="s">
        <v>5</v>
      </c>
      <c r="D37" s="1371" t="s">
        <v>1681</v>
      </c>
      <c r="E37" s="1439" t="s">
        <v>184</v>
      </c>
      <c r="F37" s="720">
        <v>1.2</v>
      </c>
      <c r="G37" s="8">
        <f t="shared" si="14"/>
        <v>20.85</v>
      </c>
      <c r="H37" s="581" t="s">
        <v>1072</v>
      </c>
      <c r="I37" s="581" t="s">
        <v>1089</v>
      </c>
      <c r="J37" s="817">
        <v>35</v>
      </c>
      <c r="K37" s="9">
        <f t="shared" si="15"/>
        <v>1.4285714285714286E-3</v>
      </c>
      <c r="L37" s="9">
        <f t="shared" si="17"/>
        <v>3.0146428571428574E-2</v>
      </c>
      <c r="M37" s="10">
        <f t="shared" si="1"/>
        <v>0.21764642857142852</v>
      </c>
      <c r="N37" s="10">
        <f t="shared" si="2"/>
        <v>0.26278531746031752</v>
      </c>
      <c r="O37" s="10">
        <f t="shared" si="3"/>
        <v>0.30445198412698415</v>
      </c>
      <c r="P37" s="98">
        <f t="shared" si="4"/>
        <v>0.35306309523809531</v>
      </c>
      <c r="Q37" s="98">
        <f t="shared" si="5"/>
        <v>0.43639642857142863</v>
      </c>
      <c r="R37" s="10">
        <f t="shared" si="6"/>
        <v>0.47806309523809531</v>
      </c>
      <c r="S37" s="98">
        <f t="shared" si="7"/>
        <v>0.54056309523809543</v>
      </c>
      <c r="T37" s="98">
        <f t="shared" si="8"/>
        <v>0.62736865079365101</v>
      </c>
      <c r="U37" s="98">
        <f t="shared" si="9"/>
        <v>0.66903531746031775</v>
      </c>
      <c r="V37" s="98">
        <f t="shared" si="10"/>
        <v>0.7176464285714288</v>
      </c>
      <c r="W37" s="98">
        <f t="shared" si="11"/>
        <v>0.75931309523809543</v>
      </c>
      <c r="X37" s="98">
        <f t="shared" si="12"/>
        <v>0.84959087301587333</v>
      </c>
    </row>
    <row r="38" spans="1:32">
      <c r="A38" s="1963"/>
      <c r="B38" s="846" t="s">
        <v>399</v>
      </c>
      <c r="C38" s="1282" t="s">
        <v>5</v>
      </c>
      <c r="D38" s="1433" t="s">
        <v>1681</v>
      </c>
      <c r="E38" s="1439" t="s">
        <v>185</v>
      </c>
      <c r="F38" s="720">
        <v>0.76</v>
      </c>
      <c r="G38" s="8">
        <f t="shared" si="14"/>
        <v>21.610000000000003</v>
      </c>
      <c r="H38" s="581" t="s">
        <v>1090</v>
      </c>
      <c r="I38" s="581" t="s">
        <v>1091</v>
      </c>
      <c r="J38" s="817">
        <v>35</v>
      </c>
      <c r="K38" s="9">
        <f t="shared" si="15"/>
        <v>9.0476190476190474E-4</v>
      </c>
      <c r="L38" s="9">
        <f t="shared" si="17"/>
        <v>3.1051190476190479E-2</v>
      </c>
      <c r="M38" s="10">
        <f t="shared" si="1"/>
        <v>0.21855119047619043</v>
      </c>
      <c r="N38" s="10">
        <f t="shared" si="2"/>
        <v>0.26369007936507943</v>
      </c>
      <c r="O38" s="10">
        <f t="shared" si="3"/>
        <v>0.30535674603174606</v>
      </c>
      <c r="P38" s="98">
        <f t="shared" si="4"/>
        <v>0.35396785714285722</v>
      </c>
      <c r="Q38" s="98">
        <f t="shared" si="5"/>
        <v>0.43730119047619054</v>
      </c>
      <c r="R38" s="10">
        <f t="shared" si="6"/>
        <v>0.47896785714285722</v>
      </c>
      <c r="S38" s="98">
        <f t="shared" si="7"/>
        <v>0.54146785714285728</v>
      </c>
      <c r="T38" s="98">
        <f t="shared" si="8"/>
        <v>0.62827341269841286</v>
      </c>
      <c r="U38" s="98">
        <f t="shared" si="9"/>
        <v>0.6699400793650796</v>
      </c>
      <c r="V38" s="98">
        <f t="shared" si="10"/>
        <v>0.71855119047619065</v>
      </c>
      <c r="W38" s="98">
        <f t="shared" si="11"/>
        <v>0.76021785714285728</v>
      </c>
      <c r="X38" s="98">
        <f t="shared" si="12"/>
        <v>0.85049563492063518</v>
      </c>
    </row>
    <row r="39" spans="1:32">
      <c r="A39" s="1963"/>
      <c r="B39" s="846" t="s">
        <v>398</v>
      </c>
      <c r="C39" s="1282" t="s">
        <v>5</v>
      </c>
      <c r="D39" s="1433" t="s">
        <v>1681</v>
      </c>
      <c r="E39" s="1439" t="s">
        <v>186</v>
      </c>
      <c r="F39" s="720">
        <v>0.56999999999999995</v>
      </c>
      <c r="G39" s="8">
        <f t="shared" si="14"/>
        <v>22.180000000000003</v>
      </c>
      <c r="H39" s="581" t="s">
        <v>1092</v>
      </c>
      <c r="I39" s="581" t="s">
        <v>1093</v>
      </c>
      <c r="J39" s="817">
        <v>35</v>
      </c>
      <c r="K39" s="9">
        <f t="shared" si="15"/>
        <v>6.7857142857142855E-4</v>
      </c>
      <c r="L39" s="9">
        <f t="shared" si="17"/>
        <v>3.1729761904761906E-2</v>
      </c>
      <c r="M39" s="10">
        <f t="shared" si="1"/>
        <v>0.21922976190476184</v>
      </c>
      <c r="N39" s="10">
        <f t="shared" si="2"/>
        <v>0.26436865079365085</v>
      </c>
      <c r="O39" s="10">
        <f t="shared" si="3"/>
        <v>0.30603531746031748</v>
      </c>
      <c r="P39" s="98">
        <f t="shared" si="4"/>
        <v>0.35464642857142864</v>
      </c>
      <c r="Q39" s="98">
        <f t="shared" si="5"/>
        <v>0.43797976190476196</v>
      </c>
      <c r="R39" s="10">
        <f t="shared" si="6"/>
        <v>0.47964642857142864</v>
      </c>
      <c r="S39" s="98">
        <f t="shared" si="7"/>
        <v>0.5421464285714287</v>
      </c>
      <c r="T39" s="98">
        <f t="shared" si="8"/>
        <v>0.62895198412698428</v>
      </c>
      <c r="U39" s="98">
        <f t="shared" si="9"/>
        <v>0.67061865079365102</v>
      </c>
      <c r="V39" s="98">
        <f t="shared" si="10"/>
        <v>0.71922976190476207</v>
      </c>
      <c r="W39" s="98">
        <f t="shared" si="11"/>
        <v>0.7608964285714287</v>
      </c>
      <c r="X39" s="98">
        <f t="shared" si="12"/>
        <v>0.8511742063492066</v>
      </c>
      <c r="Z39" s="53"/>
      <c r="AA39" s="84"/>
      <c r="AB39" s="84"/>
      <c r="AC39" s="718"/>
      <c r="AD39" s="85"/>
      <c r="AE39" s="638"/>
      <c r="AF39" s="638"/>
    </row>
    <row r="40" spans="1:32">
      <c r="A40" s="1963"/>
      <c r="B40" s="846" t="s">
        <v>228</v>
      </c>
      <c r="C40" s="1282" t="s">
        <v>5</v>
      </c>
      <c r="D40" s="1371" t="s">
        <v>1683</v>
      </c>
      <c r="E40" s="1439" t="s">
        <v>187</v>
      </c>
      <c r="F40" s="720">
        <v>1.44</v>
      </c>
      <c r="G40" s="8">
        <f t="shared" si="14"/>
        <v>23.620000000000005</v>
      </c>
      <c r="H40" s="571" t="s">
        <v>1041</v>
      </c>
      <c r="I40" s="571" t="s">
        <v>1042</v>
      </c>
      <c r="J40" s="817">
        <v>35</v>
      </c>
      <c r="K40" s="9">
        <f t="shared" si="15"/>
        <v>1.7142857142857142E-3</v>
      </c>
      <c r="L40" s="9">
        <f t="shared" si="17"/>
        <v>3.3444047619047623E-2</v>
      </c>
      <c r="M40" s="10">
        <f t="shared" si="1"/>
        <v>0.22094404761904757</v>
      </c>
      <c r="N40" s="10">
        <f t="shared" si="2"/>
        <v>0.26608293650793657</v>
      </c>
      <c r="O40" s="10">
        <f t="shared" si="3"/>
        <v>0.3077496031746032</v>
      </c>
      <c r="P40" s="98">
        <f t="shared" si="4"/>
        <v>0.35636071428571436</v>
      </c>
      <c r="Q40" s="98">
        <f t="shared" si="5"/>
        <v>0.43969404761904768</v>
      </c>
      <c r="R40" s="10">
        <f t="shared" si="6"/>
        <v>0.48136071428571436</v>
      </c>
      <c r="S40" s="98">
        <f t="shared" si="7"/>
        <v>0.54386071428571436</v>
      </c>
      <c r="T40" s="98">
        <f t="shared" si="8"/>
        <v>0.63066626984126994</v>
      </c>
      <c r="U40" s="98">
        <f t="shared" si="9"/>
        <v>0.67233293650793668</v>
      </c>
      <c r="V40" s="98">
        <f t="shared" si="10"/>
        <v>0.72094404761904773</v>
      </c>
      <c r="W40" s="98">
        <f t="shared" si="11"/>
        <v>0.76261071428571436</v>
      </c>
      <c r="X40" s="98">
        <f t="shared" si="12"/>
        <v>0.85288849206349227</v>
      </c>
      <c r="Y40" s="398"/>
      <c r="Z40" s="63"/>
      <c r="AA40" s="84"/>
      <c r="AB40" s="718"/>
      <c r="AC40" s="85"/>
      <c r="AD40" s="638"/>
      <c r="AE40" s="638"/>
    </row>
    <row r="41" spans="1:32">
      <c r="A41" s="1963"/>
      <c r="B41" s="846" t="s">
        <v>229</v>
      </c>
      <c r="C41" s="1282" t="s">
        <v>5</v>
      </c>
      <c r="D41" s="1371" t="s">
        <v>1683</v>
      </c>
      <c r="E41" s="1439" t="s">
        <v>188</v>
      </c>
      <c r="F41" s="720">
        <v>1.43</v>
      </c>
      <c r="G41" s="8">
        <f t="shared" si="14"/>
        <v>25.050000000000004</v>
      </c>
      <c r="H41" s="581" t="s">
        <v>1057</v>
      </c>
      <c r="I41" s="581" t="s">
        <v>1058</v>
      </c>
      <c r="J41" s="817">
        <v>35</v>
      </c>
      <c r="K41" s="9">
        <f t="shared" si="15"/>
        <v>1.7023809523809524E-3</v>
      </c>
      <c r="L41" s="9">
        <f t="shared" si="17"/>
        <v>3.5146428571428578E-2</v>
      </c>
      <c r="M41" s="10">
        <f t="shared" si="1"/>
        <v>0.22264642857142852</v>
      </c>
      <c r="N41" s="10">
        <f t="shared" si="2"/>
        <v>0.26778531746031753</v>
      </c>
      <c r="O41" s="10">
        <f t="shared" si="3"/>
        <v>0.30945198412698416</v>
      </c>
      <c r="P41" s="98">
        <f t="shared" si="4"/>
        <v>0.35806309523809532</v>
      </c>
      <c r="Q41" s="98">
        <f t="shared" si="5"/>
        <v>0.44139642857142863</v>
      </c>
      <c r="R41" s="10">
        <f t="shared" si="6"/>
        <v>0.48306309523809532</v>
      </c>
      <c r="S41" s="98">
        <f t="shared" si="7"/>
        <v>0.54556309523809532</v>
      </c>
      <c r="T41" s="98">
        <f t="shared" si="8"/>
        <v>0.6323686507936509</v>
      </c>
      <c r="U41" s="98">
        <f t="shared" si="9"/>
        <v>0.67403531746031764</v>
      </c>
      <c r="V41" s="98">
        <f t="shared" si="10"/>
        <v>0.72264642857142869</v>
      </c>
      <c r="W41" s="98">
        <f t="shared" si="11"/>
        <v>0.76431309523809532</v>
      </c>
      <c r="X41" s="98">
        <f t="shared" si="12"/>
        <v>0.85459087301587322</v>
      </c>
    </row>
    <row r="42" spans="1:32">
      <c r="A42" s="1963"/>
      <c r="B42" s="846" t="s">
        <v>230</v>
      </c>
      <c r="C42" s="1282" t="s">
        <v>5</v>
      </c>
      <c r="D42" s="1371" t="s">
        <v>1683</v>
      </c>
      <c r="E42" s="1439" t="s">
        <v>189</v>
      </c>
      <c r="F42" s="720">
        <v>2.2000000000000002</v>
      </c>
      <c r="G42" s="8">
        <f t="shared" si="14"/>
        <v>27.250000000000004</v>
      </c>
      <c r="H42" s="581" t="s">
        <v>1059</v>
      </c>
      <c r="I42" s="581" t="s">
        <v>1060</v>
      </c>
      <c r="J42" s="817">
        <v>35</v>
      </c>
      <c r="K42" s="9">
        <f t="shared" si="15"/>
        <v>2.6190476190476194E-3</v>
      </c>
      <c r="L42" s="9">
        <f t="shared" si="17"/>
        <v>3.7765476190476197E-2</v>
      </c>
      <c r="M42" s="10">
        <f t="shared" si="1"/>
        <v>0.22526547619047615</v>
      </c>
      <c r="N42" s="10">
        <f t="shared" si="2"/>
        <v>0.27040436507936516</v>
      </c>
      <c r="O42" s="10">
        <f t="shared" si="3"/>
        <v>0.31207103174603179</v>
      </c>
      <c r="P42" s="98">
        <f t="shared" si="4"/>
        <v>0.36068214285714295</v>
      </c>
      <c r="Q42" s="98">
        <f t="shared" si="5"/>
        <v>0.44401547619047627</v>
      </c>
      <c r="R42" s="10">
        <f t="shared" si="6"/>
        <v>0.48568214285714295</v>
      </c>
      <c r="S42" s="98">
        <f t="shared" si="7"/>
        <v>0.54818214285714295</v>
      </c>
      <c r="T42" s="98">
        <f t="shared" si="8"/>
        <v>0.63498769841269853</v>
      </c>
      <c r="U42" s="98">
        <f t="shared" si="9"/>
        <v>0.67665436507936527</v>
      </c>
      <c r="V42" s="98">
        <f t="shared" si="10"/>
        <v>0.72526547619047632</v>
      </c>
      <c r="W42" s="98">
        <f t="shared" si="11"/>
        <v>0.76693214285714295</v>
      </c>
      <c r="X42" s="98">
        <f t="shared" si="12"/>
        <v>0.85720992063492085</v>
      </c>
    </row>
    <row r="43" spans="1:32">
      <c r="A43" s="1963"/>
      <c r="B43" s="846" t="s">
        <v>231</v>
      </c>
      <c r="C43" s="1433" t="s">
        <v>5</v>
      </c>
      <c r="D43" s="1433" t="s">
        <v>1683</v>
      </c>
      <c r="E43" s="1439" t="s">
        <v>393</v>
      </c>
      <c r="F43" s="720">
        <v>1.2</v>
      </c>
      <c r="G43" s="8">
        <f t="shared" si="14"/>
        <v>28.450000000000003</v>
      </c>
      <c r="H43" s="581" t="s">
        <v>1328</v>
      </c>
      <c r="I43" s="581" t="s">
        <v>1329</v>
      </c>
      <c r="J43" s="1431">
        <v>35</v>
      </c>
      <c r="K43" s="9">
        <f t="shared" si="15"/>
        <v>1.4285714285714286E-3</v>
      </c>
      <c r="L43" s="9">
        <f t="shared" si="17"/>
        <v>3.9194047619047628E-2</v>
      </c>
      <c r="M43" s="10">
        <f t="shared" si="1"/>
        <v>0.22669404761904757</v>
      </c>
      <c r="N43" s="10">
        <f t="shared" si="2"/>
        <v>0.27183293650793661</v>
      </c>
      <c r="O43" s="10">
        <f t="shared" si="3"/>
        <v>0.31349960317460324</v>
      </c>
      <c r="P43" s="98">
        <f t="shared" si="4"/>
        <v>0.3621107142857144</v>
      </c>
      <c r="Q43" s="98">
        <f t="shared" si="5"/>
        <v>0.44544404761904771</v>
      </c>
      <c r="R43" s="10">
        <f t="shared" si="6"/>
        <v>0.4871107142857144</v>
      </c>
      <c r="S43" s="98">
        <f t="shared" si="7"/>
        <v>0.5496107142857144</v>
      </c>
      <c r="T43" s="98">
        <f t="shared" si="8"/>
        <v>0.63641626984126998</v>
      </c>
      <c r="U43" s="98">
        <f t="shared" si="9"/>
        <v>0.67808293650793672</v>
      </c>
      <c r="V43" s="98">
        <f t="shared" si="10"/>
        <v>0.72669404761904777</v>
      </c>
      <c r="W43" s="98">
        <f t="shared" si="11"/>
        <v>0.7683607142857144</v>
      </c>
      <c r="X43" s="98">
        <f t="shared" si="12"/>
        <v>0.8586384920634923</v>
      </c>
    </row>
    <row r="44" spans="1:32" ht="16.5" customHeight="1">
      <c r="A44" s="1963"/>
      <c r="B44" s="846" t="s">
        <v>233</v>
      </c>
      <c r="C44" s="1433" t="s">
        <v>5</v>
      </c>
      <c r="D44" s="1433" t="s">
        <v>1683</v>
      </c>
      <c r="E44" s="1439" t="s">
        <v>394</v>
      </c>
      <c r="F44" s="327">
        <v>1.7</v>
      </c>
      <c r="G44" s="8">
        <f t="shared" si="14"/>
        <v>30.150000000000002</v>
      </c>
      <c r="H44" s="581" t="s">
        <v>710</v>
      </c>
      <c r="I44" s="581" t="s">
        <v>711</v>
      </c>
      <c r="J44" s="1431">
        <v>35</v>
      </c>
      <c r="K44" s="9">
        <f t="shared" si="15"/>
        <v>2.0238095238095236E-3</v>
      </c>
      <c r="L44" s="9">
        <f t="shared" si="17"/>
        <v>4.1217857142857153E-2</v>
      </c>
      <c r="M44" s="10">
        <f t="shared" si="1"/>
        <v>0.22871785714285708</v>
      </c>
      <c r="N44" s="10">
        <f t="shared" si="2"/>
        <v>0.27385674603174615</v>
      </c>
      <c r="O44" s="10">
        <f t="shared" si="3"/>
        <v>0.31552341269841278</v>
      </c>
      <c r="P44" s="98">
        <f t="shared" si="4"/>
        <v>0.36413452380952394</v>
      </c>
      <c r="Q44" s="98">
        <f t="shared" si="5"/>
        <v>0.44746785714285725</v>
      </c>
      <c r="R44" s="10">
        <f t="shared" si="6"/>
        <v>0.48913452380952394</v>
      </c>
      <c r="S44" s="98">
        <f t="shared" si="7"/>
        <v>0.55163452380952394</v>
      </c>
      <c r="T44" s="98">
        <f t="shared" si="8"/>
        <v>0.63844007936507952</v>
      </c>
      <c r="U44" s="98">
        <f t="shared" si="9"/>
        <v>0.68010674603174626</v>
      </c>
      <c r="V44" s="98">
        <f t="shared" si="10"/>
        <v>0.72871785714285731</v>
      </c>
      <c r="W44" s="98">
        <f t="shared" si="11"/>
        <v>0.77038452380952394</v>
      </c>
      <c r="X44" s="98">
        <f t="shared" si="12"/>
        <v>0.86066230158730184</v>
      </c>
    </row>
    <row r="45" spans="1:32" ht="23.25" customHeight="1">
      <c r="A45" s="1964"/>
      <c r="B45" s="900" t="s">
        <v>234</v>
      </c>
      <c r="C45" s="1433" t="s">
        <v>4</v>
      </c>
      <c r="D45" s="1433" t="s">
        <v>1681</v>
      </c>
      <c r="E45" s="1439" t="s">
        <v>443</v>
      </c>
      <c r="F45" s="327">
        <v>0.73</v>
      </c>
      <c r="G45" s="8">
        <f t="shared" si="14"/>
        <v>30.880000000000003</v>
      </c>
      <c r="H45" s="581" t="s">
        <v>966</v>
      </c>
      <c r="I45" s="581" t="s">
        <v>967</v>
      </c>
      <c r="J45" s="1431">
        <v>35</v>
      </c>
      <c r="K45" s="9">
        <f t="shared" si="15"/>
        <v>8.6904761904761901E-4</v>
      </c>
      <c r="L45" s="9">
        <f t="shared" si="17"/>
        <v>4.208690476190477E-2</v>
      </c>
      <c r="M45" s="10">
        <f t="shared" si="1"/>
        <v>0.22958690476190471</v>
      </c>
      <c r="N45" s="10">
        <f t="shared" si="2"/>
        <v>0.27472579365079375</v>
      </c>
      <c r="O45" s="10">
        <f t="shared" si="3"/>
        <v>0.31639246031746038</v>
      </c>
      <c r="P45" s="98">
        <f t="shared" si="4"/>
        <v>0.36500357142857154</v>
      </c>
      <c r="Q45" s="98">
        <f t="shared" si="5"/>
        <v>0.44833690476190485</v>
      </c>
      <c r="R45" s="10">
        <f t="shared" si="6"/>
        <v>0.49000357142857154</v>
      </c>
      <c r="S45" s="98">
        <f t="shared" si="7"/>
        <v>0.55250357142857154</v>
      </c>
      <c r="T45" s="98">
        <f t="shared" si="8"/>
        <v>0.63930912698412712</v>
      </c>
      <c r="U45" s="98">
        <f t="shared" si="9"/>
        <v>0.68097579365079386</v>
      </c>
      <c r="V45" s="98">
        <f t="shared" si="10"/>
        <v>0.72958690476190491</v>
      </c>
      <c r="W45" s="98">
        <f t="shared" si="11"/>
        <v>0.77125357142857154</v>
      </c>
      <c r="X45" s="98">
        <f t="shared" si="12"/>
        <v>0.86153134920634944</v>
      </c>
    </row>
    <row r="46" spans="1:32">
      <c r="A46" s="15"/>
      <c r="B46" s="17"/>
      <c r="C46" s="101"/>
      <c r="D46" s="1376"/>
      <c r="E46" s="101"/>
      <c r="F46" s="100"/>
      <c r="G46" s="19"/>
      <c r="H46" s="100"/>
      <c r="I46" s="78"/>
      <c r="J46" s="78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1"/>
      <c r="V46" s="1"/>
    </row>
    <row r="47" spans="1:32">
      <c r="A47" s="15"/>
      <c r="B47" s="17" t="s">
        <v>400</v>
      </c>
      <c r="C47" s="101" t="s">
        <v>401</v>
      </c>
      <c r="D47" s="101"/>
      <c r="E47" s="100"/>
      <c r="F47" s="19"/>
      <c r="G47" s="100" t="s">
        <v>1322</v>
      </c>
      <c r="H47" s="78" t="s">
        <v>1323</v>
      </c>
      <c r="I47" s="2163" t="s">
        <v>1336</v>
      </c>
      <c r="J47" s="1918"/>
      <c r="K47" s="1918"/>
      <c r="L47" s="1918"/>
      <c r="M47" s="1918"/>
      <c r="N47" s="1918"/>
      <c r="O47" s="20"/>
      <c r="P47" s="20"/>
      <c r="Q47" s="20"/>
      <c r="R47" s="20"/>
      <c r="S47" s="20"/>
      <c r="T47" s="1"/>
      <c r="U47" s="1"/>
      <c r="V47" s="1"/>
    </row>
    <row r="48" spans="1:32">
      <c r="A48" s="15"/>
      <c r="B48" s="193" t="s">
        <v>272</v>
      </c>
      <c r="C48" s="194" t="s">
        <v>273</v>
      </c>
      <c r="D48" s="101"/>
      <c r="E48" s="100"/>
      <c r="F48" s="19"/>
      <c r="G48" s="100"/>
      <c r="H48" s="78"/>
      <c r="I48" s="78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1"/>
      <c r="U48" s="1"/>
      <c r="V48" s="1"/>
    </row>
    <row r="49" spans="1:22">
      <c r="A49" s="15"/>
      <c r="B49" s="17"/>
      <c r="C49" s="101"/>
      <c r="D49" s="101"/>
      <c r="E49" s="100"/>
      <c r="F49" s="19"/>
      <c r="G49" s="100"/>
      <c r="H49" s="78"/>
      <c r="I49" s="78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1"/>
      <c r="U49" s="1"/>
      <c r="V49" s="1"/>
    </row>
    <row r="50" spans="1:22" ht="16.5" customHeight="1">
      <c r="A50" s="15"/>
      <c r="B50" s="12" t="s">
        <v>274</v>
      </c>
      <c r="C50" s="648"/>
      <c r="D50" s="648"/>
      <c r="E50" s="361"/>
      <c r="F50" s="19"/>
      <c r="G50" s="361"/>
      <c r="H50" s="78"/>
      <c r="I50" s="78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1"/>
      <c r="U50" s="1"/>
      <c r="V50" s="1"/>
    </row>
    <row r="51" spans="1:22">
      <c r="A51" s="15"/>
      <c r="B51" s="17"/>
      <c r="C51" s="648"/>
      <c r="D51" s="648"/>
      <c r="E51" s="361"/>
      <c r="F51" s="19"/>
      <c r="G51" s="361"/>
      <c r="H51" s="78"/>
      <c r="I51" s="78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1"/>
      <c r="U51" s="1"/>
      <c r="V51" s="1"/>
    </row>
    <row r="52" spans="1:22" ht="15" customHeight="1">
      <c r="A52" s="15"/>
      <c r="B52" s="17"/>
      <c r="C52" s="648"/>
      <c r="D52" s="648"/>
      <c r="E52" s="361"/>
      <c r="F52" s="19"/>
      <c r="G52" s="361"/>
      <c r="H52" s="78"/>
      <c r="I52" s="78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1"/>
      <c r="U52" s="1"/>
      <c r="V52" s="1"/>
    </row>
    <row r="53" spans="1:22" hidden="1">
      <c r="A53" s="15"/>
      <c r="B53" s="17"/>
      <c r="C53" s="648"/>
      <c r="D53" s="648"/>
      <c r="E53" s="361"/>
      <c r="F53" s="19"/>
      <c r="G53" s="361"/>
      <c r="H53" s="78"/>
      <c r="I53" s="78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1"/>
      <c r="U53" s="1"/>
      <c r="V53" s="1"/>
    </row>
    <row r="54" spans="1:22" hidden="1">
      <c r="A54" s="15"/>
      <c r="B54" s="17"/>
      <c r="C54" s="648"/>
      <c r="D54" s="648"/>
      <c r="E54" s="361"/>
      <c r="F54" s="19"/>
      <c r="G54" s="361"/>
      <c r="H54" s="78"/>
      <c r="I54" s="78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1"/>
      <c r="U54" s="1"/>
      <c r="V54" s="1"/>
    </row>
    <row r="55" spans="1:22" hidden="1">
      <c r="A55" s="15"/>
      <c r="B55" s="17"/>
      <c r="C55" s="648"/>
      <c r="D55" s="648"/>
      <c r="E55" s="361"/>
      <c r="F55" s="19"/>
      <c r="G55" s="361"/>
      <c r="H55" s="78"/>
      <c r="I55" s="78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1"/>
      <c r="U55" s="1"/>
      <c r="V55" s="1"/>
    </row>
    <row r="56" spans="1:22" hidden="1">
      <c r="A56" s="15"/>
      <c r="B56" s="17"/>
      <c r="C56" s="648"/>
      <c r="D56" s="648"/>
      <c r="E56" s="361"/>
      <c r="F56" s="19"/>
      <c r="G56" s="361"/>
      <c r="H56" s="78"/>
      <c r="I56" s="78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1"/>
      <c r="U56" s="1"/>
      <c r="V56" s="1"/>
    </row>
    <row r="57" spans="1:22" hidden="1">
      <c r="A57" s="15"/>
      <c r="B57" s="17"/>
      <c r="C57" s="648"/>
      <c r="D57" s="648"/>
      <c r="E57" s="361"/>
      <c r="F57" s="19"/>
      <c r="G57" s="361"/>
      <c r="H57" s="78"/>
      <c r="I57" s="78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1"/>
      <c r="U57" s="1"/>
      <c r="V57" s="1"/>
    </row>
    <row r="58" spans="1:22" hidden="1">
      <c r="A58" s="15"/>
      <c r="B58" s="17"/>
      <c r="C58" s="648"/>
      <c r="D58" s="648"/>
      <c r="E58" s="361"/>
      <c r="F58" s="19"/>
      <c r="G58" s="361"/>
      <c r="H58" s="78"/>
      <c r="I58" s="78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1"/>
      <c r="U58" s="1"/>
      <c r="V58" s="1"/>
    </row>
    <row r="59" spans="1:22" hidden="1">
      <c r="A59" s="15"/>
      <c r="B59" s="17"/>
      <c r="C59" s="648"/>
      <c r="D59" s="648"/>
      <c r="E59" s="361"/>
      <c r="F59" s="19"/>
      <c r="G59" s="361"/>
      <c r="H59" s="78"/>
      <c r="I59" s="78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1"/>
      <c r="U59" s="1"/>
      <c r="V59" s="1"/>
    </row>
    <row r="60" spans="1:22" hidden="1">
      <c r="A60" s="15"/>
      <c r="B60" s="17"/>
      <c r="C60" s="648"/>
      <c r="D60" s="648"/>
      <c r="E60" s="361"/>
      <c r="F60" s="19"/>
      <c r="G60" s="361"/>
      <c r="H60" s="78"/>
      <c r="I60" s="78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1"/>
      <c r="U60" s="1"/>
      <c r="V60" s="1"/>
    </row>
    <row r="61" spans="1:22" hidden="1">
      <c r="A61" s="15"/>
      <c r="B61" s="17"/>
      <c r="C61" s="648"/>
      <c r="D61" s="648"/>
      <c r="E61" s="361"/>
      <c r="F61" s="19"/>
      <c r="G61" s="361"/>
      <c r="H61" s="78"/>
      <c r="I61" s="78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1"/>
      <c r="U61" s="1"/>
      <c r="V61" s="1"/>
    </row>
    <row r="62" spans="1:22" hidden="1">
      <c r="A62" s="15"/>
      <c r="B62" s="17"/>
      <c r="C62" s="648"/>
      <c r="D62" s="648"/>
      <c r="E62" s="361"/>
      <c r="F62" s="19"/>
      <c r="G62" s="361"/>
      <c r="H62" s="78"/>
      <c r="I62" s="78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1"/>
      <c r="U62" s="1"/>
      <c r="V62" s="1"/>
    </row>
    <row r="63" spans="1:22" hidden="1">
      <c r="A63" s="15"/>
      <c r="B63" s="17"/>
      <c r="C63" s="648"/>
      <c r="D63" s="648"/>
      <c r="E63" s="361"/>
      <c r="F63" s="19"/>
      <c r="G63" s="361"/>
      <c r="H63" s="78"/>
      <c r="I63" s="78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1"/>
      <c r="U63" s="1"/>
      <c r="V63" s="1"/>
    </row>
    <row r="64" spans="1:22" hidden="1">
      <c r="A64" s="15"/>
      <c r="B64" s="17"/>
      <c r="C64" s="648"/>
      <c r="D64" s="648"/>
      <c r="E64" s="361"/>
      <c r="F64" s="19"/>
      <c r="G64" s="361"/>
      <c r="H64" s="78"/>
      <c r="I64" s="78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1"/>
      <c r="U64" s="1"/>
      <c r="V64" s="1"/>
    </row>
    <row r="65" spans="1:32" hidden="1">
      <c r="A65" s="15"/>
      <c r="B65" s="17"/>
      <c r="C65" s="648"/>
      <c r="D65" s="648"/>
      <c r="E65" s="361"/>
      <c r="F65" s="19"/>
      <c r="G65" s="361"/>
      <c r="H65" s="78"/>
      <c r="I65" s="78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1"/>
      <c r="U65" s="1"/>
      <c r="V65" s="1"/>
    </row>
    <row r="66" spans="1:32" hidden="1">
      <c r="A66" s="15"/>
      <c r="B66" s="17"/>
      <c r="C66" s="648"/>
      <c r="D66" s="648"/>
      <c r="E66" s="361"/>
      <c r="F66" s="19"/>
      <c r="G66" s="361"/>
      <c r="H66" s="78"/>
      <c r="I66" s="78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1"/>
      <c r="U66" s="1"/>
      <c r="V66" s="1"/>
    </row>
    <row r="67" spans="1:32" ht="22.5" hidden="1" customHeight="1">
      <c r="A67" s="15"/>
      <c r="B67" s="17"/>
      <c r="C67" s="648"/>
      <c r="D67" s="648"/>
      <c r="E67" s="361"/>
      <c r="F67" s="19"/>
      <c r="G67" s="361"/>
      <c r="H67" s="78"/>
      <c r="I67" s="78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1"/>
      <c r="U67" s="1"/>
      <c r="V67" s="1"/>
    </row>
    <row r="68" spans="1:32" ht="23.25" hidden="1" customHeight="1">
      <c r="A68" s="15"/>
      <c r="B68" s="17"/>
      <c r="C68" s="648"/>
      <c r="D68" s="648"/>
      <c r="E68" s="361"/>
      <c r="F68" s="19"/>
      <c r="G68" s="361"/>
      <c r="H68" s="78"/>
      <c r="I68" s="78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1"/>
      <c r="U68" s="1"/>
      <c r="V68" s="1"/>
    </row>
    <row r="69" spans="1:32" hidden="1">
      <c r="A69" s="15"/>
      <c r="B69" s="17"/>
      <c r="C69" s="648"/>
      <c r="D69" s="648"/>
      <c r="E69" s="361"/>
      <c r="F69" s="19"/>
      <c r="G69" s="361"/>
      <c r="H69" s="78"/>
      <c r="I69" s="78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1"/>
      <c r="U69" s="1"/>
      <c r="V69" s="1"/>
    </row>
    <row r="70" spans="1:32" hidden="1">
      <c r="A70" s="15"/>
      <c r="B70" s="17"/>
      <c r="C70" s="648"/>
      <c r="D70" s="648"/>
      <c r="E70" s="361"/>
      <c r="F70" s="19"/>
      <c r="G70" s="361"/>
      <c r="H70" s="78"/>
      <c r="I70" s="78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1"/>
      <c r="U70" s="1"/>
      <c r="V70" s="1"/>
    </row>
    <row r="71" spans="1:32" hidden="1">
      <c r="A71" s="15"/>
      <c r="B71" s="17"/>
      <c r="C71" s="648"/>
      <c r="D71" s="648"/>
      <c r="E71" s="361"/>
      <c r="F71" s="19"/>
      <c r="G71" s="361"/>
      <c r="H71" s="78"/>
      <c r="I71" s="78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1"/>
      <c r="U71" s="1"/>
      <c r="V71" s="1"/>
    </row>
    <row r="72" spans="1:32" ht="18" customHeight="1">
      <c r="A72" s="15"/>
      <c r="B72" s="17"/>
      <c r="C72" s="833"/>
      <c r="D72" s="833"/>
      <c r="E72" s="832"/>
      <c r="F72" s="19"/>
      <c r="G72" s="832"/>
      <c r="H72" s="1135"/>
      <c r="I72" s="1135"/>
      <c r="J72" s="834"/>
      <c r="K72" s="834"/>
      <c r="L72" s="834"/>
      <c r="M72" s="834"/>
      <c r="N72" s="834"/>
      <c r="O72" s="834"/>
      <c r="P72" s="834"/>
      <c r="Q72" s="834"/>
      <c r="R72" s="834"/>
      <c r="S72" s="834"/>
      <c r="T72" s="1"/>
      <c r="U72" s="1"/>
      <c r="V72" s="1"/>
      <c r="X72" s="136"/>
      <c r="Y72" s="712"/>
      <c r="Z72" s="712"/>
      <c r="AA72" s="713"/>
      <c r="AB72" s="713"/>
      <c r="AC72" s="714"/>
      <c r="AD72" s="714"/>
    </row>
    <row r="73" spans="1:32">
      <c r="A73" s="15"/>
      <c r="I73" s="100"/>
      <c r="J73" s="100"/>
      <c r="K73" s="100"/>
      <c r="L73" s="100"/>
      <c r="M73" s="100"/>
      <c r="N73" s="100"/>
      <c r="O73" s="100"/>
      <c r="P73" s="100"/>
      <c r="Q73" s="15"/>
      <c r="R73" s="15"/>
      <c r="S73" s="20"/>
      <c r="T73" s="1"/>
      <c r="U73" s="1"/>
      <c r="V73" s="1"/>
      <c r="X73" s="715"/>
      <c r="Y73" s="712"/>
      <c r="Z73" s="712"/>
      <c r="AA73" s="713"/>
      <c r="AB73" s="713"/>
      <c r="AC73" s="715"/>
      <c r="AD73" s="715"/>
    </row>
    <row r="74" spans="1:32">
      <c r="A74" s="15"/>
      <c r="I74" s="100"/>
      <c r="J74" s="100"/>
      <c r="K74" s="100"/>
      <c r="L74" s="100"/>
      <c r="M74" s="100"/>
      <c r="N74" s="100"/>
      <c r="O74" s="100"/>
      <c r="P74" s="100"/>
      <c r="Q74" s="15"/>
      <c r="R74" s="15"/>
      <c r="S74" s="20"/>
      <c r="T74" s="1"/>
      <c r="U74" s="1"/>
      <c r="V74" s="1"/>
      <c r="X74" s="136"/>
      <c r="Y74" s="712"/>
      <c r="Z74" s="712"/>
      <c r="AA74" s="713"/>
      <c r="AB74" s="713"/>
      <c r="AC74" s="714"/>
      <c r="AD74" s="714"/>
    </row>
    <row r="75" spans="1:32" ht="25.5">
      <c r="A75" s="820"/>
      <c r="B75" s="837" t="s">
        <v>17</v>
      </c>
      <c r="C75" s="1433"/>
      <c r="D75" s="1959" t="s">
        <v>146</v>
      </c>
      <c r="E75" s="1960"/>
      <c r="F75" s="1960"/>
      <c r="G75" s="1960"/>
      <c r="H75" s="1960"/>
      <c r="I75" s="1960"/>
      <c r="J75" s="1960"/>
      <c r="K75" s="1960"/>
      <c r="L75" s="1960"/>
      <c r="M75" s="1960"/>
      <c r="N75" s="1960"/>
      <c r="O75" s="1960"/>
      <c r="P75" s="1960"/>
      <c r="Q75" s="1960"/>
      <c r="R75" s="1960"/>
      <c r="S75" s="1960"/>
      <c r="T75" s="1960"/>
      <c r="U75" s="1960"/>
      <c r="V75" s="1960"/>
      <c r="W75" s="1960"/>
      <c r="X75" s="1961"/>
      <c r="Z75" s="136"/>
      <c r="AA75" s="712"/>
      <c r="AB75" s="712"/>
      <c r="AC75" s="713"/>
      <c r="AD75" s="713"/>
      <c r="AE75" s="715"/>
      <c r="AF75" s="715"/>
    </row>
    <row r="76" spans="1:32">
      <c r="A76" s="1954"/>
      <c r="B76" s="1953" t="s">
        <v>1</v>
      </c>
      <c r="C76" s="1999" t="s">
        <v>2</v>
      </c>
      <c r="D76" s="2017" t="s">
        <v>1682</v>
      </c>
      <c r="E76" s="13"/>
      <c r="F76" s="1503" t="s">
        <v>16</v>
      </c>
      <c r="G76" s="1478"/>
      <c r="H76" s="1478"/>
      <c r="I76" s="1478"/>
      <c r="J76" s="1478"/>
      <c r="K76" s="1478"/>
      <c r="L76" s="1478"/>
      <c r="M76" s="1499">
        <v>17</v>
      </c>
      <c r="N76" s="1498">
        <v>18</v>
      </c>
      <c r="O76" s="1499">
        <v>17</v>
      </c>
      <c r="P76" s="1498">
        <v>18</v>
      </c>
      <c r="Q76" s="1499">
        <v>17</v>
      </c>
      <c r="R76" s="1498">
        <v>18</v>
      </c>
      <c r="S76" s="1499">
        <v>17</v>
      </c>
      <c r="T76" s="1499">
        <v>17</v>
      </c>
      <c r="U76" s="1498">
        <v>18</v>
      </c>
      <c r="V76" s="1499">
        <v>17</v>
      </c>
      <c r="W76" s="1620">
        <v>18</v>
      </c>
      <c r="X76" s="1498">
        <v>18</v>
      </c>
      <c r="Z76" s="136"/>
      <c r="AA76" s="712"/>
      <c r="AB76" s="712"/>
      <c r="AC76" s="713"/>
      <c r="AD76" s="713"/>
      <c r="AE76" s="714"/>
      <c r="AF76" s="714"/>
    </row>
    <row r="77" spans="1:32">
      <c r="A77" s="1954"/>
      <c r="B77" s="1953"/>
      <c r="C77" s="1955"/>
      <c r="D77" s="2018"/>
      <c r="E77" s="1504" t="s">
        <v>0</v>
      </c>
      <c r="F77" s="14" t="s">
        <v>48</v>
      </c>
      <c r="G77" s="14"/>
      <c r="H77" s="2164" t="s">
        <v>552</v>
      </c>
      <c r="I77" s="1990"/>
      <c r="J77" s="14" t="s">
        <v>8</v>
      </c>
      <c r="K77" s="14" t="s">
        <v>9</v>
      </c>
      <c r="L77" s="14" t="s">
        <v>10</v>
      </c>
      <c r="M77" s="817">
        <v>1</v>
      </c>
      <c r="N77" s="817">
        <v>2</v>
      </c>
      <c r="O77" s="1247">
        <v>3</v>
      </c>
      <c r="P77" s="1247">
        <v>4</v>
      </c>
      <c r="Q77" s="1247">
        <v>5</v>
      </c>
      <c r="R77" s="1247">
        <v>6</v>
      </c>
      <c r="S77" s="1247">
        <v>7</v>
      </c>
      <c r="T77" s="1247">
        <v>8</v>
      </c>
      <c r="U77" s="1247">
        <v>9</v>
      </c>
      <c r="V77" s="1247">
        <v>10</v>
      </c>
      <c r="W77" s="1247">
        <v>11</v>
      </c>
      <c r="X77" s="1247">
        <v>12</v>
      </c>
      <c r="Z77" s="136"/>
      <c r="AA77" s="712"/>
      <c r="AB77" s="712"/>
      <c r="AC77" s="713"/>
      <c r="AD77" s="713"/>
      <c r="AE77" s="715"/>
      <c r="AF77" s="715"/>
    </row>
    <row r="78" spans="1:32">
      <c r="A78" s="1973" t="s">
        <v>403</v>
      </c>
      <c r="B78" s="900" t="s">
        <v>234</v>
      </c>
      <c r="C78" s="3" t="s">
        <v>4</v>
      </c>
      <c r="D78" s="3" t="s">
        <v>1681</v>
      </c>
      <c r="E78" s="1621" t="s">
        <v>18</v>
      </c>
      <c r="F78" s="2"/>
      <c r="G78" s="2"/>
      <c r="H78" s="609" t="s">
        <v>1053</v>
      </c>
      <c r="I78" s="7" t="s">
        <v>1054</v>
      </c>
      <c r="J78" s="2"/>
      <c r="K78" s="2"/>
      <c r="L78" s="5">
        <v>0</v>
      </c>
      <c r="M78" s="111">
        <v>0.23263888888888887</v>
      </c>
      <c r="N78" s="111">
        <v>0.28125</v>
      </c>
      <c r="O78" s="111">
        <v>0.3263888888888889</v>
      </c>
      <c r="P78" s="111">
        <v>0.36805555555555558</v>
      </c>
      <c r="Q78" s="111">
        <v>0.4513888888888889</v>
      </c>
      <c r="R78" s="111">
        <v>0.49305555555555558</v>
      </c>
      <c r="S78" s="111">
        <v>0.55555555555555558</v>
      </c>
      <c r="T78" s="111">
        <v>0.64583333333333337</v>
      </c>
      <c r="U78" s="111">
        <v>0.6875</v>
      </c>
      <c r="V78" s="111">
        <v>0.73611111111111116</v>
      </c>
      <c r="W78" s="111">
        <v>0.77777777777777779</v>
      </c>
      <c r="X78" s="111">
        <v>0.86458333333333337</v>
      </c>
      <c r="Z78" s="136"/>
      <c r="AA78" s="712"/>
      <c r="AB78" s="712"/>
      <c r="AC78" s="713"/>
      <c r="AD78" s="713"/>
      <c r="AE78" s="714"/>
      <c r="AF78" s="714"/>
    </row>
    <row r="79" spans="1:32" ht="16.5" customHeight="1">
      <c r="A79" s="1951"/>
      <c r="B79" s="846" t="s">
        <v>233</v>
      </c>
      <c r="C79" s="815" t="s">
        <v>4</v>
      </c>
      <c r="D79" s="1433" t="s">
        <v>1683</v>
      </c>
      <c r="E79" s="1504" t="s">
        <v>19</v>
      </c>
      <c r="F79" s="901">
        <v>0.94</v>
      </c>
      <c r="G79" s="472">
        <f>F79</f>
        <v>0.94</v>
      </c>
      <c r="H79" s="609" t="s">
        <v>1055</v>
      </c>
      <c r="I79" s="7" t="s">
        <v>1056</v>
      </c>
      <c r="J79" s="817">
        <v>35</v>
      </c>
      <c r="K79" s="9">
        <f t="shared" ref="K79:K110" si="18">(F79/J79)/24</f>
        <v>1.1190476190476191E-3</v>
      </c>
      <c r="L79" s="9">
        <f>L78+K79</f>
        <v>1.1190476190476191E-3</v>
      </c>
      <c r="M79" s="10">
        <f t="shared" ref="M79:X80" si="19">M78+$K79</f>
        <v>0.2337579365079365</v>
      </c>
      <c r="N79" s="10">
        <f t="shared" si="19"/>
        <v>0.28236904761904763</v>
      </c>
      <c r="O79" s="10">
        <f t="shared" si="19"/>
        <v>0.32750793650793653</v>
      </c>
      <c r="P79" s="98">
        <f t="shared" si="19"/>
        <v>0.36917460317460321</v>
      </c>
      <c r="Q79" s="98">
        <f t="shared" si="19"/>
        <v>0.45250793650793653</v>
      </c>
      <c r="R79" s="98">
        <f t="shared" si="19"/>
        <v>0.49417460317460321</v>
      </c>
      <c r="S79" s="98">
        <f t="shared" si="19"/>
        <v>0.55667460317460316</v>
      </c>
      <c r="T79" s="98">
        <f t="shared" si="19"/>
        <v>0.64695238095238095</v>
      </c>
      <c r="U79" s="98">
        <f t="shared" si="19"/>
        <v>0.68861904761904758</v>
      </c>
      <c r="V79" s="98">
        <f t="shared" si="19"/>
        <v>0.73723015873015874</v>
      </c>
      <c r="W79" s="98">
        <f t="shared" si="19"/>
        <v>0.77889682539682537</v>
      </c>
      <c r="X79" s="98">
        <f t="shared" si="19"/>
        <v>0.86570238095238095</v>
      </c>
      <c r="Z79" s="136"/>
      <c r="AA79" s="712"/>
      <c r="AB79" s="712"/>
      <c r="AC79" s="444"/>
      <c r="AD79" s="713"/>
      <c r="AE79" s="716"/>
      <c r="AF79" s="716"/>
    </row>
    <row r="80" spans="1:32">
      <c r="A80" s="1951"/>
      <c r="B80" s="846" t="s">
        <v>231</v>
      </c>
      <c r="C80" s="1264" t="s">
        <v>4</v>
      </c>
      <c r="D80" s="1264" t="s">
        <v>1683</v>
      </c>
      <c r="E80" s="1622" t="s">
        <v>20</v>
      </c>
      <c r="F80" s="902">
        <v>1.54</v>
      </c>
      <c r="G80" s="472">
        <f>G79+F80</f>
        <v>2.48</v>
      </c>
      <c r="H80" s="581" t="s">
        <v>1325</v>
      </c>
      <c r="I80" s="581" t="s">
        <v>1326</v>
      </c>
      <c r="J80" s="568">
        <v>35</v>
      </c>
      <c r="K80" s="37">
        <f t="shared" si="18"/>
        <v>1.8333333333333335E-3</v>
      </c>
      <c r="L80" s="37">
        <f>L79+K80</f>
        <v>2.9523809523809529E-3</v>
      </c>
      <c r="M80" s="98">
        <f t="shared" si="19"/>
        <v>0.23559126984126982</v>
      </c>
      <c r="N80" s="98">
        <f t="shared" si="19"/>
        <v>0.28420238095238098</v>
      </c>
      <c r="O80" s="10">
        <f t="shared" ref="O80" si="20">O79+$K80</f>
        <v>0.32934126984126988</v>
      </c>
      <c r="P80" s="98">
        <f t="shared" si="19"/>
        <v>0.37100793650793656</v>
      </c>
      <c r="Q80" s="98">
        <f t="shared" si="19"/>
        <v>0.45434126984126988</v>
      </c>
      <c r="R80" s="98">
        <f t="shared" ref="R80" si="21">R79+$K80</f>
        <v>0.49600793650793656</v>
      </c>
      <c r="S80" s="98">
        <f t="shared" si="19"/>
        <v>0.55850793650793651</v>
      </c>
      <c r="T80" s="98">
        <f t="shared" si="19"/>
        <v>0.6487857142857143</v>
      </c>
      <c r="U80" s="98">
        <f t="shared" si="19"/>
        <v>0.69045238095238093</v>
      </c>
      <c r="V80" s="98">
        <f t="shared" si="19"/>
        <v>0.73906349206349209</v>
      </c>
      <c r="W80" s="98">
        <f t="shared" si="19"/>
        <v>0.78073015873015872</v>
      </c>
      <c r="X80" s="98">
        <f t="shared" si="19"/>
        <v>0.8675357142857143</v>
      </c>
      <c r="Z80" s="136"/>
      <c r="AA80" s="712"/>
      <c r="AB80" s="712"/>
      <c r="AC80" s="713"/>
      <c r="AD80" s="713"/>
      <c r="AE80" s="714"/>
      <c r="AF80" s="714"/>
    </row>
    <row r="81" spans="1:24">
      <c r="A81" s="1951"/>
      <c r="B81" s="846" t="s">
        <v>230</v>
      </c>
      <c r="C81" s="1264" t="s">
        <v>4</v>
      </c>
      <c r="D81" s="1264" t="s">
        <v>1683</v>
      </c>
      <c r="E81" s="1504" t="s">
        <v>21</v>
      </c>
      <c r="F81" s="903">
        <v>1.1200000000000001</v>
      </c>
      <c r="G81" s="472">
        <f>G80+F81</f>
        <v>3.6</v>
      </c>
      <c r="H81" s="581" t="s">
        <v>1049</v>
      </c>
      <c r="I81" s="581" t="s">
        <v>1050</v>
      </c>
      <c r="J81" s="568">
        <v>35</v>
      </c>
      <c r="K81" s="37">
        <f t="shared" si="18"/>
        <v>1.3333333333333333E-3</v>
      </c>
      <c r="L81" s="37">
        <f t="shared" ref="L81:L91" si="22">L80+K81</f>
        <v>4.2857142857142859E-3</v>
      </c>
      <c r="M81" s="98">
        <f t="shared" ref="M81:X81" si="23">M80+$K81</f>
        <v>0.23692460317460315</v>
      </c>
      <c r="N81" s="98">
        <f t="shared" si="23"/>
        <v>0.28553571428571434</v>
      </c>
      <c r="O81" s="10">
        <f t="shared" si="23"/>
        <v>0.33067460317460323</v>
      </c>
      <c r="P81" s="98">
        <f t="shared" si="23"/>
        <v>0.37234126984126992</v>
      </c>
      <c r="Q81" s="98">
        <f t="shared" si="23"/>
        <v>0.45567460317460323</v>
      </c>
      <c r="R81" s="98">
        <f t="shared" si="23"/>
        <v>0.49734126984126992</v>
      </c>
      <c r="S81" s="98">
        <f t="shared" si="23"/>
        <v>0.55984126984126981</v>
      </c>
      <c r="T81" s="98">
        <f t="shared" si="23"/>
        <v>0.6501190476190476</v>
      </c>
      <c r="U81" s="98">
        <f t="shared" si="23"/>
        <v>0.69178571428571423</v>
      </c>
      <c r="V81" s="98">
        <f t="shared" si="23"/>
        <v>0.74039682539682539</v>
      </c>
      <c r="W81" s="98">
        <f t="shared" si="23"/>
        <v>0.78206349206349202</v>
      </c>
      <c r="X81" s="98">
        <f t="shared" si="23"/>
        <v>0.8688690476190476</v>
      </c>
    </row>
    <row r="82" spans="1:24">
      <c r="A82" s="1951"/>
      <c r="B82" s="846" t="s">
        <v>229</v>
      </c>
      <c r="C82" s="1433" t="s">
        <v>4</v>
      </c>
      <c r="D82" s="1433" t="s">
        <v>1683</v>
      </c>
      <c r="E82" s="1622" t="s">
        <v>22</v>
      </c>
      <c r="F82" s="904">
        <v>2.2599999999999998</v>
      </c>
      <c r="G82" s="472">
        <f t="shared" ref="G82:G115" si="24">G81+F82</f>
        <v>5.8599999999999994</v>
      </c>
      <c r="H82" s="581" t="s">
        <v>1051</v>
      </c>
      <c r="I82" s="581" t="s">
        <v>1052</v>
      </c>
      <c r="J82" s="568">
        <v>40</v>
      </c>
      <c r="K82" s="37">
        <f t="shared" si="18"/>
        <v>2.3541666666666663E-3</v>
      </c>
      <c r="L82" s="37">
        <f t="shared" si="22"/>
        <v>6.6398809523809527E-3</v>
      </c>
      <c r="M82" s="98">
        <f t="shared" ref="M82:X82" si="25">M81+$K82</f>
        <v>0.23927876984126981</v>
      </c>
      <c r="N82" s="98">
        <f t="shared" si="25"/>
        <v>0.28788988095238099</v>
      </c>
      <c r="O82" s="10">
        <f t="shared" si="25"/>
        <v>0.33302876984126989</v>
      </c>
      <c r="P82" s="98">
        <f t="shared" si="25"/>
        <v>0.37469543650793657</v>
      </c>
      <c r="Q82" s="98">
        <f t="shared" si="25"/>
        <v>0.45802876984126989</v>
      </c>
      <c r="R82" s="98">
        <f t="shared" si="25"/>
        <v>0.49969543650793657</v>
      </c>
      <c r="S82" s="98">
        <f t="shared" si="25"/>
        <v>0.56219543650793646</v>
      </c>
      <c r="T82" s="98">
        <f t="shared" si="25"/>
        <v>0.65247321428571425</v>
      </c>
      <c r="U82" s="98">
        <f t="shared" si="25"/>
        <v>0.69413988095238088</v>
      </c>
      <c r="V82" s="98">
        <f t="shared" si="25"/>
        <v>0.74275099206349204</v>
      </c>
      <c r="W82" s="98">
        <f t="shared" si="25"/>
        <v>0.78441765873015867</v>
      </c>
      <c r="X82" s="98">
        <f t="shared" si="25"/>
        <v>0.87122321428571425</v>
      </c>
    </row>
    <row r="83" spans="1:24">
      <c r="A83" s="1951"/>
      <c r="B83" s="846" t="s">
        <v>228</v>
      </c>
      <c r="C83" s="1264" t="s">
        <v>4</v>
      </c>
      <c r="D83" s="1264" t="s">
        <v>1683</v>
      </c>
      <c r="E83" s="1504" t="s">
        <v>23</v>
      </c>
      <c r="F83" s="901">
        <v>1.4</v>
      </c>
      <c r="G83" s="472">
        <f t="shared" si="24"/>
        <v>7.26</v>
      </c>
      <c r="H83" s="571" t="s">
        <v>1327</v>
      </c>
      <c r="I83" s="571" t="s">
        <v>545</v>
      </c>
      <c r="J83" s="568">
        <v>40</v>
      </c>
      <c r="K83" s="37">
        <f t="shared" si="18"/>
        <v>1.4583333333333332E-3</v>
      </c>
      <c r="L83" s="37">
        <f t="shared" si="22"/>
        <v>8.098214285714285E-3</v>
      </c>
      <c r="M83" s="98">
        <f t="shared" ref="M83:X83" si="26">M82+$K83</f>
        <v>0.24073710317460315</v>
      </c>
      <c r="N83" s="98">
        <f t="shared" si="26"/>
        <v>0.28934821428571433</v>
      </c>
      <c r="O83" s="10">
        <f t="shared" si="26"/>
        <v>0.33448710317460323</v>
      </c>
      <c r="P83" s="98">
        <f t="shared" si="26"/>
        <v>0.37615376984126991</v>
      </c>
      <c r="Q83" s="98">
        <f t="shared" si="26"/>
        <v>0.45948710317460323</v>
      </c>
      <c r="R83" s="98">
        <f t="shared" si="26"/>
        <v>0.50115376984126991</v>
      </c>
      <c r="S83" s="98">
        <f t="shared" si="26"/>
        <v>0.5636537698412698</v>
      </c>
      <c r="T83" s="98">
        <f t="shared" si="26"/>
        <v>0.65393154761904759</v>
      </c>
      <c r="U83" s="98">
        <f t="shared" si="26"/>
        <v>0.69559821428571422</v>
      </c>
      <c r="V83" s="98">
        <f t="shared" si="26"/>
        <v>0.74420932539682538</v>
      </c>
      <c r="W83" s="98">
        <f t="shared" si="26"/>
        <v>0.78587599206349201</v>
      </c>
      <c r="X83" s="98">
        <f t="shared" si="26"/>
        <v>0.87268154761904759</v>
      </c>
    </row>
    <row r="84" spans="1:24">
      <c r="A84" s="1951"/>
      <c r="B84" s="846" t="s">
        <v>398</v>
      </c>
      <c r="C84" s="1264" t="s">
        <v>4</v>
      </c>
      <c r="D84" s="1264" t="s">
        <v>1681</v>
      </c>
      <c r="E84" s="1622" t="s">
        <v>24</v>
      </c>
      <c r="F84" s="903">
        <v>1.43</v>
      </c>
      <c r="G84" s="472">
        <f t="shared" si="24"/>
        <v>8.69</v>
      </c>
      <c r="H84" s="581" t="s">
        <v>1068</v>
      </c>
      <c r="I84" s="581" t="s">
        <v>1069</v>
      </c>
      <c r="J84" s="568">
        <v>35</v>
      </c>
      <c r="K84" s="37">
        <f t="shared" si="18"/>
        <v>1.7023809523809524E-3</v>
      </c>
      <c r="L84" s="37">
        <f t="shared" si="22"/>
        <v>9.8005952380952367E-3</v>
      </c>
      <c r="M84" s="98">
        <f t="shared" ref="M84:X84" si="27">M83+$K84</f>
        <v>0.2424394841269841</v>
      </c>
      <c r="N84" s="98">
        <f t="shared" si="27"/>
        <v>0.29105059523809529</v>
      </c>
      <c r="O84" s="10">
        <f t="shared" si="27"/>
        <v>0.33618948412698418</v>
      </c>
      <c r="P84" s="98">
        <f t="shared" si="27"/>
        <v>0.37785615079365087</v>
      </c>
      <c r="Q84" s="98">
        <f t="shared" si="27"/>
        <v>0.46118948412698418</v>
      </c>
      <c r="R84" s="98">
        <f t="shared" si="27"/>
        <v>0.50285615079365087</v>
      </c>
      <c r="S84" s="98">
        <f t="shared" si="27"/>
        <v>0.56535615079365076</v>
      </c>
      <c r="T84" s="98">
        <f t="shared" si="27"/>
        <v>0.65563392857142855</v>
      </c>
      <c r="U84" s="98">
        <f t="shared" si="27"/>
        <v>0.69730059523809518</v>
      </c>
      <c r="V84" s="98">
        <f t="shared" si="27"/>
        <v>0.74591170634920634</v>
      </c>
      <c r="W84" s="98">
        <f t="shared" si="27"/>
        <v>0.78757837301587297</v>
      </c>
      <c r="X84" s="98">
        <f t="shared" si="27"/>
        <v>0.87438392857142855</v>
      </c>
    </row>
    <row r="85" spans="1:24">
      <c r="A85" s="1951"/>
      <c r="B85" s="846" t="s">
        <v>399</v>
      </c>
      <c r="C85" s="1433" t="s">
        <v>4</v>
      </c>
      <c r="D85" s="1433" t="s">
        <v>1681</v>
      </c>
      <c r="E85" s="1504" t="s">
        <v>25</v>
      </c>
      <c r="F85" s="905">
        <v>0.55000000000000004</v>
      </c>
      <c r="G85" s="472">
        <f t="shared" si="24"/>
        <v>9.24</v>
      </c>
      <c r="H85" s="581" t="s">
        <v>1070</v>
      </c>
      <c r="I85" s="581" t="s">
        <v>1071</v>
      </c>
      <c r="J85" s="568">
        <v>35</v>
      </c>
      <c r="K85" s="37">
        <f t="shared" si="18"/>
        <v>6.5476190476190484E-4</v>
      </c>
      <c r="L85" s="37">
        <f t="shared" si="22"/>
        <v>1.0455357142857141E-2</v>
      </c>
      <c r="M85" s="98">
        <f t="shared" ref="M85:X85" si="28">M84+$K85</f>
        <v>0.24309424603174601</v>
      </c>
      <c r="N85" s="98">
        <f t="shared" si="28"/>
        <v>0.29170535714285717</v>
      </c>
      <c r="O85" s="10">
        <f t="shared" si="28"/>
        <v>0.33684424603174606</v>
      </c>
      <c r="P85" s="98">
        <f t="shared" si="28"/>
        <v>0.37851091269841275</v>
      </c>
      <c r="Q85" s="98">
        <f t="shared" si="28"/>
        <v>0.46184424603174606</v>
      </c>
      <c r="R85" s="98">
        <f t="shared" si="28"/>
        <v>0.50351091269841275</v>
      </c>
      <c r="S85" s="98">
        <f t="shared" si="28"/>
        <v>0.56601091269841264</v>
      </c>
      <c r="T85" s="98">
        <f t="shared" si="28"/>
        <v>0.65628869047619043</v>
      </c>
      <c r="U85" s="98">
        <f t="shared" si="28"/>
        <v>0.69795535714285706</v>
      </c>
      <c r="V85" s="98">
        <f t="shared" si="28"/>
        <v>0.74656646825396822</v>
      </c>
      <c r="W85" s="98">
        <f t="shared" si="28"/>
        <v>0.78823313492063485</v>
      </c>
      <c r="X85" s="98">
        <f t="shared" si="28"/>
        <v>0.87503869047619043</v>
      </c>
    </row>
    <row r="86" spans="1:24">
      <c r="A86" s="1951"/>
      <c r="B86" s="846" t="s">
        <v>227</v>
      </c>
      <c r="C86" s="1264" t="s">
        <v>4</v>
      </c>
      <c r="D86" s="1264" t="s">
        <v>1681</v>
      </c>
      <c r="E86" s="1622" t="s">
        <v>26</v>
      </c>
      <c r="F86" s="903">
        <v>0.6</v>
      </c>
      <c r="G86" s="487">
        <f t="shared" si="24"/>
        <v>9.84</v>
      </c>
      <c r="H86" s="581" t="s">
        <v>1072</v>
      </c>
      <c r="I86" s="581" t="s">
        <v>1073</v>
      </c>
      <c r="J86" s="568">
        <v>35</v>
      </c>
      <c r="K86" s="37">
        <f t="shared" si="18"/>
        <v>7.1428571428571429E-4</v>
      </c>
      <c r="L86" s="37">
        <f t="shared" si="22"/>
        <v>1.1169642857142855E-2</v>
      </c>
      <c r="M86" s="98">
        <f t="shared" ref="M86:X86" si="29">M85+$K86</f>
        <v>0.24380853174603173</v>
      </c>
      <c r="N86" s="98">
        <f t="shared" si="29"/>
        <v>0.29241964285714289</v>
      </c>
      <c r="O86" s="10">
        <f t="shared" si="29"/>
        <v>0.33755853174603179</v>
      </c>
      <c r="P86" s="98">
        <f t="shared" si="29"/>
        <v>0.37922519841269847</v>
      </c>
      <c r="Q86" s="98">
        <f t="shared" si="29"/>
        <v>0.46255853174603179</v>
      </c>
      <c r="R86" s="98">
        <f t="shared" si="29"/>
        <v>0.50422519841269842</v>
      </c>
      <c r="S86" s="98">
        <f t="shared" si="29"/>
        <v>0.56672519841269831</v>
      </c>
      <c r="T86" s="98">
        <f t="shared" si="29"/>
        <v>0.6570029761904761</v>
      </c>
      <c r="U86" s="98">
        <f t="shared" si="29"/>
        <v>0.69866964285714273</v>
      </c>
      <c r="V86" s="98">
        <f t="shared" si="29"/>
        <v>0.74728075396825389</v>
      </c>
      <c r="W86" s="98">
        <f t="shared" si="29"/>
        <v>0.78894742063492052</v>
      </c>
      <c r="X86" s="98">
        <f t="shared" si="29"/>
        <v>0.8757529761904761</v>
      </c>
    </row>
    <row r="87" spans="1:24">
      <c r="A87" s="2079" t="s">
        <v>3</v>
      </c>
      <c r="B87" s="846" t="s">
        <v>226</v>
      </c>
      <c r="C87" s="35" t="s">
        <v>4</v>
      </c>
      <c r="D87" s="1439" t="s">
        <v>1681</v>
      </c>
      <c r="E87" s="1504" t="s">
        <v>27</v>
      </c>
      <c r="F87" s="904">
        <v>1.37</v>
      </c>
      <c r="G87" s="487">
        <f t="shared" si="24"/>
        <v>11.21</v>
      </c>
      <c r="H87" s="581" t="s">
        <v>806</v>
      </c>
      <c r="I87" s="581" t="s">
        <v>814</v>
      </c>
      <c r="J87" s="568">
        <v>35</v>
      </c>
      <c r="K87" s="37">
        <f t="shared" si="18"/>
        <v>1.6309523809523812E-3</v>
      </c>
      <c r="L87" s="37">
        <f t="shared" si="22"/>
        <v>1.2800595238095236E-2</v>
      </c>
      <c r="M87" s="98">
        <f t="shared" ref="M87:X87" si="30">M86+$K87</f>
        <v>0.2454394841269841</v>
      </c>
      <c r="N87" s="98">
        <f t="shared" si="30"/>
        <v>0.29405059523809529</v>
      </c>
      <c r="O87" s="10">
        <f t="shared" si="30"/>
        <v>0.33918948412698419</v>
      </c>
      <c r="P87" s="98">
        <f t="shared" si="30"/>
        <v>0.38085615079365087</v>
      </c>
      <c r="Q87" s="98">
        <f t="shared" si="30"/>
        <v>0.46418948412698419</v>
      </c>
      <c r="R87" s="98">
        <f t="shared" si="30"/>
        <v>0.50585615079365076</v>
      </c>
      <c r="S87" s="98">
        <f t="shared" si="30"/>
        <v>0.56835615079365065</v>
      </c>
      <c r="T87" s="98">
        <f t="shared" si="30"/>
        <v>0.65863392857142844</v>
      </c>
      <c r="U87" s="98">
        <f t="shared" si="30"/>
        <v>0.70030059523809507</v>
      </c>
      <c r="V87" s="98">
        <f t="shared" si="30"/>
        <v>0.74891170634920623</v>
      </c>
      <c r="W87" s="98">
        <f t="shared" si="30"/>
        <v>0.79057837301587286</v>
      </c>
      <c r="X87" s="98">
        <f t="shared" si="30"/>
        <v>0.87738392857142844</v>
      </c>
    </row>
    <row r="88" spans="1:24">
      <c r="A88" s="1963"/>
      <c r="B88" s="335" t="s">
        <v>225</v>
      </c>
      <c r="C88" s="35" t="s">
        <v>4</v>
      </c>
      <c r="D88" s="1439" t="s">
        <v>1681</v>
      </c>
      <c r="E88" s="1622" t="s">
        <v>28</v>
      </c>
      <c r="F88" s="903">
        <v>0.9</v>
      </c>
      <c r="G88" s="487">
        <f t="shared" si="24"/>
        <v>12.110000000000001</v>
      </c>
      <c r="H88" s="581" t="s">
        <v>815</v>
      </c>
      <c r="I88" s="581" t="s">
        <v>816</v>
      </c>
      <c r="J88" s="568">
        <v>35</v>
      </c>
      <c r="K88" s="37">
        <f t="shared" si="18"/>
        <v>1.0714285714285715E-3</v>
      </c>
      <c r="L88" s="37">
        <f t="shared" si="22"/>
        <v>1.3872023809523808E-2</v>
      </c>
      <c r="M88" s="98">
        <f t="shared" ref="M88:X88" si="31">M87+$K88</f>
        <v>0.24651091269841269</v>
      </c>
      <c r="N88" s="98">
        <f t="shared" si="31"/>
        <v>0.29512202380952385</v>
      </c>
      <c r="O88" s="10">
        <f t="shared" si="31"/>
        <v>0.34026091269841274</v>
      </c>
      <c r="P88" s="98">
        <f t="shared" si="31"/>
        <v>0.38192757936507943</v>
      </c>
      <c r="Q88" s="98">
        <f t="shared" si="31"/>
        <v>0.46526091269841274</v>
      </c>
      <c r="R88" s="98">
        <f t="shared" si="31"/>
        <v>0.50692757936507937</v>
      </c>
      <c r="S88" s="98">
        <f t="shared" si="31"/>
        <v>0.56942757936507926</v>
      </c>
      <c r="T88" s="98">
        <f t="shared" si="31"/>
        <v>0.65970535714285705</v>
      </c>
      <c r="U88" s="98">
        <f t="shared" si="31"/>
        <v>0.70137202380952368</v>
      </c>
      <c r="V88" s="98">
        <f t="shared" si="31"/>
        <v>0.74998313492063484</v>
      </c>
      <c r="W88" s="98">
        <f t="shared" si="31"/>
        <v>0.79164980158730147</v>
      </c>
      <c r="X88" s="98">
        <f t="shared" si="31"/>
        <v>0.87845535714285705</v>
      </c>
    </row>
    <row r="89" spans="1:24">
      <c r="A89" s="1963"/>
      <c r="B89" s="846" t="s">
        <v>224</v>
      </c>
      <c r="C89" s="35" t="s">
        <v>4</v>
      </c>
      <c r="D89" s="1439" t="s">
        <v>1683</v>
      </c>
      <c r="E89" s="1504" t="s">
        <v>29</v>
      </c>
      <c r="F89" s="903">
        <v>1.35</v>
      </c>
      <c r="G89" s="487">
        <f t="shared" si="24"/>
        <v>13.46</v>
      </c>
      <c r="H89" s="581" t="s">
        <v>817</v>
      </c>
      <c r="I89" s="581" t="s">
        <v>818</v>
      </c>
      <c r="J89" s="568">
        <v>35</v>
      </c>
      <c r="K89" s="37">
        <f t="shared" si="18"/>
        <v>1.6071428571428573E-3</v>
      </c>
      <c r="L89" s="37">
        <f t="shared" si="22"/>
        <v>1.5479166666666665E-2</v>
      </c>
      <c r="M89" s="98">
        <f t="shared" ref="M89:X89" si="32">M88+$K89</f>
        <v>0.24811805555555555</v>
      </c>
      <c r="N89" s="98">
        <f t="shared" si="32"/>
        <v>0.29672916666666671</v>
      </c>
      <c r="O89" s="10">
        <f t="shared" si="32"/>
        <v>0.34186805555555561</v>
      </c>
      <c r="P89" s="98">
        <f t="shared" si="32"/>
        <v>0.38353472222222229</v>
      </c>
      <c r="Q89" s="98">
        <f t="shared" si="32"/>
        <v>0.46686805555555561</v>
      </c>
      <c r="R89" s="98">
        <f t="shared" si="32"/>
        <v>0.50853472222222218</v>
      </c>
      <c r="S89" s="98">
        <f t="shared" si="32"/>
        <v>0.57103472222222207</v>
      </c>
      <c r="T89" s="98">
        <f t="shared" si="32"/>
        <v>0.66131249999999986</v>
      </c>
      <c r="U89" s="98">
        <f t="shared" si="32"/>
        <v>0.70297916666666649</v>
      </c>
      <c r="V89" s="98">
        <f t="shared" si="32"/>
        <v>0.75159027777777765</v>
      </c>
      <c r="W89" s="98">
        <f t="shared" si="32"/>
        <v>0.79325694444444428</v>
      </c>
      <c r="X89" s="98">
        <f t="shared" si="32"/>
        <v>0.88006249999999986</v>
      </c>
    </row>
    <row r="90" spans="1:24">
      <c r="A90" s="1963"/>
      <c r="B90" s="846" t="s">
        <v>223</v>
      </c>
      <c r="C90" s="35" t="s">
        <v>4</v>
      </c>
      <c r="D90" s="1439" t="s">
        <v>1683</v>
      </c>
      <c r="E90" s="1622" t="s">
        <v>30</v>
      </c>
      <c r="F90" s="903">
        <v>0.82</v>
      </c>
      <c r="G90" s="487">
        <f t="shared" si="24"/>
        <v>14.280000000000001</v>
      </c>
      <c r="H90" s="581" t="s">
        <v>819</v>
      </c>
      <c r="I90" s="581" t="s">
        <v>822</v>
      </c>
      <c r="J90" s="568">
        <v>35</v>
      </c>
      <c r="K90" s="37">
        <f t="shared" si="18"/>
        <v>9.7619047619047609E-4</v>
      </c>
      <c r="L90" s="37">
        <f t="shared" si="22"/>
        <v>1.6455357142857143E-2</v>
      </c>
      <c r="M90" s="98">
        <f t="shared" ref="M90:X90" si="33">M89+$K90</f>
        <v>0.24909424603174601</v>
      </c>
      <c r="N90" s="98">
        <f t="shared" si="33"/>
        <v>0.29770535714285717</v>
      </c>
      <c r="O90" s="10">
        <f t="shared" si="33"/>
        <v>0.34284424603174607</v>
      </c>
      <c r="P90" s="98">
        <f t="shared" si="33"/>
        <v>0.38451091269841275</v>
      </c>
      <c r="Q90" s="98">
        <f t="shared" si="33"/>
        <v>0.46784424603174607</v>
      </c>
      <c r="R90" s="98">
        <f t="shared" si="33"/>
        <v>0.50951091269841264</v>
      </c>
      <c r="S90" s="98">
        <f t="shared" si="33"/>
        <v>0.57201091269841253</v>
      </c>
      <c r="T90" s="98">
        <f t="shared" si="33"/>
        <v>0.66228869047619032</v>
      </c>
      <c r="U90" s="98">
        <f t="shared" si="33"/>
        <v>0.70395535714285695</v>
      </c>
      <c r="V90" s="98">
        <f t="shared" si="33"/>
        <v>0.75256646825396811</v>
      </c>
      <c r="W90" s="98">
        <f t="shared" si="33"/>
        <v>0.79423313492063474</v>
      </c>
      <c r="X90" s="98">
        <f t="shared" si="33"/>
        <v>0.88103869047619032</v>
      </c>
    </row>
    <row r="91" spans="1:24">
      <c r="A91" s="1963"/>
      <c r="B91" s="335" t="s">
        <v>222</v>
      </c>
      <c r="C91" s="35" t="s">
        <v>4</v>
      </c>
      <c r="D91" s="1439" t="s">
        <v>1683</v>
      </c>
      <c r="E91" s="1504" t="s">
        <v>31</v>
      </c>
      <c r="F91" s="375">
        <v>0.62</v>
      </c>
      <c r="G91" s="487">
        <f t="shared" si="24"/>
        <v>14.9</v>
      </c>
      <c r="H91" s="581" t="s">
        <v>820</v>
      </c>
      <c r="I91" s="581" t="s">
        <v>821</v>
      </c>
      <c r="J91" s="568">
        <v>35</v>
      </c>
      <c r="K91" s="37">
        <f t="shared" si="18"/>
        <v>7.3809523809523811E-4</v>
      </c>
      <c r="L91" s="37">
        <f t="shared" si="22"/>
        <v>1.7193452380952382E-2</v>
      </c>
      <c r="M91" s="98">
        <f t="shared" ref="M91:X91" si="34">M90+$K91</f>
        <v>0.24983234126984125</v>
      </c>
      <c r="N91" s="98">
        <f t="shared" si="34"/>
        <v>0.29844345238095243</v>
      </c>
      <c r="O91" s="10">
        <f t="shared" si="34"/>
        <v>0.34358234126984133</v>
      </c>
      <c r="P91" s="98">
        <f t="shared" si="34"/>
        <v>0.38524900793650801</v>
      </c>
      <c r="Q91" s="98">
        <f t="shared" si="34"/>
        <v>0.46858234126984133</v>
      </c>
      <c r="R91" s="98">
        <f t="shared" si="34"/>
        <v>0.51024900793650785</v>
      </c>
      <c r="S91" s="98">
        <f t="shared" si="34"/>
        <v>0.57274900793650774</v>
      </c>
      <c r="T91" s="98">
        <f t="shared" si="34"/>
        <v>0.66302678571428553</v>
      </c>
      <c r="U91" s="98">
        <f t="shared" si="34"/>
        <v>0.70469345238095216</v>
      </c>
      <c r="V91" s="98">
        <f t="shared" si="34"/>
        <v>0.75330456349206332</v>
      </c>
      <c r="W91" s="98">
        <f t="shared" si="34"/>
        <v>0.79497123015872995</v>
      </c>
      <c r="X91" s="98">
        <f t="shared" si="34"/>
        <v>0.88177678571428553</v>
      </c>
    </row>
    <row r="92" spans="1:24">
      <c r="A92" s="1963"/>
      <c r="B92" s="335" t="s">
        <v>221</v>
      </c>
      <c r="C92" s="35" t="s">
        <v>5</v>
      </c>
      <c r="D92" s="1439" t="s">
        <v>1683</v>
      </c>
      <c r="E92" s="1622" t="s">
        <v>32</v>
      </c>
      <c r="F92" s="380">
        <v>2.0699999999999998</v>
      </c>
      <c r="G92" s="487">
        <f t="shared" si="24"/>
        <v>16.97</v>
      </c>
      <c r="H92" s="581" t="s">
        <v>1074</v>
      </c>
      <c r="I92" s="581" t="s">
        <v>1075</v>
      </c>
      <c r="J92" s="568">
        <v>35</v>
      </c>
      <c r="K92" s="37">
        <f t="shared" si="18"/>
        <v>2.464285714285714E-3</v>
      </c>
      <c r="L92" s="37">
        <f>L91+K92</f>
        <v>1.9657738095238096E-2</v>
      </c>
      <c r="M92" s="98">
        <f t="shared" ref="M92:X92" si="35">M91+$K92</f>
        <v>0.25229662698412697</v>
      </c>
      <c r="N92" s="98">
        <f t="shared" si="35"/>
        <v>0.30090773809523813</v>
      </c>
      <c r="O92" s="10">
        <f t="shared" si="35"/>
        <v>0.34604662698412703</v>
      </c>
      <c r="P92" s="98">
        <f t="shared" si="35"/>
        <v>0.38771329365079371</v>
      </c>
      <c r="Q92" s="98">
        <f t="shared" si="35"/>
        <v>0.47104662698412703</v>
      </c>
      <c r="R92" s="98">
        <f t="shared" si="35"/>
        <v>0.51271329365079354</v>
      </c>
      <c r="S92" s="98">
        <f t="shared" si="35"/>
        <v>0.57521329365079343</v>
      </c>
      <c r="T92" s="98">
        <f t="shared" si="35"/>
        <v>0.66549107142857122</v>
      </c>
      <c r="U92" s="98">
        <f t="shared" si="35"/>
        <v>0.70715773809523785</v>
      </c>
      <c r="V92" s="98">
        <f t="shared" si="35"/>
        <v>0.75576884920634901</v>
      </c>
      <c r="W92" s="98">
        <f t="shared" si="35"/>
        <v>0.79743551587301564</v>
      </c>
      <c r="X92" s="98">
        <f t="shared" si="35"/>
        <v>0.88424107142857122</v>
      </c>
    </row>
    <row r="93" spans="1:24">
      <c r="A93" s="1963"/>
      <c r="B93" s="335" t="s">
        <v>220</v>
      </c>
      <c r="C93" s="35" t="s">
        <v>4</v>
      </c>
      <c r="D93" s="1439" t="s">
        <v>1683</v>
      </c>
      <c r="E93" s="1504" t="s">
        <v>148</v>
      </c>
      <c r="F93" s="720">
        <v>0.78</v>
      </c>
      <c r="G93" s="487">
        <f t="shared" si="24"/>
        <v>17.75</v>
      </c>
      <c r="H93" s="581" t="s">
        <v>1076</v>
      </c>
      <c r="I93" s="581" t="s">
        <v>1077</v>
      </c>
      <c r="J93" s="568">
        <v>35</v>
      </c>
      <c r="K93" s="37">
        <f t="shared" si="18"/>
        <v>9.2857142857142867E-4</v>
      </c>
      <c r="L93" s="37">
        <f t="shared" ref="L93:L115" si="36">L92+K93</f>
        <v>2.0586309523809524E-2</v>
      </c>
      <c r="M93" s="98">
        <f t="shared" ref="M93:X93" si="37">M92+$K93</f>
        <v>0.25322519841269842</v>
      </c>
      <c r="N93" s="98">
        <f t="shared" si="37"/>
        <v>0.30183630952380958</v>
      </c>
      <c r="O93" s="10">
        <f t="shared" si="37"/>
        <v>0.34697519841269847</v>
      </c>
      <c r="P93" s="98">
        <f t="shared" si="37"/>
        <v>0.38864186507936516</v>
      </c>
      <c r="Q93" s="98">
        <f t="shared" si="37"/>
        <v>0.47197519841269847</v>
      </c>
      <c r="R93" s="98">
        <f t="shared" si="37"/>
        <v>0.51364186507936493</v>
      </c>
      <c r="S93" s="98">
        <f t="shared" si="37"/>
        <v>0.57614186507936482</v>
      </c>
      <c r="T93" s="98">
        <f t="shared" si="37"/>
        <v>0.66641964285714261</v>
      </c>
      <c r="U93" s="98">
        <f t="shared" si="37"/>
        <v>0.70808630952380924</v>
      </c>
      <c r="V93" s="98">
        <f t="shared" si="37"/>
        <v>0.7566974206349204</v>
      </c>
      <c r="W93" s="98">
        <f t="shared" si="37"/>
        <v>0.79836408730158703</v>
      </c>
      <c r="X93" s="98">
        <f t="shared" si="37"/>
        <v>0.88516964285714261</v>
      </c>
    </row>
    <row r="94" spans="1:24">
      <c r="A94" s="1963"/>
      <c r="B94" s="335" t="s">
        <v>207</v>
      </c>
      <c r="C94" s="1264" t="s">
        <v>4</v>
      </c>
      <c r="D94" s="1264" t="s">
        <v>1683</v>
      </c>
      <c r="E94" s="1622" t="s">
        <v>149</v>
      </c>
      <c r="F94" s="720">
        <v>0.94</v>
      </c>
      <c r="G94" s="487">
        <f t="shared" si="24"/>
        <v>18.690000000000001</v>
      </c>
      <c r="H94" s="581" t="s">
        <v>1078</v>
      </c>
      <c r="I94" s="581" t="s">
        <v>1079</v>
      </c>
      <c r="J94" s="568">
        <v>30</v>
      </c>
      <c r="K94" s="37">
        <f t="shared" si="18"/>
        <v>1.3055555555555555E-3</v>
      </c>
      <c r="L94" s="37">
        <f t="shared" si="36"/>
        <v>2.189186507936508E-2</v>
      </c>
      <c r="M94" s="98">
        <f t="shared" ref="M94:X94" si="38">M93+$K94</f>
        <v>0.25453075396825398</v>
      </c>
      <c r="N94" s="98">
        <f t="shared" si="38"/>
        <v>0.30314186507936514</v>
      </c>
      <c r="O94" s="10">
        <f t="shared" si="38"/>
        <v>0.34828075396825403</v>
      </c>
      <c r="P94" s="98">
        <f t="shared" si="38"/>
        <v>0.38994742063492072</v>
      </c>
      <c r="Q94" s="98">
        <f t="shared" si="38"/>
        <v>0.47328075396825403</v>
      </c>
      <c r="R94" s="98">
        <f t="shared" si="38"/>
        <v>0.51494742063492049</v>
      </c>
      <c r="S94" s="98">
        <f t="shared" si="38"/>
        <v>0.57744742063492038</v>
      </c>
      <c r="T94" s="98">
        <f t="shared" si="38"/>
        <v>0.66772519841269817</v>
      </c>
      <c r="U94" s="98">
        <f t="shared" si="38"/>
        <v>0.7093918650793648</v>
      </c>
      <c r="V94" s="98">
        <f t="shared" si="38"/>
        <v>0.75800297619047596</v>
      </c>
      <c r="W94" s="98">
        <f t="shared" si="38"/>
        <v>0.79966964285714259</v>
      </c>
      <c r="X94" s="98">
        <f t="shared" si="38"/>
        <v>0.88647519841269817</v>
      </c>
    </row>
    <row r="95" spans="1:24">
      <c r="A95" s="1963"/>
      <c r="B95" s="906" t="s">
        <v>208</v>
      </c>
      <c r="C95" s="1264" t="s">
        <v>4</v>
      </c>
      <c r="D95" s="1264" t="s">
        <v>1681</v>
      </c>
      <c r="E95" s="1504" t="s">
        <v>150</v>
      </c>
      <c r="F95" s="720">
        <v>0.6</v>
      </c>
      <c r="G95" s="487">
        <f t="shared" si="24"/>
        <v>19.290000000000003</v>
      </c>
      <c r="H95" s="581" t="s">
        <v>1080</v>
      </c>
      <c r="I95" s="581" t="s">
        <v>1081</v>
      </c>
      <c r="J95" s="568">
        <v>30</v>
      </c>
      <c r="K95" s="37">
        <f t="shared" si="18"/>
        <v>8.3333333333333339E-4</v>
      </c>
      <c r="L95" s="37">
        <f t="shared" si="36"/>
        <v>2.2725198412698412E-2</v>
      </c>
      <c r="M95" s="98">
        <f t="shared" ref="M95:X95" si="39">M94+$K95</f>
        <v>0.25536408730158733</v>
      </c>
      <c r="N95" s="98">
        <f t="shared" si="39"/>
        <v>0.30397519841269849</v>
      </c>
      <c r="O95" s="10">
        <f t="shared" si="39"/>
        <v>0.34911408730158738</v>
      </c>
      <c r="P95" s="98">
        <f t="shared" si="39"/>
        <v>0.39078075396825407</v>
      </c>
      <c r="Q95" s="98">
        <f t="shared" si="39"/>
        <v>0.47411408730158738</v>
      </c>
      <c r="R95" s="98">
        <f t="shared" si="39"/>
        <v>0.51578075396825385</v>
      </c>
      <c r="S95" s="98">
        <f t="shared" si="39"/>
        <v>0.57828075396825374</v>
      </c>
      <c r="T95" s="98">
        <f t="shared" si="39"/>
        <v>0.66855853174603153</v>
      </c>
      <c r="U95" s="98">
        <f t="shared" si="39"/>
        <v>0.71022519841269816</v>
      </c>
      <c r="V95" s="98">
        <f t="shared" si="39"/>
        <v>0.75883630952380932</v>
      </c>
      <c r="W95" s="98">
        <f t="shared" si="39"/>
        <v>0.80050297619047595</v>
      </c>
      <c r="X95" s="98">
        <f t="shared" si="39"/>
        <v>0.88730853174603153</v>
      </c>
    </row>
    <row r="96" spans="1:24">
      <c r="A96" s="1963"/>
      <c r="B96" s="335" t="s">
        <v>219</v>
      </c>
      <c r="C96" s="1264" t="s">
        <v>4</v>
      </c>
      <c r="D96" s="1264" t="s">
        <v>1681</v>
      </c>
      <c r="E96" s="1622" t="s">
        <v>151</v>
      </c>
      <c r="F96" s="720">
        <v>0.8</v>
      </c>
      <c r="G96" s="487">
        <f t="shared" si="24"/>
        <v>20.090000000000003</v>
      </c>
      <c r="H96" s="581" t="s">
        <v>1094</v>
      </c>
      <c r="I96" s="581" t="s">
        <v>1095</v>
      </c>
      <c r="J96" s="568">
        <v>30</v>
      </c>
      <c r="K96" s="37">
        <f t="shared" si="18"/>
        <v>1.1111111111111111E-3</v>
      </c>
      <c r="L96" s="37">
        <f t="shared" si="36"/>
        <v>2.3836309523809524E-2</v>
      </c>
      <c r="M96" s="98">
        <f t="shared" ref="M96:X96" si="40">M95+$K96</f>
        <v>0.25647519841269845</v>
      </c>
      <c r="N96" s="98">
        <f t="shared" si="40"/>
        <v>0.30508630952380961</v>
      </c>
      <c r="O96" s="10">
        <f t="shared" si="40"/>
        <v>0.3502251984126985</v>
      </c>
      <c r="P96" s="98">
        <f t="shared" si="40"/>
        <v>0.39189186507936519</v>
      </c>
      <c r="Q96" s="98">
        <f t="shared" si="40"/>
        <v>0.4752251984126985</v>
      </c>
      <c r="R96" s="98">
        <f t="shared" si="40"/>
        <v>0.51689186507936491</v>
      </c>
      <c r="S96" s="98">
        <f t="shared" si="40"/>
        <v>0.5793918650793648</v>
      </c>
      <c r="T96" s="98">
        <f t="shared" si="40"/>
        <v>0.66966964285714259</v>
      </c>
      <c r="U96" s="98">
        <f t="shared" si="40"/>
        <v>0.71133630952380922</v>
      </c>
      <c r="V96" s="98">
        <f t="shared" si="40"/>
        <v>0.75994742063492038</v>
      </c>
      <c r="W96" s="98">
        <f t="shared" si="40"/>
        <v>0.80161408730158701</v>
      </c>
      <c r="X96" s="98">
        <f t="shared" si="40"/>
        <v>0.88841964285714259</v>
      </c>
    </row>
    <row r="97" spans="1:24">
      <c r="A97" s="1963"/>
      <c r="B97" s="335" t="s">
        <v>218</v>
      </c>
      <c r="C97" s="1264" t="s">
        <v>4</v>
      </c>
      <c r="D97" s="1264" t="s">
        <v>1681</v>
      </c>
      <c r="E97" s="1504" t="s">
        <v>152</v>
      </c>
      <c r="F97" s="720">
        <v>0.6</v>
      </c>
      <c r="G97" s="487">
        <f t="shared" si="24"/>
        <v>20.690000000000005</v>
      </c>
      <c r="H97" s="581" t="s">
        <v>1096</v>
      </c>
      <c r="I97" s="581" t="s">
        <v>1097</v>
      </c>
      <c r="J97" s="568">
        <v>30</v>
      </c>
      <c r="K97" s="37">
        <f t="shared" si="18"/>
        <v>8.3333333333333339E-4</v>
      </c>
      <c r="L97" s="37">
        <f t="shared" si="36"/>
        <v>2.4669642857142855E-2</v>
      </c>
      <c r="M97" s="98">
        <f t="shared" ref="M97:X97" si="41">M96+$K97</f>
        <v>0.2573085317460318</v>
      </c>
      <c r="N97" s="98">
        <f t="shared" si="41"/>
        <v>0.30591964285714296</v>
      </c>
      <c r="O97" s="10">
        <f t="shared" si="41"/>
        <v>0.35105853174603185</v>
      </c>
      <c r="P97" s="98">
        <f t="shared" si="41"/>
        <v>0.39272519841269854</v>
      </c>
      <c r="Q97" s="98">
        <f t="shared" si="41"/>
        <v>0.47605853174603185</v>
      </c>
      <c r="R97" s="98">
        <f t="shared" si="41"/>
        <v>0.51772519841269826</v>
      </c>
      <c r="S97" s="98">
        <f t="shared" si="41"/>
        <v>0.58022519841269815</v>
      </c>
      <c r="T97" s="98">
        <f t="shared" si="41"/>
        <v>0.67050297619047594</v>
      </c>
      <c r="U97" s="98">
        <f t="shared" si="41"/>
        <v>0.71216964285714257</v>
      </c>
      <c r="V97" s="98">
        <f t="shared" si="41"/>
        <v>0.76078075396825373</v>
      </c>
      <c r="W97" s="98">
        <f t="shared" si="41"/>
        <v>0.80244742063492036</v>
      </c>
      <c r="X97" s="98">
        <f t="shared" si="41"/>
        <v>0.88925297619047594</v>
      </c>
    </row>
    <row r="98" spans="1:24">
      <c r="A98" s="1963"/>
      <c r="B98" s="335" t="s">
        <v>202</v>
      </c>
      <c r="C98" s="1264" t="s">
        <v>4</v>
      </c>
      <c r="D98" s="1264" t="s">
        <v>1681</v>
      </c>
      <c r="E98" s="1622" t="s">
        <v>153</v>
      </c>
      <c r="F98" s="720">
        <v>1.3</v>
      </c>
      <c r="G98" s="487">
        <f t="shared" si="24"/>
        <v>21.990000000000006</v>
      </c>
      <c r="H98" s="581" t="s">
        <v>1098</v>
      </c>
      <c r="I98" s="581" t="s">
        <v>1099</v>
      </c>
      <c r="J98" s="568">
        <v>30</v>
      </c>
      <c r="K98" s="37">
        <f t="shared" si="18"/>
        <v>1.8055555555555557E-3</v>
      </c>
      <c r="L98" s="37">
        <f t="shared" si="36"/>
        <v>2.6475198412698412E-2</v>
      </c>
      <c r="M98" s="98">
        <f t="shared" ref="M98:X98" si="42">M97+$K98</f>
        <v>0.25911408730158736</v>
      </c>
      <c r="N98" s="98">
        <f t="shared" si="42"/>
        <v>0.30772519841269852</v>
      </c>
      <c r="O98" s="10">
        <f t="shared" si="42"/>
        <v>0.35286408730158741</v>
      </c>
      <c r="P98" s="98">
        <f t="shared" si="42"/>
        <v>0.3945307539682541</v>
      </c>
      <c r="Q98" s="98">
        <f t="shared" si="42"/>
        <v>0.47786408730158741</v>
      </c>
      <c r="R98" s="98">
        <f t="shared" si="42"/>
        <v>0.51953075396825377</v>
      </c>
      <c r="S98" s="98">
        <f t="shared" si="42"/>
        <v>0.58203075396825366</v>
      </c>
      <c r="T98" s="98">
        <f t="shared" si="42"/>
        <v>0.67230853174603145</v>
      </c>
      <c r="U98" s="98">
        <f t="shared" si="42"/>
        <v>0.71397519841269808</v>
      </c>
      <c r="V98" s="98">
        <f t="shared" si="42"/>
        <v>0.76258630952380924</v>
      </c>
      <c r="W98" s="98">
        <f t="shared" si="42"/>
        <v>0.80425297619047587</v>
      </c>
      <c r="X98" s="98">
        <f t="shared" si="42"/>
        <v>0.89105853174603145</v>
      </c>
    </row>
    <row r="99" spans="1:24">
      <c r="A99" s="1963"/>
      <c r="B99" s="907" t="s">
        <v>203</v>
      </c>
      <c r="C99" s="1264" t="s">
        <v>4</v>
      </c>
      <c r="D99" s="1264" t="s">
        <v>1681</v>
      </c>
      <c r="E99" s="1504" t="s">
        <v>154</v>
      </c>
      <c r="F99" s="211">
        <v>0.67</v>
      </c>
      <c r="G99" s="487">
        <f t="shared" si="24"/>
        <v>22.660000000000007</v>
      </c>
      <c r="H99" s="607" t="s">
        <v>737</v>
      </c>
      <c r="I99" s="607" t="s">
        <v>738</v>
      </c>
      <c r="J99" s="568">
        <v>30</v>
      </c>
      <c r="K99" s="37">
        <f t="shared" si="18"/>
        <v>9.3055555555555556E-4</v>
      </c>
      <c r="L99" s="37">
        <f t="shared" si="36"/>
        <v>2.7405753968253968E-2</v>
      </c>
      <c r="M99" s="98">
        <f t="shared" ref="M99:X99" si="43">M98+$K99</f>
        <v>0.2600446428571429</v>
      </c>
      <c r="N99" s="98">
        <f t="shared" si="43"/>
        <v>0.30865575396825407</v>
      </c>
      <c r="O99" s="10">
        <f t="shared" si="43"/>
        <v>0.35379464285714296</v>
      </c>
      <c r="P99" s="98">
        <f t="shared" si="43"/>
        <v>0.39546130952380965</v>
      </c>
      <c r="Q99" s="98">
        <f t="shared" si="43"/>
        <v>0.47879464285714296</v>
      </c>
      <c r="R99" s="98">
        <f t="shared" si="43"/>
        <v>0.52046130952380931</v>
      </c>
      <c r="S99" s="98">
        <f t="shared" si="43"/>
        <v>0.5829613095238092</v>
      </c>
      <c r="T99" s="98">
        <f t="shared" si="43"/>
        <v>0.67323908730158699</v>
      </c>
      <c r="U99" s="98">
        <f t="shared" si="43"/>
        <v>0.71490575396825362</v>
      </c>
      <c r="V99" s="98">
        <f t="shared" si="43"/>
        <v>0.76351686507936478</v>
      </c>
      <c r="W99" s="98">
        <f t="shared" si="43"/>
        <v>0.80518353174603141</v>
      </c>
      <c r="X99" s="98">
        <f t="shared" si="43"/>
        <v>0.89198908730158699</v>
      </c>
    </row>
    <row r="100" spans="1:24">
      <c r="A100" s="1963"/>
      <c r="B100" s="908" t="s">
        <v>205</v>
      </c>
      <c r="C100" s="1520" t="s">
        <v>4</v>
      </c>
      <c r="D100" s="1520" t="s">
        <v>1681</v>
      </c>
      <c r="E100" s="1622" t="s">
        <v>155</v>
      </c>
      <c r="F100" s="115">
        <v>0.37</v>
      </c>
      <c r="G100" s="479">
        <f t="shared" si="24"/>
        <v>23.030000000000008</v>
      </c>
      <c r="H100" s="620" t="s">
        <v>739</v>
      </c>
      <c r="I100" s="620" t="s">
        <v>740</v>
      </c>
      <c r="J100" s="116">
        <v>25</v>
      </c>
      <c r="K100" s="118">
        <f t="shared" si="18"/>
        <v>6.1666666666666673E-4</v>
      </c>
      <c r="L100" s="118">
        <f t="shared" si="36"/>
        <v>2.8022420634920636E-2</v>
      </c>
      <c r="M100" s="119">
        <f t="shared" ref="M100:X100" si="44">M99+$K100</f>
        <v>0.26066130952380956</v>
      </c>
      <c r="N100" s="119">
        <f t="shared" si="44"/>
        <v>0.30927242063492072</v>
      </c>
      <c r="O100" s="119">
        <f t="shared" si="44"/>
        <v>0.35441130952380961</v>
      </c>
      <c r="P100" s="119">
        <f t="shared" si="44"/>
        <v>0.3960779761904763</v>
      </c>
      <c r="Q100" s="119">
        <f t="shared" si="44"/>
        <v>0.47941130952380961</v>
      </c>
      <c r="R100" s="98">
        <f t="shared" si="44"/>
        <v>0.52107797619047602</v>
      </c>
      <c r="S100" s="119">
        <f t="shared" si="44"/>
        <v>0.58357797619047591</v>
      </c>
      <c r="T100" s="119">
        <f t="shared" si="44"/>
        <v>0.6738557539682537</v>
      </c>
      <c r="U100" s="119">
        <f t="shared" si="44"/>
        <v>0.71552242063492033</v>
      </c>
      <c r="V100" s="119">
        <f t="shared" si="44"/>
        <v>0.76413353174603149</v>
      </c>
      <c r="W100" s="119">
        <f t="shared" si="44"/>
        <v>0.80580019841269812</v>
      </c>
      <c r="X100" s="119">
        <f t="shared" si="44"/>
        <v>0.8926057539682537</v>
      </c>
    </row>
    <row r="101" spans="1:24">
      <c r="A101" s="1963"/>
      <c r="B101" s="907" t="s">
        <v>209</v>
      </c>
      <c r="C101" s="1423" t="s">
        <v>4</v>
      </c>
      <c r="D101" s="1423" t="s">
        <v>1681</v>
      </c>
      <c r="E101" s="1504" t="s">
        <v>156</v>
      </c>
      <c r="F101" s="720">
        <v>0.39</v>
      </c>
      <c r="G101" s="487">
        <f t="shared" si="24"/>
        <v>23.420000000000009</v>
      </c>
      <c r="H101" s="607" t="s">
        <v>772</v>
      </c>
      <c r="I101" s="607" t="s">
        <v>773</v>
      </c>
      <c r="J101" s="568">
        <v>30</v>
      </c>
      <c r="K101" s="37">
        <f t="shared" si="18"/>
        <v>5.4166666666666675E-4</v>
      </c>
      <c r="L101" s="37">
        <f t="shared" si="36"/>
        <v>2.8564087301587302E-2</v>
      </c>
      <c r="M101" s="98">
        <f t="shared" ref="M101:X101" si="45">M100+$K101</f>
        <v>0.26120297619047622</v>
      </c>
      <c r="N101" s="98">
        <f t="shared" si="45"/>
        <v>0.30981408730158738</v>
      </c>
      <c r="O101" s="10">
        <f t="shared" si="45"/>
        <v>0.35495297619047628</v>
      </c>
      <c r="P101" s="98">
        <f t="shared" si="45"/>
        <v>0.39661964285714296</v>
      </c>
      <c r="Q101" s="98">
        <f t="shared" si="45"/>
        <v>0.47995297619047628</v>
      </c>
      <c r="R101" s="98">
        <f t="shared" si="45"/>
        <v>0.52161964285714268</v>
      </c>
      <c r="S101" s="98">
        <f t="shared" si="45"/>
        <v>0.58411964285714257</v>
      </c>
      <c r="T101" s="98">
        <f t="shared" si="45"/>
        <v>0.67439742063492036</v>
      </c>
      <c r="U101" s="98">
        <f t="shared" si="45"/>
        <v>0.71606408730158699</v>
      </c>
      <c r="V101" s="98">
        <f t="shared" si="45"/>
        <v>0.76467519841269815</v>
      </c>
      <c r="W101" s="98">
        <f t="shared" si="45"/>
        <v>0.80634186507936478</v>
      </c>
      <c r="X101" s="98">
        <f t="shared" si="45"/>
        <v>0.89314742063492036</v>
      </c>
    </row>
    <row r="102" spans="1:24">
      <c r="A102" s="1963"/>
      <c r="B102" s="909" t="s">
        <v>210</v>
      </c>
      <c r="C102" s="1423" t="s">
        <v>4</v>
      </c>
      <c r="D102" s="1423" t="s">
        <v>1681</v>
      </c>
      <c r="E102" s="1622" t="s">
        <v>157</v>
      </c>
      <c r="F102" s="720">
        <v>0.4</v>
      </c>
      <c r="G102" s="487">
        <f t="shared" si="24"/>
        <v>23.820000000000007</v>
      </c>
      <c r="H102" s="609" t="s">
        <v>774</v>
      </c>
      <c r="I102" s="609" t="s">
        <v>775</v>
      </c>
      <c r="J102" s="568">
        <v>30</v>
      </c>
      <c r="K102" s="37">
        <f t="shared" si="18"/>
        <v>5.5555555555555556E-4</v>
      </c>
      <c r="L102" s="37">
        <f t="shared" si="36"/>
        <v>2.9119642857142858E-2</v>
      </c>
      <c r="M102" s="98">
        <f t="shared" ref="M102:X102" si="46">M101+$K102</f>
        <v>0.26175853174603175</v>
      </c>
      <c r="N102" s="98">
        <f t="shared" si="46"/>
        <v>0.31036964285714291</v>
      </c>
      <c r="O102" s="10">
        <f t="shared" si="46"/>
        <v>0.35550853174603181</v>
      </c>
      <c r="P102" s="98">
        <f t="shared" si="46"/>
        <v>0.39717519841269849</v>
      </c>
      <c r="Q102" s="98">
        <f t="shared" si="46"/>
        <v>0.48050853174603181</v>
      </c>
      <c r="R102" s="98">
        <f t="shared" si="46"/>
        <v>0.52217519841269822</v>
      </c>
      <c r="S102" s="98">
        <f t="shared" si="46"/>
        <v>0.5846751984126981</v>
      </c>
      <c r="T102" s="98">
        <f t="shared" si="46"/>
        <v>0.6749529761904759</v>
      </c>
      <c r="U102" s="98">
        <f t="shared" si="46"/>
        <v>0.71661964285714252</v>
      </c>
      <c r="V102" s="98">
        <f t="shared" si="46"/>
        <v>0.76523075396825369</v>
      </c>
      <c r="W102" s="98">
        <f t="shared" si="46"/>
        <v>0.80689742063492031</v>
      </c>
      <c r="X102" s="98">
        <f t="shared" si="46"/>
        <v>0.8937029761904759</v>
      </c>
    </row>
    <row r="103" spans="1:24">
      <c r="A103" s="1963"/>
      <c r="B103" s="907" t="s">
        <v>216</v>
      </c>
      <c r="C103" s="1423" t="s">
        <v>4</v>
      </c>
      <c r="D103" s="1423" t="s">
        <v>1681</v>
      </c>
      <c r="E103" s="1504" t="s">
        <v>102</v>
      </c>
      <c r="F103" s="720">
        <v>0.38</v>
      </c>
      <c r="G103" s="487">
        <f t="shared" si="24"/>
        <v>24.200000000000006</v>
      </c>
      <c r="H103" s="607" t="s">
        <v>778</v>
      </c>
      <c r="I103" s="607" t="s">
        <v>779</v>
      </c>
      <c r="J103" s="568">
        <v>30</v>
      </c>
      <c r="K103" s="37">
        <f t="shared" si="18"/>
        <v>5.2777777777777773E-4</v>
      </c>
      <c r="L103" s="37">
        <f t="shared" si="36"/>
        <v>2.9647420634920634E-2</v>
      </c>
      <c r="M103" s="98">
        <f t="shared" ref="M103:X103" si="47">M102+$K103</f>
        <v>0.26228630952380955</v>
      </c>
      <c r="N103" s="98">
        <f t="shared" si="47"/>
        <v>0.31089742063492071</v>
      </c>
      <c r="O103" s="10">
        <f t="shared" si="47"/>
        <v>0.3560363095238096</v>
      </c>
      <c r="P103" s="98">
        <f t="shared" si="47"/>
        <v>0.39770297619047629</v>
      </c>
      <c r="Q103" s="98">
        <f t="shared" si="47"/>
        <v>0.4810363095238096</v>
      </c>
      <c r="R103" s="98">
        <f t="shared" si="47"/>
        <v>0.52270297619047601</v>
      </c>
      <c r="S103" s="98">
        <f t="shared" si="47"/>
        <v>0.5852029761904759</v>
      </c>
      <c r="T103" s="98">
        <f t="shared" si="47"/>
        <v>0.67548075396825369</v>
      </c>
      <c r="U103" s="98">
        <f t="shared" si="47"/>
        <v>0.71714742063492032</v>
      </c>
      <c r="V103" s="98">
        <f t="shared" si="47"/>
        <v>0.76575853174603148</v>
      </c>
      <c r="W103" s="98">
        <f t="shared" si="47"/>
        <v>0.80742519841269811</v>
      </c>
      <c r="X103" s="98">
        <f t="shared" si="47"/>
        <v>0.89423075396825369</v>
      </c>
    </row>
    <row r="104" spans="1:24">
      <c r="A104" s="1963"/>
      <c r="B104" s="907" t="s">
        <v>191</v>
      </c>
      <c r="C104" s="1423" t="s">
        <v>5</v>
      </c>
      <c r="D104" s="1423" t="s">
        <v>1681</v>
      </c>
      <c r="E104" s="1622" t="s">
        <v>158</v>
      </c>
      <c r="F104" s="720">
        <v>0.3</v>
      </c>
      <c r="G104" s="487">
        <f t="shared" si="24"/>
        <v>24.500000000000007</v>
      </c>
      <c r="H104" s="609" t="s">
        <v>741</v>
      </c>
      <c r="I104" s="609" t="s">
        <v>742</v>
      </c>
      <c r="J104" s="568">
        <v>30</v>
      </c>
      <c r="K104" s="37">
        <f t="shared" si="18"/>
        <v>4.1666666666666669E-4</v>
      </c>
      <c r="L104" s="37">
        <f t="shared" si="36"/>
        <v>3.00640873015873E-2</v>
      </c>
      <c r="M104" s="98">
        <f t="shared" ref="M104:X104" si="48">M103+$K104</f>
        <v>0.26270297619047622</v>
      </c>
      <c r="N104" s="98">
        <f t="shared" si="48"/>
        <v>0.31131408730158738</v>
      </c>
      <c r="O104" s="10">
        <f t="shared" si="48"/>
        <v>0.35645297619047628</v>
      </c>
      <c r="P104" s="98">
        <f t="shared" si="48"/>
        <v>0.39811964285714296</v>
      </c>
      <c r="Q104" s="98">
        <f t="shared" si="48"/>
        <v>0.48145297619047628</v>
      </c>
      <c r="R104" s="98">
        <f t="shared" si="48"/>
        <v>0.52311964285714263</v>
      </c>
      <c r="S104" s="98">
        <f t="shared" si="48"/>
        <v>0.58561964285714252</v>
      </c>
      <c r="T104" s="98">
        <f t="shared" si="48"/>
        <v>0.67589742063492031</v>
      </c>
      <c r="U104" s="98">
        <f t="shared" si="48"/>
        <v>0.71756408730158694</v>
      </c>
      <c r="V104" s="98">
        <f t="shared" si="48"/>
        <v>0.7661751984126981</v>
      </c>
      <c r="W104" s="98">
        <f t="shared" si="48"/>
        <v>0.80784186507936473</v>
      </c>
      <c r="X104" s="98">
        <f t="shared" si="48"/>
        <v>0.89464742063492031</v>
      </c>
    </row>
    <row r="105" spans="1:24">
      <c r="A105" s="1963"/>
      <c r="B105" s="907" t="s">
        <v>215</v>
      </c>
      <c r="C105" s="1423" t="s">
        <v>4</v>
      </c>
      <c r="D105" s="1423" t="s">
        <v>1684</v>
      </c>
      <c r="E105" s="1504" t="s">
        <v>159</v>
      </c>
      <c r="F105" s="720">
        <v>0.3</v>
      </c>
      <c r="G105" s="487">
        <f t="shared" si="24"/>
        <v>24.800000000000008</v>
      </c>
      <c r="H105" s="607" t="s">
        <v>743</v>
      </c>
      <c r="I105" s="607" t="s">
        <v>744</v>
      </c>
      <c r="J105" s="817">
        <v>30</v>
      </c>
      <c r="K105" s="9">
        <f t="shared" si="18"/>
        <v>4.1666666666666669E-4</v>
      </c>
      <c r="L105" s="9">
        <f t="shared" si="36"/>
        <v>3.0480753968253966E-2</v>
      </c>
      <c r="M105" s="10">
        <f t="shared" ref="M105:X105" si="49">M104+$K105</f>
        <v>0.2631196428571429</v>
      </c>
      <c r="N105" s="10">
        <f t="shared" si="49"/>
        <v>0.31173075396825406</v>
      </c>
      <c r="O105" s="10">
        <f t="shared" si="49"/>
        <v>0.35686964285714295</v>
      </c>
      <c r="P105" s="98">
        <f t="shared" si="49"/>
        <v>0.39853630952380964</v>
      </c>
      <c r="Q105" s="98">
        <f t="shared" si="49"/>
        <v>0.48186964285714295</v>
      </c>
      <c r="R105" s="98">
        <f t="shared" si="49"/>
        <v>0.52353630952380925</v>
      </c>
      <c r="S105" s="98">
        <f t="shared" si="49"/>
        <v>0.58603630952380914</v>
      </c>
      <c r="T105" s="98">
        <f t="shared" si="49"/>
        <v>0.67631408730158693</v>
      </c>
      <c r="U105" s="98">
        <f t="shared" si="49"/>
        <v>0.71798075396825356</v>
      </c>
      <c r="V105" s="98">
        <f t="shared" si="49"/>
        <v>0.76659186507936472</v>
      </c>
      <c r="W105" s="98">
        <f t="shared" si="49"/>
        <v>0.80825853174603135</v>
      </c>
      <c r="X105" s="98">
        <f t="shared" si="49"/>
        <v>0.89506408730158693</v>
      </c>
    </row>
    <row r="106" spans="1:24">
      <c r="A106" s="1963"/>
      <c r="B106" s="907" t="s">
        <v>214</v>
      </c>
      <c r="C106" s="1423" t="s">
        <v>4</v>
      </c>
      <c r="D106" s="1423" t="s">
        <v>1684</v>
      </c>
      <c r="E106" s="1622" t="s">
        <v>160</v>
      </c>
      <c r="F106" s="720">
        <v>0.87</v>
      </c>
      <c r="G106" s="487">
        <f t="shared" si="24"/>
        <v>25.670000000000009</v>
      </c>
      <c r="H106" s="584" t="s">
        <v>674</v>
      </c>
      <c r="I106" s="584" t="s">
        <v>675</v>
      </c>
      <c r="J106" s="817">
        <v>30</v>
      </c>
      <c r="K106" s="9">
        <f t="shared" si="18"/>
        <v>1.2083333333333334E-3</v>
      </c>
      <c r="L106" s="9">
        <f t="shared" si="36"/>
        <v>3.1689087301587301E-2</v>
      </c>
      <c r="M106" s="10">
        <f t="shared" ref="M106:X106" si="50">M105+$K106</f>
        <v>0.26432797619047621</v>
      </c>
      <c r="N106" s="10">
        <f t="shared" si="50"/>
        <v>0.31293908730158737</v>
      </c>
      <c r="O106" s="10">
        <f t="shared" si="50"/>
        <v>0.35807797619047627</v>
      </c>
      <c r="P106" s="98">
        <f t="shared" si="50"/>
        <v>0.39974464285714295</v>
      </c>
      <c r="Q106" s="98">
        <f t="shared" si="50"/>
        <v>0.48307797619047627</v>
      </c>
      <c r="R106" s="98">
        <f t="shared" si="50"/>
        <v>0.52474464285714262</v>
      </c>
      <c r="S106" s="98">
        <f t="shared" si="50"/>
        <v>0.58724464285714251</v>
      </c>
      <c r="T106" s="98">
        <f t="shared" si="50"/>
        <v>0.6775224206349203</v>
      </c>
      <c r="U106" s="98">
        <f t="shared" si="50"/>
        <v>0.71918908730158693</v>
      </c>
      <c r="V106" s="98">
        <f t="shared" si="50"/>
        <v>0.76780019841269809</v>
      </c>
      <c r="W106" s="98">
        <f t="shared" si="50"/>
        <v>0.80946686507936472</v>
      </c>
      <c r="X106" s="98">
        <f t="shared" si="50"/>
        <v>0.8962724206349203</v>
      </c>
    </row>
    <row r="107" spans="1:24">
      <c r="A107" s="1963"/>
      <c r="B107" s="907" t="s">
        <v>402</v>
      </c>
      <c r="C107" s="1423" t="s">
        <v>4</v>
      </c>
      <c r="D107" s="1423" t="s">
        <v>1684</v>
      </c>
      <c r="E107" s="1504" t="s">
        <v>161</v>
      </c>
      <c r="F107" s="720">
        <v>0.375</v>
      </c>
      <c r="G107" s="487">
        <f t="shared" si="24"/>
        <v>26.045000000000009</v>
      </c>
      <c r="H107" s="581" t="s">
        <v>776</v>
      </c>
      <c r="I107" s="581" t="s">
        <v>777</v>
      </c>
      <c r="J107" s="817">
        <v>30</v>
      </c>
      <c r="K107" s="9">
        <f t="shared" si="18"/>
        <v>5.2083333333333333E-4</v>
      </c>
      <c r="L107" s="9">
        <f t="shared" si="36"/>
        <v>3.2209920634920633E-2</v>
      </c>
      <c r="M107" s="10">
        <f t="shared" ref="M107:X107" si="51">M106+$K107</f>
        <v>0.26484880952380957</v>
      </c>
      <c r="N107" s="10">
        <f t="shared" si="51"/>
        <v>0.31345992063492073</v>
      </c>
      <c r="O107" s="10">
        <f t="shared" si="51"/>
        <v>0.35859880952380963</v>
      </c>
      <c r="P107" s="98">
        <f t="shared" si="51"/>
        <v>0.40026547619047631</v>
      </c>
      <c r="Q107" s="98">
        <f t="shared" si="51"/>
        <v>0.48359880952380963</v>
      </c>
      <c r="R107" s="98">
        <f t="shared" si="51"/>
        <v>0.52526547619047592</v>
      </c>
      <c r="S107" s="98">
        <f t="shared" si="51"/>
        <v>0.58776547619047581</v>
      </c>
      <c r="T107" s="98">
        <f t="shared" si="51"/>
        <v>0.6780432539682536</v>
      </c>
      <c r="U107" s="98">
        <f t="shared" si="51"/>
        <v>0.71970992063492023</v>
      </c>
      <c r="V107" s="98">
        <f t="shared" si="51"/>
        <v>0.76832103174603139</v>
      </c>
      <c r="W107" s="98">
        <f t="shared" si="51"/>
        <v>0.80998769841269802</v>
      </c>
      <c r="X107" s="98">
        <f t="shared" si="51"/>
        <v>0.8967932539682536</v>
      </c>
    </row>
    <row r="108" spans="1:24">
      <c r="A108" s="1963"/>
      <c r="B108" s="907" t="s">
        <v>62</v>
      </c>
      <c r="C108" s="1423" t="s">
        <v>4</v>
      </c>
      <c r="D108" s="1423" t="s">
        <v>1681</v>
      </c>
      <c r="E108" s="1622" t="s">
        <v>183</v>
      </c>
      <c r="F108" s="720">
        <v>0.83</v>
      </c>
      <c r="G108" s="487">
        <f t="shared" si="24"/>
        <v>26.875000000000007</v>
      </c>
      <c r="H108" s="645" t="s">
        <v>568</v>
      </c>
      <c r="I108" s="827" t="s">
        <v>569</v>
      </c>
      <c r="J108" s="817">
        <v>30</v>
      </c>
      <c r="K108" s="9">
        <f t="shared" si="18"/>
        <v>1.1527777777777777E-3</v>
      </c>
      <c r="L108" s="9">
        <f t="shared" si="36"/>
        <v>3.3362698412698413E-2</v>
      </c>
      <c r="M108" s="10">
        <f t="shared" ref="M108:X108" si="52">M107+$K108</f>
        <v>0.26600158730158735</v>
      </c>
      <c r="N108" s="10">
        <f t="shared" si="52"/>
        <v>0.31461269841269851</v>
      </c>
      <c r="O108" s="10">
        <f t="shared" si="52"/>
        <v>0.35975158730158741</v>
      </c>
      <c r="P108" s="98">
        <f t="shared" si="52"/>
        <v>0.40141825396825409</v>
      </c>
      <c r="Q108" s="98">
        <f t="shared" si="52"/>
        <v>0.48475158730158741</v>
      </c>
      <c r="R108" s="98">
        <f t="shared" si="52"/>
        <v>0.5264182539682537</v>
      </c>
      <c r="S108" s="98">
        <f t="shared" si="52"/>
        <v>0.58891825396825359</v>
      </c>
      <c r="T108" s="98">
        <f t="shared" si="52"/>
        <v>0.67919603174603138</v>
      </c>
      <c r="U108" s="98">
        <f t="shared" si="52"/>
        <v>0.72086269841269801</v>
      </c>
      <c r="V108" s="98">
        <f t="shared" si="52"/>
        <v>0.76947380952380917</v>
      </c>
      <c r="W108" s="98">
        <f t="shared" si="52"/>
        <v>0.8111404761904758</v>
      </c>
      <c r="X108" s="98">
        <f t="shared" si="52"/>
        <v>0.89794603174603138</v>
      </c>
    </row>
    <row r="109" spans="1:24">
      <c r="A109" s="1963"/>
      <c r="B109" s="907" t="s">
        <v>64</v>
      </c>
      <c r="C109" s="1423" t="s">
        <v>4</v>
      </c>
      <c r="D109" s="1423" t="s">
        <v>1681</v>
      </c>
      <c r="E109" s="1504" t="s">
        <v>184</v>
      </c>
      <c r="F109" s="327">
        <v>0.32</v>
      </c>
      <c r="G109" s="487">
        <f t="shared" si="24"/>
        <v>27.195000000000007</v>
      </c>
      <c r="H109" s="645" t="s">
        <v>566</v>
      </c>
      <c r="I109" s="827" t="s">
        <v>567</v>
      </c>
      <c r="J109" s="817">
        <v>30</v>
      </c>
      <c r="K109" s="9">
        <f t="shared" si="18"/>
        <v>4.4444444444444441E-4</v>
      </c>
      <c r="L109" s="9">
        <f t="shared" si="36"/>
        <v>3.3807142857142855E-2</v>
      </c>
      <c r="M109" s="10">
        <f t="shared" ref="M109:X109" si="53">M108+$K109</f>
        <v>0.26644603174603182</v>
      </c>
      <c r="N109" s="10">
        <f t="shared" si="53"/>
        <v>0.31505714285714298</v>
      </c>
      <c r="O109" s="10">
        <f t="shared" si="53"/>
        <v>0.36019603174603188</v>
      </c>
      <c r="P109" s="98">
        <f t="shared" si="53"/>
        <v>0.40186269841269856</v>
      </c>
      <c r="Q109" s="98">
        <f t="shared" si="53"/>
        <v>0.48519603174603188</v>
      </c>
      <c r="R109" s="98">
        <f t="shared" si="53"/>
        <v>0.52686269841269817</v>
      </c>
      <c r="S109" s="98">
        <f t="shared" si="53"/>
        <v>0.58936269841269806</v>
      </c>
      <c r="T109" s="98">
        <f t="shared" si="53"/>
        <v>0.67964047619047585</v>
      </c>
      <c r="U109" s="98">
        <f t="shared" si="53"/>
        <v>0.72130714285714248</v>
      </c>
      <c r="V109" s="98">
        <f t="shared" si="53"/>
        <v>0.76991825396825364</v>
      </c>
      <c r="W109" s="98">
        <f t="shared" si="53"/>
        <v>0.81158492063492027</v>
      </c>
      <c r="X109" s="98">
        <f t="shared" si="53"/>
        <v>0.89839047619047585</v>
      </c>
    </row>
    <row r="110" spans="1:24">
      <c r="A110" s="1963"/>
      <c r="B110" s="910" t="s">
        <v>162</v>
      </c>
      <c r="C110" s="1423" t="s">
        <v>4</v>
      </c>
      <c r="D110" s="1423" t="s">
        <v>1681</v>
      </c>
      <c r="E110" s="1622" t="s">
        <v>185</v>
      </c>
      <c r="F110" s="327">
        <v>0.57999999999999996</v>
      </c>
      <c r="G110" s="487">
        <f t="shared" si="24"/>
        <v>27.775000000000006</v>
      </c>
      <c r="H110" s="584" t="s">
        <v>601</v>
      </c>
      <c r="I110" s="584" t="s">
        <v>602</v>
      </c>
      <c r="J110" s="817">
        <v>25</v>
      </c>
      <c r="K110" s="9">
        <f t="shared" si="18"/>
        <v>9.6666666666666656E-4</v>
      </c>
      <c r="L110" s="9">
        <f t="shared" si="36"/>
        <v>3.4773809523809519E-2</v>
      </c>
      <c r="M110" s="10">
        <f t="shared" ref="M110:X110" si="54">M109+$K110</f>
        <v>0.26741269841269849</v>
      </c>
      <c r="N110" s="10">
        <f t="shared" si="54"/>
        <v>0.31602380952380965</v>
      </c>
      <c r="O110" s="10">
        <f t="shared" si="54"/>
        <v>0.36116269841269855</v>
      </c>
      <c r="P110" s="98">
        <f t="shared" si="54"/>
        <v>0.40282936507936523</v>
      </c>
      <c r="Q110" s="98">
        <f t="shared" si="54"/>
        <v>0.48616269841269855</v>
      </c>
      <c r="R110" s="98">
        <f t="shared" si="54"/>
        <v>0.52782936507936484</v>
      </c>
      <c r="S110" s="98">
        <f t="shared" si="54"/>
        <v>0.59032936507936473</v>
      </c>
      <c r="T110" s="98">
        <f t="shared" si="54"/>
        <v>0.68060714285714252</v>
      </c>
      <c r="U110" s="98">
        <f t="shared" si="54"/>
        <v>0.72227380952380915</v>
      </c>
      <c r="V110" s="98">
        <f t="shared" si="54"/>
        <v>0.77088492063492031</v>
      </c>
      <c r="W110" s="98">
        <f t="shared" si="54"/>
        <v>0.81255158730158694</v>
      </c>
      <c r="X110" s="98">
        <f t="shared" si="54"/>
        <v>0.89935714285714252</v>
      </c>
    </row>
    <row r="111" spans="1:24">
      <c r="A111" s="1963"/>
      <c r="B111" s="934" t="s">
        <v>68</v>
      </c>
      <c r="C111" s="1522" t="s">
        <v>4</v>
      </c>
      <c r="D111" s="1522" t="s">
        <v>1681</v>
      </c>
      <c r="E111" s="1504" t="s">
        <v>186</v>
      </c>
      <c r="F111" s="924">
        <v>0.41</v>
      </c>
      <c r="G111" s="487">
        <f t="shared" si="24"/>
        <v>28.185000000000006</v>
      </c>
      <c r="H111" s="584" t="s">
        <v>653</v>
      </c>
      <c r="I111" s="584" t="s">
        <v>604</v>
      </c>
      <c r="J111" s="817">
        <v>25</v>
      </c>
      <c r="K111" s="9">
        <f t="shared" ref="K111:K115" si="55">(F111/J111)/24</f>
        <v>6.8333333333333321E-4</v>
      </c>
      <c r="L111" s="9">
        <f t="shared" si="36"/>
        <v>3.5457142857142854E-2</v>
      </c>
      <c r="M111" s="10">
        <f t="shared" ref="M111:X111" si="56">M110+$K111</f>
        <v>0.2680960317460318</v>
      </c>
      <c r="N111" s="10">
        <f t="shared" si="56"/>
        <v>0.31670714285714296</v>
      </c>
      <c r="O111" s="10">
        <f t="shared" si="56"/>
        <v>0.36184603174603186</v>
      </c>
      <c r="P111" s="98">
        <f t="shared" si="56"/>
        <v>0.40351269841269854</v>
      </c>
      <c r="Q111" s="98">
        <f t="shared" si="56"/>
        <v>0.48684603174603186</v>
      </c>
      <c r="R111" s="98">
        <f t="shared" si="56"/>
        <v>0.52851269841269821</v>
      </c>
      <c r="S111" s="98">
        <f t="shared" si="56"/>
        <v>0.5910126984126981</v>
      </c>
      <c r="T111" s="98">
        <f t="shared" si="56"/>
        <v>0.68129047619047589</v>
      </c>
      <c r="U111" s="98">
        <f t="shared" si="56"/>
        <v>0.72295714285714252</v>
      </c>
      <c r="V111" s="98">
        <f t="shared" si="56"/>
        <v>0.77156825396825368</v>
      </c>
      <c r="W111" s="98">
        <f t="shared" si="56"/>
        <v>0.81323492063492031</v>
      </c>
      <c r="X111" s="98">
        <f t="shared" si="56"/>
        <v>0.90004047619047589</v>
      </c>
    </row>
    <row r="112" spans="1:24">
      <c r="A112" s="1963"/>
      <c r="B112" s="934" t="s">
        <v>125</v>
      </c>
      <c r="C112" s="1522" t="s">
        <v>4</v>
      </c>
      <c r="D112" s="1522" t="s">
        <v>1681</v>
      </c>
      <c r="E112" s="1622" t="s">
        <v>187</v>
      </c>
      <c r="F112" s="924">
        <v>0.3</v>
      </c>
      <c r="G112" s="487">
        <f t="shared" si="24"/>
        <v>28.485000000000007</v>
      </c>
      <c r="H112" s="584" t="s">
        <v>605</v>
      </c>
      <c r="I112" s="584" t="s">
        <v>606</v>
      </c>
      <c r="J112" s="817">
        <v>25</v>
      </c>
      <c r="K112" s="9">
        <f t="shared" si="55"/>
        <v>5.0000000000000001E-4</v>
      </c>
      <c r="L112" s="9">
        <f t="shared" si="36"/>
        <v>3.5957142857142854E-2</v>
      </c>
      <c r="M112" s="10">
        <f t="shared" ref="M112:X112" si="57">M111+$K112</f>
        <v>0.2685960317460318</v>
      </c>
      <c r="N112" s="10">
        <f t="shared" si="57"/>
        <v>0.31720714285714297</v>
      </c>
      <c r="O112" s="10">
        <f t="shared" si="57"/>
        <v>0.36234603174603186</v>
      </c>
      <c r="P112" s="98">
        <f t="shared" si="57"/>
        <v>0.40401269841269855</v>
      </c>
      <c r="Q112" s="98">
        <f t="shared" si="57"/>
        <v>0.48734603174603186</v>
      </c>
      <c r="R112" s="98">
        <f t="shared" si="57"/>
        <v>0.52901269841269816</v>
      </c>
      <c r="S112" s="98">
        <f t="shared" si="57"/>
        <v>0.59151269841269805</v>
      </c>
      <c r="T112" s="98">
        <f t="shared" si="57"/>
        <v>0.68179047619047584</v>
      </c>
      <c r="U112" s="98">
        <f t="shared" si="57"/>
        <v>0.72345714285714247</v>
      </c>
      <c r="V112" s="98">
        <f t="shared" si="57"/>
        <v>0.77206825396825363</v>
      </c>
      <c r="W112" s="98">
        <f t="shared" si="57"/>
        <v>0.81373492063492026</v>
      </c>
      <c r="X112" s="98">
        <f t="shared" si="57"/>
        <v>0.90054047619047584</v>
      </c>
    </row>
    <row r="113" spans="1:24">
      <c r="A113" s="1963"/>
      <c r="B113" s="846" t="s">
        <v>165</v>
      </c>
      <c r="C113" s="1423" t="s">
        <v>5</v>
      </c>
      <c r="D113" s="1423" t="s">
        <v>1683</v>
      </c>
      <c r="E113" s="1504" t="s">
        <v>188</v>
      </c>
      <c r="F113" s="145">
        <v>0.23</v>
      </c>
      <c r="G113" s="487">
        <f t="shared" si="24"/>
        <v>28.715000000000007</v>
      </c>
      <c r="H113" s="581" t="s">
        <v>698</v>
      </c>
      <c r="I113" s="581" t="s">
        <v>699</v>
      </c>
      <c r="J113" s="817">
        <v>25</v>
      </c>
      <c r="K113" s="9">
        <f t="shared" si="55"/>
        <v>3.8333333333333334E-4</v>
      </c>
      <c r="L113" s="9">
        <f t="shared" si="36"/>
        <v>3.6340476190476187E-2</v>
      </c>
      <c r="M113" s="10">
        <f t="shared" ref="M113:X113" si="58">M112+$K113</f>
        <v>0.26897936507936515</v>
      </c>
      <c r="N113" s="10">
        <f t="shared" si="58"/>
        <v>0.31759047619047631</v>
      </c>
      <c r="O113" s="10">
        <f t="shared" si="58"/>
        <v>0.36272936507936521</v>
      </c>
      <c r="P113" s="98">
        <f t="shared" si="58"/>
        <v>0.40439603174603189</v>
      </c>
      <c r="Q113" s="98">
        <f t="shared" si="58"/>
        <v>0.48772936507936521</v>
      </c>
      <c r="R113" s="98">
        <f t="shared" si="58"/>
        <v>0.52939603174603145</v>
      </c>
      <c r="S113" s="98">
        <f t="shared" si="58"/>
        <v>0.59189603174603134</v>
      </c>
      <c r="T113" s="98">
        <f t="shared" si="58"/>
        <v>0.68217380952380913</v>
      </c>
      <c r="U113" s="98">
        <f t="shared" si="58"/>
        <v>0.72384047619047576</v>
      </c>
      <c r="V113" s="98">
        <f t="shared" si="58"/>
        <v>0.77245158730158692</v>
      </c>
      <c r="W113" s="98">
        <f t="shared" si="58"/>
        <v>0.81411825396825355</v>
      </c>
      <c r="X113" s="98">
        <f t="shared" si="58"/>
        <v>0.90092380952380913</v>
      </c>
    </row>
    <row r="114" spans="1:24">
      <c r="A114" s="1963"/>
      <c r="B114" s="846" t="s">
        <v>337</v>
      </c>
      <c r="C114" s="1423" t="s">
        <v>5</v>
      </c>
      <c r="D114" s="1423" t="s">
        <v>1681</v>
      </c>
      <c r="E114" s="1622" t="s">
        <v>189</v>
      </c>
      <c r="F114" s="28">
        <v>0.7</v>
      </c>
      <c r="G114" s="487">
        <f t="shared" si="24"/>
        <v>29.415000000000006</v>
      </c>
      <c r="H114" s="584" t="s">
        <v>676</v>
      </c>
      <c r="I114" s="584" t="s">
        <v>677</v>
      </c>
      <c r="J114" s="817">
        <v>25</v>
      </c>
      <c r="K114" s="9">
        <f t="shared" si="55"/>
        <v>1.1666666666666665E-3</v>
      </c>
      <c r="L114" s="9">
        <f t="shared" si="36"/>
        <v>3.750714285714285E-2</v>
      </c>
      <c r="M114" s="10">
        <f t="shared" ref="M114:X114" si="59">M113+$K114</f>
        <v>0.2701460317460318</v>
      </c>
      <c r="N114" s="10">
        <f t="shared" si="59"/>
        <v>0.31875714285714296</v>
      </c>
      <c r="O114" s="10">
        <f t="shared" si="59"/>
        <v>0.36389603174603186</v>
      </c>
      <c r="P114" s="98">
        <f t="shared" si="59"/>
        <v>0.40556269841269854</v>
      </c>
      <c r="Q114" s="98">
        <f t="shared" si="59"/>
        <v>0.48889603174603186</v>
      </c>
      <c r="R114" s="98">
        <f t="shared" si="59"/>
        <v>0.5305626984126981</v>
      </c>
      <c r="S114" s="98">
        <f t="shared" si="59"/>
        <v>0.59306269841269799</v>
      </c>
      <c r="T114" s="98">
        <f t="shared" si="59"/>
        <v>0.68334047619047578</v>
      </c>
      <c r="U114" s="98">
        <f t="shared" si="59"/>
        <v>0.72500714285714241</v>
      </c>
      <c r="V114" s="98">
        <f t="shared" si="59"/>
        <v>0.77361825396825357</v>
      </c>
      <c r="W114" s="98">
        <f t="shared" si="59"/>
        <v>0.8152849206349202</v>
      </c>
      <c r="X114" s="98">
        <f t="shared" si="59"/>
        <v>0.90209047619047578</v>
      </c>
    </row>
    <row r="115" spans="1:24">
      <c r="A115" s="1964"/>
      <c r="B115" s="900" t="s">
        <v>182</v>
      </c>
      <c r="C115" s="1523" t="s">
        <v>4</v>
      </c>
      <c r="D115" s="1523" t="s">
        <v>1681</v>
      </c>
      <c r="E115" s="1504" t="s">
        <v>393</v>
      </c>
      <c r="F115" s="568">
        <v>0.55000000000000004</v>
      </c>
      <c r="G115" s="487">
        <f t="shared" si="24"/>
        <v>29.965000000000007</v>
      </c>
      <c r="H115" s="591" t="s">
        <v>654</v>
      </c>
      <c r="I115" s="591" t="s">
        <v>655</v>
      </c>
      <c r="J115" s="817">
        <v>25</v>
      </c>
      <c r="K115" s="9">
        <f t="shared" si="55"/>
        <v>9.1666666666666676E-4</v>
      </c>
      <c r="L115" s="9">
        <f t="shared" si="36"/>
        <v>3.842380952380952E-2</v>
      </c>
      <c r="M115" s="10">
        <f t="shared" ref="M115:X115" si="60">M114+$K115</f>
        <v>0.27106269841269848</v>
      </c>
      <c r="N115" s="10">
        <f t="shared" si="60"/>
        <v>0.31967380952380964</v>
      </c>
      <c r="O115" s="10">
        <f t="shared" si="60"/>
        <v>0.36481269841269853</v>
      </c>
      <c r="P115" s="98">
        <f t="shared" si="60"/>
        <v>0.40647936507936522</v>
      </c>
      <c r="Q115" s="98">
        <f t="shared" si="60"/>
        <v>0.48981269841269853</v>
      </c>
      <c r="R115" s="98">
        <f t="shared" si="60"/>
        <v>0.53147936507936477</v>
      </c>
      <c r="S115" s="98">
        <f t="shared" si="60"/>
        <v>0.59397936507936466</v>
      </c>
      <c r="T115" s="98">
        <f t="shared" si="60"/>
        <v>0.68425714285714245</v>
      </c>
      <c r="U115" s="98">
        <f t="shared" si="60"/>
        <v>0.72592380952380908</v>
      </c>
      <c r="V115" s="98">
        <f t="shared" si="60"/>
        <v>0.77453492063492024</v>
      </c>
      <c r="W115" s="98">
        <f t="shared" si="60"/>
        <v>0.81620158730158687</v>
      </c>
      <c r="X115" s="98">
        <f t="shared" si="60"/>
        <v>0.90300714285714245</v>
      </c>
    </row>
    <row r="116" spans="1:24">
      <c r="A116" s="99"/>
      <c r="I116" s="361"/>
      <c r="J116" s="361"/>
      <c r="K116" s="361"/>
      <c r="L116" s="361"/>
      <c r="M116" s="361"/>
      <c r="N116" s="361"/>
      <c r="O116" s="361"/>
      <c r="P116" s="361"/>
      <c r="Q116" s="361"/>
      <c r="R116" s="361"/>
      <c r="S116" s="361"/>
      <c r="T116" s="1"/>
      <c r="U116" s="1"/>
      <c r="V116" s="1"/>
    </row>
    <row r="117" spans="1:24">
      <c r="A117" s="99"/>
      <c r="B117" s="17"/>
      <c r="C117" s="364"/>
      <c r="D117" s="364"/>
      <c r="E117" s="361"/>
      <c r="F117" s="361"/>
      <c r="G117" s="361"/>
      <c r="H117" s="361"/>
      <c r="I117" s="361"/>
      <c r="J117" s="361"/>
      <c r="K117" s="361"/>
      <c r="L117" s="361"/>
      <c r="M117" s="361"/>
      <c r="N117" s="361"/>
      <c r="O117" s="361"/>
      <c r="P117" s="361"/>
      <c r="Q117" s="361"/>
      <c r="R117" s="361"/>
      <c r="S117" s="361"/>
      <c r="T117" s="1"/>
      <c r="U117" s="1"/>
      <c r="V117" s="1"/>
    </row>
    <row r="118" spans="1:24">
      <c r="A118" s="99"/>
      <c r="B118" s="2020" t="s">
        <v>1335</v>
      </c>
      <c r="C118" s="2162"/>
      <c r="D118" s="2162"/>
      <c r="E118" s="2162"/>
      <c r="F118" s="2162"/>
      <c r="G118" s="361"/>
      <c r="H118" s="361"/>
      <c r="I118" s="361"/>
      <c r="J118" s="361"/>
      <c r="K118" s="361"/>
      <c r="L118" s="361"/>
      <c r="M118" s="361"/>
      <c r="N118" s="361"/>
      <c r="O118" s="361"/>
      <c r="P118" s="361"/>
      <c r="Q118" s="361"/>
      <c r="R118" s="361"/>
      <c r="S118" s="361"/>
      <c r="T118" s="1"/>
      <c r="U118" s="1"/>
      <c r="V118" s="1"/>
    </row>
    <row r="119" spans="1:24">
      <c r="A119" s="99"/>
      <c r="B119" s="17"/>
      <c r="C119" s="364"/>
      <c r="D119" s="364"/>
      <c r="E119" s="361"/>
      <c r="F119" s="361"/>
      <c r="G119" s="361"/>
      <c r="H119" s="361"/>
      <c r="I119" s="361"/>
      <c r="J119" s="361"/>
      <c r="K119" s="361"/>
      <c r="L119" s="361"/>
      <c r="M119" s="361"/>
      <c r="N119" s="361"/>
      <c r="O119" s="361"/>
      <c r="P119" s="361"/>
      <c r="Q119" s="361"/>
      <c r="R119" s="361"/>
      <c r="S119" s="361"/>
      <c r="T119" s="1"/>
      <c r="U119" s="1"/>
      <c r="V119" s="1"/>
    </row>
    <row r="120" spans="1:24">
      <c r="A120" s="99"/>
      <c r="B120" s="17"/>
      <c r="C120" s="364"/>
      <c r="D120" s="364"/>
      <c r="E120" s="361"/>
      <c r="F120" s="361"/>
      <c r="G120" s="361"/>
      <c r="H120" s="361"/>
      <c r="I120" s="361"/>
      <c r="J120" s="361"/>
      <c r="K120" s="361"/>
      <c r="L120" s="361"/>
      <c r="M120" s="361"/>
      <c r="N120" s="361"/>
      <c r="O120" s="361"/>
      <c r="P120" s="361"/>
      <c r="Q120" s="361"/>
      <c r="R120" s="361"/>
      <c r="S120" s="361"/>
      <c r="T120" s="1"/>
      <c r="U120" s="1"/>
      <c r="V120" s="1"/>
    </row>
    <row r="121" spans="1:24">
      <c r="A121" s="99"/>
      <c r="B121" s="17"/>
      <c r="T121" s="1"/>
      <c r="U121" s="1"/>
      <c r="V121" s="1"/>
    </row>
    <row r="122" spans="1:24">
      <c r="A122" s="99"/>
      <c r="B122" s="17"/>
      <c r="T122" s="1"/>
      <c r="U122" s="1"/>
      <c r="V122" s="1"/>
    </row>
    <row r="123" spans="1:24">
      <c r="A123" s="99"/>
      <c r="B123" s="17"/>
      <c r="T123" s="1"/>
      <c r="U123" s="1"/>
      <c r="V123" s="1"/>
    </row>
    <row r="124" spans="1:24">
      <c r="A124" s="99"/>
      <c r="B124" s="17"/>
      <c r="T124" s="1"/>
      <c r="U124" s="1"/>
      <c r="V124" s="1"/>
    </row>
    <row r="125" spans="1:24">
      <c r="A125" s="99"/>
      <c r="B125" s="17"/>
      <c r="T125" s="1"/>
      <c r="U125" s="1"/>
      <c r="V125" s="1"/>
    </row>
    <row r="126" spans="1:24">
      <c r="A126" s="99"/>
      <c r="B126" s="17"/>
      <c r="T126" s="1"/>
      <c r="U126" s="1"/>
      <c r="V126" s="1"/>
    </row>
    <row r="127" spans="1:24">
      <c r="A127" s="99"/>
      <c r="B127" s="17"/>
      <c r="T127" s="1"/>
      <c r="U127" s="1"/>
      <c r="V127" s="1"/>
    </row>
    <row r="128" spans="1:24">
      <c r="A128" s="99"/>
      <c r="B128" s="17"/>
      <c r="T128" s="1"/>
      <c r="U128" s="1"/>
      <c r="V128" s="1"/>
    </row>
    <row r="129" spans="1:22">
      <c r="A129" s="99"/>
      <c r="B129" s="17"/>
      <c r="T129" s="1"/>
      <c r="U129" s="1"/>
      <c r="V129" s="1"/>
    </row>
    <row r="130" spans="1:22">
      <c r="A130" s="99"/>
      <c r="B130" s="17"/>
      <c r="T130" s="1"/>
      <c r="U130" s="1"/>
      <c r="V130" s="1"/>
    </row>
    <row r="131" spans="1:22">
      <c r="A131" s="99"/>
      <c r="B131" s="17"/>
      <c r="T131" s="1"/>
      <c r="U131" s="1"/>
      <c r="V131" s="1"/>
    </row>
    <row r="132" spans="1:22">
      <c r="A132" s="99"/>
      <c r="B132" s="17"/>
      <c r="T132" s="1"/>
      <c r="U132" s="1"/>
      <c r="V132" s="1"/>
    </row>
    <row r="133" spans="1:22">
      <c r="A133" s="15"/>
      <c r="B133" s="17"/>
      <c r="T133" s="1"/>
      <c r="U133" s="1"/>
      <c r="V133" s="1"/>
    </row>
    <row r="134" spans="1:22">
      <c r="A134" s="15"/>
      <c r="B134" s="17"/>
      <c r="T134" s="1"/>
      <c r="U134" s="1"/>
      <c r="V134" s="1"/>
    </row>
    <row r="135" spans="1:22">
      <c r="A135" s="15"/>
      <c r="B135" s="17"/>
      <c r="T135" s="1"/>
      <c r="U135" s="1"/>
      <c r="V135" s="1"/>
    </row>
    <row r="136" spans="1:22">
      <c r="A136" s="15"/>
      <c r="B136" s="17"/>
      <c r="T136" s="1"/>
      <c r="U136" s="1"/>
      <c r="V136" s="1"/>
    </row>
    <row r="137" spans="1:22">
      <c r="A137" s="15"/>
      <c r="B137" s="17"/>
      <c r="T137" s="1"/>
      <c r="U137" s="1"/>
      <c r="V137" s="1"/>
    </row>
    <row r="138" spans="1:22">
      <c r="A138" s="15"/>
      <c r="B138" s="17"/>
      <c r="T138" s="1"/>
      <c r="U138" s="1"/>
      <c r="V138" s="1"/>
    </row>
    <row r="139" spans="1:22">
      <c r="A139" s="15"/>
      <c r="B139" s="17"/>
      <c r="T139" s="1"/>
      <c r="U139" s="1"/>
      <c r="V139" s="1"/>
    </row>
    <row r="140" spans="1:22">
      <c r="A140" s="15"/>
      <c r="B140" s="17"/>
      <c r="T140" s="1"/>
      <c r="U140" s="1"/>
      <c r="V140" s="1"/>
    </row>
    <row r="141" spans="1:22">
      <c r="A141" s="15"/>
      <c r="B141" s="17"/>
      <c r="T141" s="1"/>
      <c r="U141" s="1"/>
      <c r="V141" s="1"/>
    </row>
    <row r="142" spans="1:22">
      <c r="A142" s="15"/>
      <c r="B142" s="17"/>
      <c r="T142" s="1"/>
      <c r="U142" s="1"/>
      <c r="V142" s="1"/>
    </row>
    <row r="143" spans="1:22">
      <c r="A143" s="15"/>
      <c r="B143" s="17"/>
      <c r="T143" s="1"/>
      <c r="U143" s="1"/>
      <c r="V143" s="1"/>
    </row>
    <row r="144" spans="1:22">
      <c r="A144" s="15"/>
      <c r="B144" s="17"/>
      <c r="T144" s="1"/>
      <c r="U144" s="1"/>
      <c r="V144" s="1"/>
    </row>
    <row r="145" spans="1:22">
      <c r="A145" s="15"/>
      <c r="B145" s="17"/>
      <c r="T145" s="1"/>
      <c r="U145" s="1"/>
      <c r="V145" s="1"/>
    </row>
    <row r="146" spans="1:22">
      <c r="A146" s="15"/>
      <c r="B146" s="17"/>
      <c r="T146" s="1"/>
      <c r="U146" s="1"/>
      <c r="V146" s="1"/>
    </row>
    <row r="147" spans="1:22">
      <c r="A147" s="15"/>
      <c r="B147" s="17"/>
      <c r="T147" s="1"/>
      <c r="U147" s="1"/>
      <c r="V147" s="1"/>
    </row>
    <row r="148" spans="1:22">
      <c r="A148" s="15"/>
      <c r="B148" s="17"/>
      <c r="T148" s="1"/>
      <c r="U148" s="1"/>
      <c r="V148" s="1"/>
    </row>
    <row r="149" spans="1:22">
      <c r="A149" s="15"/>
      <c r="B149" s="17"/>
      <c r="T149" s="1"/>
      <c r="U149" s="1"/>
      <c r="V149" s="1"/>
    </row>
    <row r="150" spans="1:22">
      <c r="A150" s="15"/>
      <c r="B150" s="17"/>
      <c r="T150" s="1"/>
      <c r="U150" s="1"/>
      <c r="V150" s="1"/>
    </row>
    <row r="151" spans="1:22">
      <c r="A151" s="15"/>
      <c r="B151" s="17"/>
      <c r="T151" s="1"/>
      <c r="U151" s="1"/>
      <c r="V151" s="1"/>
    </row>
    <row r="152" spans="1:22">
      <c r="A152" s="15"/>
      <c r="B152" s="17"/>
      <c r="T152" s="1"/>
      <c r="U152" s="1"/>
      <c r="V152" s="1"/>
    </row>
    <row r="153" spans="1:22">
      <c r="A153" s="15"/>
      <c r="B153" s="17"/>
      <c r="T153" s="1"/>
      <c r="U153" s="1"/>
      <c r="V153" s="1"/>
    </row>
    <row r="154" spans="1:22">
      <c r="A154" s="15"/>
      <c r="B154" s="17"/>
      <c r="T154" s="1"/>
      <c r="U154" s="1"/>
      <c r="V154" s="1"/>
    </row>
    <row r="155" spans="1:22">
      <c r="A155" s="15"/>
      <c r="B155" s="17"/>
      <c r="T155" s="1"/>
      <c r="U155" s="1"/>
      <c r="V155" s="1"/>
    </row>
    <row r="156" spans="1:22">
      <c r="A156" s="15"/>
      <c r="B156" s="17"/>
      <c r="T156" s="1"/>
      <c r="U156" s="1"/>
      <c r="V156" s="1"/>
    </row>
    <row r="157" spans="1:22">
      <c r="A157" s="15"/>
      <c r="B157" s="17"/>
      <c r="T157" s="1"/>
      <c r="U157" s="1"/>
      <c r="V157" s="1"/>
    </row>
    <row r="158" spans="1:22">
      <c r="A158" s="15"/>
      <c r="B158" s="17"/>
      <c r="T158" s="1"/>
      <c r="U158" s="1"/>
      <c r="V158" s="1"/>
    </row>
    <row r="159" spans="1:22">
      <c r="A159" s="15"/>
      <c r="B159" s="17"/>
      <c r="T159" s="1"/>
      <c r="U159" s="1"/>
      <c r="V159" s="1"/>
    </row>
    <row r="160" spans="1:22">
      <c r="A160" s="15"/>
      <c r="B160" s="17"/>
      <c r="T160" s="1"/>
      <c r="U160" s="1"/>
      <c r="V160" s="1"/>
    </row>
    <row r="161" spans="1:22">
      <c r="A161" s="15"/>
      <c r="B161" s="17"/>
      <c r="T161" s="1"/>
      <c r="U161" s="1"/>
      <c r="V161" s="1"/>
    </row>
    <row r="162" spans="1:22">
      <c r="A162" s="15"/>
      <c r="B162" s="17"/>
      <c r="T162" s="1"/>
      <c r="U162" s="1"/>
      <c r="V162" s="1"/>
    </row>
    <row r="163" spans="1:22">
      <c r="A163" s="15"/>
      <c r="B163" s="17"/>
      <c r="T163" s="1"/>
      <c r="U163" s="1"/>
      <c r="V163" s="1"/>
    </row>
    <row r="164" spans="1:22">
      <c r="A164" s="15"/>
      <c r="B164" s="17"/>
      <c r="V164" s="1"/>
    </row>
    <row r="165" spans="1:22">
      <c r="A165" s="15"/>
      <c r="B165" s="17"/>
    </row>
    <row r="166" spans="1:22">
      <c r="A166" s="15"/>
      <c r="B166" s="17"/>
    </row>
    <row r="167" spans="1:22">
      <c r="A167" s="15"/>
      <c r="B167" s="17"/>
    </row>
    <row r="168" spans="1:22">
      <c r="A168" s="15"/>
      <c r="B168" s="17"/>
    </row>
    <row r="169" spans="1:22">
      <c r="A169" s="15"/>
      <c r="B169" s="17"/>
    </row>
    <row r="170" spans="1:22">
      <c r="A170" s="15"/>
      <c r="B170" s="17"/>
    </row>
    <row r="171" spans="1:22">
      <c r="A171" s="15"/>
      <c r="B171" s="17"/>
    </row>
    <row r="172" spans="1:22">
      <c r="A172" s="15"/>
      <c r="B172" s="17"/>
    </row>
    <row r="173" spans="1:22">
      <c r="A173" s="15"/>
      <c r="B173" s="17"/>
    </row>
    <row r="174" spans="1:22">
      <c r="A174" s="15"/>
      <c r="B174" s="17"/>
    </row>
    <row r="175" spans="1:22">
      <c r="A175" s="15"/>
      <c r="B175" s="17"/>
    </row>
    <row r="176" spans="1:22">
      <c r="A176" s="15"/>
      <c r="B176" s="17"/>
    </row>
    <row r="177" spans="1:2">
      <c r="A177" s="15"/>
      <c r="B177" s="17"/>
    </row>
    <row r="178" spans="1:2">
      <c r="A178" s="15"/>
      <c r="B178" s="17"/>
    </row>
    <row r="179" spans="1:2">
      <c r="A179" s="15"/>
      <c r="B179" s="17"/>
    </row>
  </sheetData>
  <mergeCells count="20">
    <mergeCell ref="B118:F118"/>
    <mergeCell ref="A78:A86"/>
    <mergeCell ref="A87:A115"/>
    <mergeCell ref="I47:N47"/>
    <mergeCell ref="B76:B77"/>
    <mergeCell ref="C76:C77"/>
    <mergeCell ref="H77:I77"/>
    <mergeCell ref="A76:A77"/>
    <mergeCell ref="D76:D77"/>
    <mergeCell ref="D75:X75"/>
    <mergeCell ref="B1:B2"/>
    <mergeCell ref="A3:C3"/>
    <mergeCell ref="A4:A5"/>
    <mergeCell ref="B4:B5"/>
    <mergeCell ref="C4:C5"/>
    <mergeCell ref="D3:X3"/>
    <mergeCell ref="A37:A45"/>
    <mergeCell ref="A6:A36"/>
    <mergeCell ref="H5:I5"/>
    <mergeCell ref="D4:D5"/>
  </mergeCells>
  <pageMargins left="0.43307086614173229" right="0.23622047244094491" top="0.74803149606299213" bottom="0.74803149606299213" header="0.31496062992125984" footer="0.31496062992125984"/>
  <pageSetup paperSize="8" scale="92" fitToHeight="0" orientation="landscape" r:id="rId1"/>
  <rowBreaks count="1" manualBreakCount="1">
    <brk id="66" max="16383" man="1"/>
  </rowBreaks>
  <drawing r:id="rId2"/>
  <legacy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B148"/>
  <sheetViews>
    <sheetView zoomScale="80" zoomScaleNormal="80" workbookViewId="0">
      <selection activeCell="X33" sqref="X33"/>
    </sheetView>
  </sheetViews>
  <sheetFormatPr defaultRowHeight="16.5"/>
  <cols>
    <col min="1" max="1" width="6.140625" style="1" customWidth="1"/>
    <col min="2" max="2" width="40" style="12" bestFit="1" customWidth="1"/>
    <col min="3" max="3" width="5.140625" style="13" customWidth="1"/>
    <col min="4" max="4" width="14.5703125" style="13" customWidth="1"/>
    <col min="5" max="5" width="7.42578125" style="11" customWidth="1"/>
    <col min="6" max="6" width="7.85546875" style="11" customWidth="1"/>
    <col min="7" max="8" width="13" style="11" customWidth="1"/>
    <col min="9" max="9" width="10.140625" style="11" customWidth="1"/>
    <col min="10" max="10" width="7.85546875" style="11" bestFit="1" customWidth="1"/>
    <col min="11" max="11" width="10.85546875" style="11" customWidth="1"/>
    <col min="12" max="12" width="7.85546875" style="11" customWidth="1"/>
    <col min="13" max="13" width="7.28515625" style="11" customWidth="1"/>
    <col min="14" max="14" width="7.7109375" style="11" customWidth="1"/>
    <col min="15" max="15" width="7.28515625" style="11" customWidth="1"/>
    <col min="16" max="22" width="7.42578125" style="11" customWidth="1"/>
    <col min="23" max="24" width="7.42578125" style="1" customWidth="1"/>
    <col min="25" max="25" width="9.7109375" style="1" customWidth="1"/>
    <col min="26" max="26" width="7.42578125" style="1" customWidth="1"/>
    <col min="27" max="27" width="8.5703125" style="1" customWidth="1"/>
    <col min="28" max="31" width="7.42578125" style="1" customWidth="1"/>
    <col min="32" max="32" width="18.85546875" style="1" customWidth="1"/>
    <col min="33" max="47" width="7.42578125" style="1" customWidth="1"/>
    <col min="48" max="48" width="6.85546875" style="1" customWidth="1"/>
    <col min="49" max="49" width="9.140625" style="1"/>
    <col min="50" max="50" width="99" style="1" customWidth="1"/>
    <col min="51" max="16384" width="9.140625" style="1"/>
  </cols>
  <sheetData>
    <row r="1" spans="1:54" ht="36.75" customHeight="1">
      <c r="A1" s="15"/>
      <c r="B1" s="1952">
        <v>27</v>
      </c>
      <c r="C1" s="81"/>
      <c r="D1" s="38" t="s">
        <v>269</v>
      </c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</row>
    <row r="2" spans="1:54" ht="36.75" customHeight="1">
      <c r="A2" s="15"/>
      <c r="B2" s="1952"/>
      <c r="C2" s="81"/>
      <c r="D2" s="38" t="s">
        <v>1331</v>
      </c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15"/>
    </row>
    <row r="3" spans="1:54" ht="33">
      <c r="A3" s="1998" t="s">
        <v>17</v>
      </c>
      <c r="B3" s="1998"/>
      <c r="C3" s="2034"/>
      <c r="D3" s="1959" t="s">
        <v>263</v>
      </c>
      <c r="E3" s="1960"/>
      <c r="F3" s="1960"/>
      <c r="G3" s="1960"/>
      <c r="H3" s="1960"/>
      <c r="I3" s="1960"/>
      <c r="J3" s="1960"/>
      <c r="K3" s="1960"/>
      <c r="L3" s="1960"/>
      <c r="M3" s="1960"/>
      <c r="N3" s="1960"/>
      <c r="O3" s="1960"/>
      <c r="P3" s="1960"/>
      <c r="Q3" s="1960"/>
      <c r="R3" s="1960"/>
      <c r="S3" s="1960"/>
      <c r="T3" s="1960"/>
      <c r="U3" s="1960"/>
      <c r="V3" s="1960"/>
      <c r="W3" s="1960"/>
      <c r="X3" s="1960"/>
      <c r="Y3" s="1960"/>
      <c r="Z3" s="1960"/>
      <c r="AA3" s="1960"/>
      <c r="AB3" s="1960"/>
      <c r="AC3" s="1960"/>
      <c r="AD3" s="1961"/>
      <c r="AE3" s="21"/>
      <c r="AF3" s="21"/>
      <c r="AG3" s="983" t="s">
        <v>1299</v>
      </c>
      <c r="AH3" s="1170">
        <f>G30</f>
        <v>20.840000000000003</v>
      </c>
      <c r="AI3" s="117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15"/>
      <c r="AU3" s="15"/>
      <c r="AV3" s="15"/>
      <c r="AW3" s="15"/>
      <c r="AX3" s="15"/>
      <c r="AY3" s="15"/>
      <c r="AZ3" s="15"/>
    </row>
    <row r="4" spans="1:54" ht="18" customHeight="1">
      <c r="A4" s="1954"/>
      <c r="B4" s="1953" t="s">
        <v>1</v>
      </c>
      <c r="C4" s="1955" t="s">
        <v>2</v>
      </c>
      <c r="D4" s="2157" t="s">
        <v>1682</v>
      </c>
      <c r="E4" s="1991" t="s">
        <v>16</v>
      </c>
      <c r="F4" s="1992"/>
      <c r="G4" s="1992"/>
      <c r="H4" s="1992"/>
      <c r="I4" s="1992"/>
      <c r="J4" s="1992"/>
      <c r="K4" s="1992"/>
      <c r="L4" s="1993"/>
      <c r="M4" s="97">
        <v>19</v>
      </c>
      <c r="N4" s="97">
        <v>19</v>
      </c>
      <c r="O4" s="838">
        <v>19</v>
      </c>
      <c r="P4" s="838">
        <v>19</v>
      </c>
      <c r="Q4" s="838">
        <v>19</v>
      </c>
      <c r="R4" s="838">
        <v>19</v>
      </c>
      <c r="S4" s="838">
        <v>19</v>
      </c>
      <c r="T4" s="838">
        <v>19</v>
      </c>
      <c r="U4" s="838">
        <v>19</v>
      </c>
      <c r="V4" s="838">
        <v>19</v>
      </c>
      <c r="W4" s="231">
        <v>19</v>
      </c>
      <c r="X4" s="1499">
        <v>19</v>
      </c>
      <c r="Y4" s="1499">
        <v>19</v>
      </c>
      <c r="Z4" s="1499">
        <v>19</v>
      </c>
      <c r="AA4" s="1499">
        <v>19</v>
      </c>
      <c r="AB4" s="1499">
        <v>19</v>
      </c>
      <c r="AC4" s="1499">
        <v>19</v>
      </c>
      <c r="AD4" s="1499">
        <v>19</v>
      </c>
      <c r="AE4" s="15"/>
      <c r="AF4" s="15"/>
      <c r="AG4" s="985"/>
      <c r="AH4" s="239"/>
      <c r="AI4" s="1172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</row>
    <row r="5" spans="1:54" ht="18" customHeight="1">
      <c r="A5" s="1954"/>
      <c r="B5" s="1953"/>
      <c r="C5" s="1955"/>
      <c r="D5" s="2018"/>
      <c r="E5" s="1504" t="s">
        <v>0</v>
      </c>
      <c r="F5" s="14" t="s">
        <v>48</v>
      </c>
      <c r="G5" s="14"/>
      <c r="H5" s="1994" t="s">
        <v>552</v>
      </c>
      <c r="I5" s="1995"/>
      <c r="J5" s="14" t="s">
        <v>8</v>
      </c>
      <c r="K5" s="14" t="s">
        <v>9</v>
      </c>
      <c r="L5" s="14" t="s">
        <v>10</v>
      </c>
      <c r="M5" s="77">
        <v>1</v>
      </c>
      <c r="N5" s="77">
        <v>2</v>
      </c>
      <c r="O5" s="1281">
        <v>3</v>
      </c>
      <c r="P5" s="1281">
        <v>4</v>
      </c>
      <c r="Q5" s="1281">
        <v>5</v>
      </c>
      <c r="R5" s="1281">
        <v>6</v>
      </c>
      <c r="S5" s="1281">
        <v>7</v>
      </c>
      <c r="T5" s="1281">
        <v>8</v>
      </c>
      <c r="U5" s="1281">
        <v>9</v>
      </c>
      <c r="V5" s="1281">
        <v>10</v>
      </c>
      <c r="W5" s="1763">
        <v>11</v>
      </c>
      <c r="X5" s="32"/>
      <c r="Y5" s="32"/>
      <c r="Z5" s="32"/>
      <c r="AA5" s="32"/>
      <c r="AB5" s="32"/>
      <c r="AC5" s="32"/>
      <c r="AD5" s="32"/>
      <c r="AE5" s="15"/>
      <c r="AF5" s="15"/>
      <c r="AG5" s="985" t="s">
        <v>1279</v>
      </c>
      <c r="AH5" s="239">
        <v>11</v>
      </c>
      <c r="AI5" s="1172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</row>
    <row r="6" spans="1:54">
      <c r="A6" s="1962" t="s">
        <v>3</v>
      </c>
      <c r="B6" s="797" t="s">
        <v>190</v>
      </c>
      <c r="C6" s="1422" t="s">
        <v>4</v>
      </c>
      <c r="D6" s="1422" t="s">
        <v>1681</v>
      </c>
      <c r="E6" s="3" t="s">
        <v>18</v>
      </c>
      <c r="F6" s="2"/>
      <c r="G6" s="2"/>
      <c r="H6" s="717" t="s">
        <v>1061</v>
      </c>
      <c r="I6" s="717" t="s">
        <v>1062</v>
      </c>
      <c r="J6" s="2"/>
      <c r="K6" s="2"/>
      <c r="L6" s="5">
        <v>0</v>
      </c>
      <c r="M6" s="111">
        <v>0.22916666666666666</v>
      </c>
      <c r="N6" s="111">
        <v>0.2638888888888889</v>
      </c>
      <c r="O6" s="111">
        <v>0.2951388888888889</v>
      </c>
      <c r="P6" s="111">
        <v>0.3263888888888889</v>
      </c>
      <c r="Q6" s="111">
        <v>0.37152777777777773</v>
      </c>
      <c r="R6" s="111">
        <v>0.40277777777777773</v>
      </c>
      <c r="S6" s="111">
        <v>0.44444444444444442</v>
      </c>
      <c r="T6" s="111">
        <v>0.4861111111111111</v>
      </c>
      <c r="U6" s="111">
        <v>0.52777777777777779</v>
      </c>
      <c r="V6" s="111">
        <v>0.56944444444444442</v>
      </c>
      <c r="W6" s="111">
        <v>0.60416666666666663</v>
      </c>
      <c r="X6" s="112"/>
      <c r="Y6" s="112"/>
      <c r="Z6" s="112"/>
      <c r="AA6" s="112"/>
      <c r="AB6" s="112"/>
      <c r="AC6" s="112"/>
      <c r="AD6" s="1813"/>
      <c r="AE6" s="15"/>
      <c r="AF6" s="15"/>
      <c r="AG6" s="985"/>
      <c r="AH6" s="239"/>
      <c r="AI6" s="1172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</row>
    <row r="7" spans="1:54">
      <c r="A7" s="1963"/>
      <c r="B7" s="804" t="s">
        <v>191</v>
      </c>
      <c r="C7" s="1423" t="s">
        <v>5</v>
      </c>
      <c r="D7" s="1423" t="s">
        <v>1681</v>
      </c>
      <c r="E7" s="758" t="s">
        <v>19</v>
      </c>
      <c r="F7" s="911">
        <v>0.35</v>
      </c>
      <c r="G7" s="8">
        <f>F7</f>
        <v>0.35</v>
      </c>
      <c r="H7" s="581" t="s">
        <v>741</v>
      </c>
      <c r="I7" s="581" t="s">
        <v>742</v>
      </c>
      <c r="J7" s="763">
        <v>15</v>
      </c>
      <c r="K7" s="9">
        <f t="shared" ref="K7:K30" si="0">(F7/J7)/24</f>
        <v>9.7222222222222209E-4</v>
      </c>
      <c r="L7" s="9">
        <f>L6+K7</f>
        <v>9.7222222222222209E-4</v>
      </c>
      <c r="M7" s="10">
        <f t="shared" ref="M7:W22" si="1">M6+$K7</f>
        <v>0.23013888888888889</v>
      </c>
      <c r="N7" s="10">
        <f t="shared" si="1"/>
        <v>0.2648611111111111</v>
      </c>
      <c r="O7" s="98">
        <f t="shared" si="1"/>
        <v>0.2961111111111111</v>
      </c>
      <c r="P7" s="98">
        <f t="shared" si="1"/>
        <v>0.3273611111111111</v>
      </c>
      <c r="Q7" s="98">
        <f t="shared" si="1"/>
        <v>0.37249999999999994</v>
      </c>
      <c r="R7" s="98">
        <f t="shared" si="1"/>
        <v>0.40374999999999994</v>
      </c>
      <c r="S7" s="98">
        <f t="shared" si="1"/>
        <v>0.44541666666666663</v>
      </c>
      <c r="T7" s="98">
        <f t="shared" si="1"/>
        <v>0.48708333333333331</v>
      </c>
      <c r="U7" s="98">
        <f t="shared" si="1"/>
        <v>0.52875000000000005</v>
      </c>
      <c r="V7" s="98">
        <f t="shared" si="1"/>
        <v>0.57041666666666668</v>
      </c>
      <c r="W7" s="98">
        <f t="shared" si="1"/>
        <v>0.60513888888888889</v>
      </c>
      <c r="X7" s="34"/>
      <c r="Y7" s="34"/>
      <c r="Z7" s="34"/>
      <c r="AA7" s="34"/>
      <c r="AB7" s="34"/>
      <c r="AC7" s="34"/>
      <c r="AD7" s="34"/>
      <c r="AE7" s="15"/>
      <c r="AF7" s="15"/>
      <c r="AG7" s="987" t="s">
        <v>1339</v>
      </c>
      <c r="AH7" s="1173">
        <f>AH5*AH3</f>
        <v>229.24000000000004</v>
      </c>
      <c r="AI7" s="1174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</row>
    <row r="8" spans="1:54">
      <c r="A8" s="1963"/>
      <c r="B8" s="17" t="s">
        <v>206</v>
      </c>
      <c r="C8" s="1423" t="s">
        <v>5</v>
      </c>
      <c r="D8" s="1423" t="s">
        <v>1681</v>
      </c>
      <c r="E8" s="758" t="s">
        <v>20</v>
      </c>
      <c r="F8" s="911">
        <v>0.45</v>
      </c>
      <c r="G8" s="8">
        <f>G7+F8</f>
        <v>0.8</v>
      </c>
      <c r="H8" s="581" t="s">
        <v>800</v>
      </c>
      <c r="I8" s="581" t="s">
        <v>801</v>
      </c>
      <c r="J8" s="763">
        <v>20</v>
      </c>
      <c r="K8" s="9">
        <f t="shared" si="0"/>
        <v>9.3749999999999997E-4</v>
      </c>
      <c r="L8" s="9">
        <f t="shared" ref="L8:L19" si="2">L7+K8</f>
        <v>1.9097222222222219E-3</v>
      </c>
      <c r="M8" s="10">
        <f t="shared" si="1"/>
        <v>0.2310763888888889</v>
      </c>
      <c r="N8" s="10">
        <f t="shared" si="1"/>
        <v>0.26579861111111108</v>
      </c>
      <c r="O8" s="98">
        <f t="shared" si="1"/>
        <v>0.29704861111111108</v>
      </c>
      <c r="P8" s="98">
        <f t="shared" si="1"/>
        <v>0.32829861111111108</v>
      </c>
      <c r="Q8" s="98">
        <f t="shared" si="1"/>
        <v>0.37343749999999992</v>
      </c>
      <c r="R8" s="98">
        <f t="shared" si="1"/>
        <v>0.40468749999999992</v>
      </c>
      <c r="S8" s="98">
        <f t="shared" ref="S8:T8" si="3">S7+$K8</f>
        <v>0.44635416666666661</v>
      </c>
      <c r="T8" s="98">
        <f t="shared" si="3"/>
        <v>0.48802083333333329</v>
      </c>
      <c r="U8" s="98">
        <f t="shared" si="1"/>
        <v>0.52968750000000009</v>
      </c>
      <c r="V8" s="98">
        <f t="shared" ref="V8" si="4">V7+$K8</f>
        <v>0.57135416666666672</v>
      </c>
      <c r="W8" s="98">
        <f t="shared" si="1"/>
        <v>0.60607638888888893</v>
      </c>
      <c r="X8" s="34"/>
      <c r="Y8" s="34"/>
      <c r="Z8" s="34"/>
      <c r="AA8" s="34"/>
      <c r="AB8" s="34"/>
      <c r="AC8" s="34"/>
      <c r="AD8" s="34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</row>
    <row r="9" spans="1:54">
      <c r="A9" s="1963"/>
      <c r="B9" s="805" t="s">
        <v>205</v>
      </c>
      <c r="C9" s="1520" t="s">
        <v>5</v>
      </c>
      <c r="D9" s="1520" t="s">
        <v>1681</v>
      </c>
      <c r="E9" s="114" t="s">
        <v>21</v>
      </c>
      <c r="F9" s="911">
        <v>0.22</v>
      </c>
      <c r="G9" s="8">
        <f t="shared" ref="G9:G30" si="5">G8+F9</f>
        <v>1.02</v>
      </c>
      <c r="H9" s="581" t="s">
        <v>736</v>
      </c>
      <c r="I9" s="717" t="s">
        <v>763</v>
      </c>
      <c r="J9" s="116">
        <v>15</v>
      </c>
      <c r="K9" s="118">
        <f t="shared" si="0"/>
        <v>6.111111111111111E-4</v>
      </c>
      <c r="L9" s="118">
        <f t="shared" si="2"/>
        <v>2.5208333333333333E-3</v>
      </c>
      <c r="M9" s="119">
        <f t="shared" si="1"/>
        <v>0.23168750000000002</v>
      </c>
      <c r="N9" s="119">
        <f t="shared" si="1"/>
        <v>0.2664097222222222</v>
      </c>
      <c r="O9" s="119">
        <f t="shared" si="1"/>
        <v>0.2976597222222222</v>
      </c>
      <c r="P9" s="119">
        <f t="shared" si="1"/>
        <v>0.3289097222222222</v>
      </c>
      <c r="Q9" s="119">
        <f t="shared" si="1"/>
        <v>0.37404861111111104</v>
      </c>
      <c r="R9" s="119">
        <f t="shared" si="1"/>
        <v>0.40529861111111104</v>
      </c>
      <c r="S9" s="119">
        <f t="shared" ref="S9:T9" si="6">S8+$K9</f>
        <v>0.44696527777777773</v>
      </c>
      <c r="T9" s="119">
        <f t="shared" si="6"/>
        <v>0.48863194444444441</v>
      </c>
      <c r="U9" s="119">
        <f t="shared" si="1"/>
        <v>0.53029861111111121</v>
      </c>
      <c r="V9" s="119">
        <f t="shared" ref="V9" si="7">V8+$K9</f>
        <v>0.57196527777777784</v>
      </c>
      <c r="W9" s="98">
        <f t="shared" si="1"/>
        <v>0.60668750000000005</v>
      </c>
      <c r="X9" s="34"/>
      <c r="Y9" s="34"/>
      <c r="Z9" s="34"/>
      <c r="AA9" s="34"/>
      <c r="AB9" s="34"/>
      <c r="AC9" s="34"/>
      <c r="AD9" s="34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</row>
    <row r="10" spans="1:54">
      <c r="A10" s="1963"/>
      <c r="B10" s="17" t="s">
        <v>203</v>
      </c>
      <c r="C10" s="1423" t="s">
        <v>5</v>
      </c>
      <c r="D10" s="1423" t="s">
        <v>1681</v>
      </c>
      <c r="E10" s="758" t="s">
        <v>22</v>
      </c>
      <c r="F10" s="911">
        <v>0.45</v>
      </c>
      <c r="G10" s="8">
        <f t="shared" si="5"/>
        <v>1.47</v>
      </c>
      <c r="H10" s="581" t="s">
        <v>798</v>
      </c>
      <c r="I10" s="581" t="s">
        <v>799</v>
      </c>
      <c r="J10" s="763">
        <v>25</v>
      </c>
      <c r="K10" s="9">
        <f t="shared" si="0"/>
        <v>7.5000000000000012E-4</v>
      </c>
      <c r="L10" s="9">
        <f t="shared" si="2"/>
        <v>3.2708333333333335E-3</v>
      </c>
      <c r="M10" s="10">
        <f t="shared" si="1"/>
        <v>0.23243750000000002</v>
      </c>
      <c r="N10" s="10">
        <f t="shared" si="1"/>
        <v>0.26715972222222217</v>
      </c>
      <c r="O10" s="98">
        <f t="shared" si="1"/>
        <v>0.29840972222222217</v>
      </c>
      <c r="P10" s="98">
        <f t="shared" si="1"/>
        <v>0.32965972222222217</v>
      </c>
      <c r="Q10" s="98">
        <f t="shared" si="1"/>
        <v>0.37479861111111101</v>
      </c>
      <c r="R10" s="98">
        <f t="shared" si="1"/>
        <v>0.40604861111111101</v>
      </c>
      <c r="S10" s="98">
        <f t="shared" ref="S10:T10" si="8">S9+$K10</f>
        <v>0.4477152777777777</v>
      </c>
      <c r="T10" s="98">
        <f t="shared" si="8"/>
        <v>0.48938194444444438</v>
      </c>
      <c r="U10" s="98">
        <f t="shared" si="1"/>
        <v>0.53104861111111124</v>
      </c>
      <c r="V10" s="98">
        <f t="shared" ref="V10" si="9">V9+$K10</f>
        <v>0.57271527777777786</v>
      </c>
      <c r="W10" s="98">
        <f t="shared" si="1"/>
        <v>0.60743750000000007</v>
      </c>
      <c r="X10" s="34"/>
      <c r="Y10" s="34"/>
      <c r="Z10" s="34"/>
      <c r="AA10" s="34"/>
      <c r="AB10" s="34"/>
      <c r="AC10" s="34"/>
      <c r="AD10" s="34"/>
    </row>
    <row r="11" spans="1:54">
      <c r="A11" s="1963"/>
      <c r="B11" s="796" t="s">
        <v>192</v>
      </c>
      <c r="C11" s="1423" t="s">
        <v>5</v>
      </c>
      <c r="D11" s="1423" t="s">
        <v>1684</v>
      </c>
      <c r="E11" s="758" t="s">
        <v>23</v>
      </c>
      <c r="F11" s="913">
        <v>0.8</v>
      </c>
      <c r="G11" s="8">
        <f t="shared" si="5"/>
        <v>2.27</v>
      </c>
      <c r="H11" s="581" t="s">
        <v>790</v>
      </c>
      <c r="I11" s="581" t="s">
        <v>797</v>
      </c>
      <c r="J11" s="763">
        <v>30</v>
      </c>
      <c r="K11" s="9">
        <f t="shared" si="0"/>
        <v>1.1111111111111111E-3</v>
      </c>
      <c r="L11" s="9">
        <f t="shared" si="2"/>
        <v>4.3819444444444444E-3</v>
      </c>
      <c r="M11" s="10">
        <f t="shared" si="1"/>
        <v>0.23354861111111114</v>
      </c>
      <c r="N11" s="10">
        <f t="shared" si="1"/>
        <v>0.26827083333333329</v>
      </c>
      <c r="O11" s="98">
        <f t="shared" si="1"/>
        <v>0.29952083333333329</v>
      </c>
      <c r="P11" s="98">
        <f t="shared" si="1"/>
        <v>0.33077083333333329</v>
      </c>
      <c r="Q11" s="98">
        <f t="shared" si="1"/>
        <v>0.37590972222222213</v>
      </c>
      <c r="R11" s="98">
        <f t="shared" si="1"/>
        <v>0.40715972222222213</v>
      </c>
      <c r="S11" s="98">
        <f t="shared" ref="S11:T11" si="10">S10+$K11</f>
        <v>0.44882638888888882</v>
      </c>
      <c r="T11" s="98">
        <f t="shared" si="10"/>
        <v>0.4904930555555555</v>
      </c>
      <c r="U11" s="98">
        <f t="shared" si="1"/>
        <v>0.5321597222222223</v>
      </c>
      <c r="V11" s="98">
        <f t="shared" ref="V11" si="11">V10+$K11</f>
        <v>0.57382638888888893</v>
      </c>
      <c r="W11" s="98">
        <f t="shared" si="1"/>
        <v>0.60854861111111114</v>
      </c>
      <c r="X11" s="34"/>
      <c r="Y11" s="34"/>
      <c r="Z11" s="34"/>
      <c r="AA11" s="34"/>
      <c r="AB11" s="34"/>
      <c r="AC11" s="34"/>
      <c r="AD11" s="34"/>
    </row>
    <row r="12" spans="1:54">
      <c r="A12" s="1963"/>
      <c r="B12" s="796" t="s">
        <v>193</v>
      </c>
      <c r="C12" s="1423" t="s">
        <v>5</v>
      </c>
      <c r="D12" s="1423" t="s">
        <v>1684</v>
      </c>
      <c r="E12" s="758" t="s">
        <v>24</v>
      </c>
      <c r="F12" s="911">
        <v>0.54</v>
      </c>
      <c r="G12" s="8">
        <f t="shared" si="5"/>
        <v>2.81</v>
      </c>
      <c r="H12" s="581" t="s">
        <v>791</v>
      </c>
      <c r="I12" s="717" t="s">
        <v>796</v>
      </c>
      <c r="J12" s="763">
        <v>30</v>
      </c>
      <c r="K12" s="9">
        <f t="shared" si="0"/>
        <v>7.5000000000000012E-4</v>
      </c>
      <c r="L12" s="9">
        <f t="shared" si="2"/>
        <v>5.1319444444444442E-3</v>
      </c>
      <c r="M12" s="10">
        <f t="shared" si="1"/>
        <v>0.23429861111111114</v>
      </c>
      <c r="N12" s="10">
        <f t="shared" si="1"/>
        <v>0.26902083333333326</v>
      </c>
      <c r="O12" s="98">
        <f t="shared" si="1"/>
        <v>0.30027083333333326</v>
      </c>
      <c r="P12" s="98">
        <f t="shared" si="1"/>
        <v>0.33152083333333326</v>
      </c>
      <c r="Q12" s="98">
        <f t="shared" si="1"/>
        <v>0.3766597222222221</v>
      </c>
      <c r="R12" s="98">
        <f t="shared" si="1"/>
        <v>0.4079097222222221</v>
      </c>
      <c r="S12" s="98">
        <f t="shared" ref="S12:T12" si="12">S11+$K12</f>
        <v>0.44957638888888879</v>
      </c>
      <c r="T12" s="98">
        <f t="shared" si="12"/>
        <v>0.49124305555555547</v>
      </c>
      <c r="U12" s="98">
        <f t="shared" si="1"/>
        <v>0.53290972222222233</v>
      </c>
      <c r="V12" s="98">
        <f t="shared" ref="V12" si="13">V11+$K12</f>
        <v>0.57457638888888896</v>
      </c>
      <c r="W12" s="98">
        <f t="shared" si="1"/>
        <v>0.60929861111111117</v>
      </c>
      <c r="X12" s="34"/>
      <c r="Y12" s="34"/>
      <c r="Z12" s="34"/>
      <c r="AA12" s="34"/>
      <c r="AB12" s="34"/>
      <c r="AC12" s="34"/>
      <c r="AD12" s="34"/>
    </row>
    <row r="13" spans="1:54">
      <c r="A13" s="1963"/>
      <c r="B13" s="796" t="s">
        <v>194</v>
      </c>
      <c r="C13" s="1423" t="s">
        <v>5</v>
      </c>
      <c r="D13" s="1423" t="s">
        <v>1684</v>
      </c>
      <c r="E13" s="758" t="s">
        <v>25</v>
      </c>
      <c r="F13" s="911">
        <v>0.28000000000000003</v>
      </c>
      <c r="G13" s="8">
        <f t="shared" si="5"/>
        <v>3.09</v>
      </c>
      <c r="H13" s="581" t="s">
        <v>792</v>
      </c>
      <c r="I13" s="581" t="s">
        <v>795</v>
      </c>
      <c r="J13" s="763">
        <v>30</v>
      </c>
      <c r="K13" s="9">
        <f t="shared" si="0"/>
        <v>3.8888888888888892E-4</v>
      </c>
      <c r="L13" s="9">
        <f t="shared" si="2"/>
        <v>5.5208333333333333E-3</v>
      </c>
      <c r="M13" s="10">
        <f t="shared" si="1"/>
        <v>0.23468750000000002</v>
      </c>
      <c r="N13" s="10">
        <f t="shared" si="1"/>
        <v>0.26940972222222215</v>
      </c>
      <c r="O13" s="98">
        <f t="shared" si="1"/>
        <v>0.30065972222222215</v>
      </c>
      <c r="P13" s="98">
        <f t="shared" si="1"/>
        <v>0.33190972222222215</v>
      </c>
      <c r="Q13" s="98">
        <f t="shared" si="1"/>
        <v>0.37704861111111099</v>
      </c>
      <c r="R13" s="98">
        <f t="shared" si="1"/>
        <v>0.40829861111111099</v>
      </c>
      <c r="S13" s="98">
        <f t="shared" ref="S13:T13" si="14">S12+$K13</f>
        <v>0.44996527777777767</v>
      </c>
      <c r="T13" s="98">
        <f t="shared" si="14"/>
        <v>0.49163194444444436</v>
      </c>
      <c r="U13" s="98">
        <f t="shared" si="1"/>
        <v>0.53329861111111121</v>
      </c>
      <c r="V13" s="98">
        <f t="shared" ref="V13" si="15">V12+$K13</f>
        <v>0.57496527777777784</v>
      </c>
      <c r="W13" s="98">
        <f t="shared" si="1"/>
        <v>0.60968750000000005</v>
      </c>
      <c r="X13" s="34"/>
      <c r="Y13" s="34"/>
      <c r="Z13" s="34"/>
      <c r="AA13" s="34"/>
      <c r="AB13" s="34"/>
      <c r="AC13" s="34"/>
      <c r="AD13" s="34"/>
    </row>
    <row r="14" spans="1:54">
      <c r="A14" s="1963"/>
      <c r="B14" s="806" t="s">
        <v>461</v>
      </c>
      <c r="C14" s="114" t="s">
        <v>4</v>
      </c>
      <c r="D14" s="114" t="s">
        <v>1681</v>
      </c>
      <c r="E14" s="114" t="s">
        <v>26</v>
      </c>
      <c r="F14" s="911">
        <v>3.97</v>
      </c>
      <c r="G14" s="8">
        <f t="shared" si="5"/>
        <v>7.0600000000000005</v>
      </c>
      <c r="H14" s="581" t="s">
        <v>1065</v>
      </c>
      <c r="I14" s="581" t="s">
        <v>701</v>
      </c>
      <c r="J14" s="116">
        <v>35</v>
      </c>
      <c r="K14" s="118">
        <f t="shared" si="0"/>
        <v>4.7261904761904767E-3</v>
      </c>
      <c r="L14" s="118">
        <f t="shared" si="2"/>
        <v>1.024702380952381E-2</v>
      </c>
      <c r="M14" s="119">
        <f t="shared" si="1"/>
        <v>0.23941369047619049</v>
      </c>
      <c r="N14" s="119">
        <f t="shared" si="1"/>
        <v>0.27413591269841264</v>
      </c>
      <c r="O14" s="119">
        <f t="shared" si="1"/>
        <v>0.30538591269841264</v>
      </c>
      <c r="P14" s="119">
        <f t="shared" si="1"/>
        <v>0.33663591269841264</v>
      </c>
      <c r="Q14" s="119">
        <f t="shared" si="1"/>
        <v>0.38177480158730148</v>
      </c>
      <c r="R14" s="119">
        <f t="shared" si="1"/>
        <v>0.41302480158730148</v>
      </c>
      <c r="S14" s="119">
        <f t="shared" ref="S14:T14" si="16">S13+$K14</f>
        <v>0.45469146825396817</v>
      </c>
      <c r="T14" s="119">
        <f t="shared" si="16"/>
        <v>0.49635813492063485</v>
      </c>
      <c r="U14" s="119">
        <f t="shared" si="1"/>
        <v>0.5380248015873017</v>
      </c>
      <c r="V14" s="119">
        <f t="shared" ref="V14" si="17">V13+$K14</f>
        <v>0.57969146825396833</v>
      </c>
      <c r="W14" s="98">
        <f t="shared" si="1"/>
        <v>0.61441369047619054</v>
      </c>
      <c r="X14" s="34"/>
      <c r="Y14" s="34"/>
      <c r="Z14" s="34"/>
      <c r="AA14" s="34"/>
      <c r="AB14" s="34"/>
      <c r="AC14" s="34"/>
      <c r="AD14" s="34"/>
    </row>
    <row r="15" spans="1:54">
      <c r="A15" s="1963"/>
      <c r="B15" s="796" t="s">
        <v>195</v>
      </c>
      <c r="C15" s="758" t="s">
        <v>4</v>
      </c>
      <c r="D15" s="1433" t="s">
        <v>1681</v>
      </c>
      <c r="E15" s="758" t="s">
        <v>27</v>
      </c>
      <c r="F15" s="911">
        <v>0.5</v>
      </c>
      <c r="G15" s="8">
        <f t="shared" si="5"/>
        <v>7.5600000000000005</v>
      </c>
      <c r="H15" s="873" t="s">
        <v>1870</v>
      </c>
      <c r="I15" s="873" t="s">
        <v>1871</v>
      </c>
      <c r="J15" s="763">
        <v>30</v>
      </c>
      <c r="K15" s="9">
        <f t="shared" si="0"/>
        <v>6.9444444444444447E-4</v>
      </c>
      <c r="L15" s="9">
        <f t="shared" si="2"/>
        <v>1.0941468253968254E-2</v>
      </c>
      <c r="M15" s="10">
        <f t="shared" si="1"/>
        <v>0.24010813492063493</v>
      </c>
      <c r="N15" s="10">
        <f t="shared" si="1"/>
        <v>0.27483035714285708</v>
      </c>
      <c r="O15" s="98">
        <f t="shared" si="1"/>
        <v>0.30608035714285708</v>
      </c>
      <c r="P15" s="98">
        <f t="shared" si="1"/>
        <v>0.33733035714285708</v>
      </c>
      <c r="Q15" s="98">
        <f t="shared" si="1"/>
        <v>0.38246924603174592</v>
      </c>
      <c r="R15" s="98">
        <f t="shared" si="1"/>
        <v>0.41371924603174592</v>
      </c>
      <c r="S15" s="98">
        <f t="shared" ref="S15:T15" si="18">S14+$K15</f>
        <v>0.45538591269841261</v>
      </c>
      <c r="T15" s="98">
        <f t="shared" si="18"/>
        <v>0.49705257936507929</v>
      </c>
      <c r="U15" s="98">
        <f t="shared" si="1"/>
        <v>0.53871924603174615</v>
      </c>
      <c r="V15" s="98">
        <f t="shared" ref="V15" si="19">V14+$K15</f>
        <v>0.58038591269841278</v>
      </c>
      <c r="W15" s="98">
        <f t="shared" si="1"/>
        <v>0.61510813492063499</v>
      </c>
      <c r="X15" s="34"/>
      <c r="Y15" s="34"/>
      <c r="Z15" s="34"/>
      <c r="AA15" s="34"/>
      <c r="AB15" s="34"/>
      <c r="AC15" s="34"/>
      <c r="AD15" s="34"/>
    </row>
    <row r="16" spans="1:54">
      <c r="A16" s="1963"/>
      <c r="B16" s="796" t="s">
        <v>196</v>
      </c>
      <c r="C16" s="1423" t="s">
        <v>5</v>
      </c>
      <c r="D16" s="1423" t="s">
        <v>1684</v>
      </c>
      <c r="E16" s="758" t="s">
        <v>28</v>
      </c>
      <c r="F16" s="914">
        <v>2.48</v>
      </c>
      <c r="G16" s="8">
        <f t="shared" si="5"/>
        <v>10.040000000000001</v>
      </c>
      <c r="H16" s="581" t="s">
        <v>793</v>
      </c>
      <c r="I16" s="581" t="s">
        <v>794</v>
      </c>
      <c r="J16" s="763">
        <v>35</v>
      </c>
      <c r="K16" s="9">
        <f t="shared" si="0"/>
        <v>2.9523809523809524E-3</v>
      </c>
      <c r="L16" s="9">
        <f t="shared" si="2"/>
        <v>1.3893849206349207E-2</v>
      </c>
      <c r="M16" s="10">
        <f t="shared" si="1"/>
        <v>0.24306051587301589</v>
      </c>
      <c r="N16" s="10">
        <f t="shared" si="1"/>
        <v>0.27778273809523801</v>
      </c>
      <c r="O16" s="98">
        <f t="shared" si="1"/>
        <v>0.30903273809523801</v>
      </c>
      <c r="P16" s="98">
        <f t="shared" si="1"/>
        <v>0.34028273809523801</v>
      </c>
      <c r="Q16" s="98">
        <f t="shared" si="1"/>
        <v>0.38542162698412685</v>
      </c>
      <c r="R16" s="98">
        <f t="shared" si="1"/>
        <v>0.41667162698412685</v>
      </c>
      <c r="S16" s="98">
        <f t="shared" ref="S16:T16" si="20">S15+$K16</f>
        <v>0.45833829365079354</v>
      </c>
      <c r="T16" s="98">
        <f t="shared" si="20"/>
        <v>0.50000496031746022</v>
      </c>
      <c r="U16" s="98">
        <f t="shared" si="1"/>
        <v>0.54167162698412707</v>
      </c>
      <c r="V16" s="98">
        <f t="shared" ref="V16" si="21">V15+$K16</f>
        <v>0.5833382936507937</v>
      </c>
      <c r="W16" s="98">
        <f t="shared" si="1"/>
        <v>0.61806051587301591</v>
      </c>
      <c r="X16" s="34"/>
      <c r="Y16" s="34"/>
      <c r="Z16" s="34"/>
      <c r="AA16" s="34"/>
      <c r="AB16" s="34"/>
      <c r="AC16" s="34"/>
      <c r="AD16" s="34"/>
    </row>
    <row r="17" spans="1:50">
      <c r="A17" s="1963"/>
      <c r="B17" s="806" t="s">
        <v>197</v>
      </c>
      <c r="C17" s="1520" t="s">
        <v>4</v>
      </c>
      <c r="D17" s="1520" t="s">
        <v>1681</v>
      </c>
      <c r="E17" s="114" t="s">
        <v>29</v>
      </c>
      <c r="F17" s="911">
        <v>0.85</v>
      </c>
      <c r="G17" s="8">
        <f t="shared" si="5"/>
        <v>10.89</v>
      </c>
      <c r="H17" s="581" t="s">
        <v>747</v>
      </c>
      <c r="I17" s="581" t="s">
        <v>748</v>
      </c>
      <c r="J17" s="116">
        <v>35</v>
      </c>
      <c r="K17" s="118">
        <f t="shared" si="0"/>
        <v>1.0119047619047618E-3</v>
      </c>
      <c r="L17" s="118">
        <f t="shared" si="2"/>
        <v>1.4905753968253969E-2</v>
      </c>
      <c r="M17" s="119">
        <f t="shared" si="1"/>
        <v>0.24407242063492066</v>
      </c>
      <c r="N17" s="119">
        <f t="shared" si="1"/>
        <v>0.27879464285714278</v>
      </c>
      <c r="O17" s="119">
        <f t="shared" si="1"/>
        <v>0.31004464285714278</v>
      </c>
      <c r="P17" s="119">
        <f t="shared" si="1"/>
        <v>0.34129464285714278</v>
      </c>
      <c r="Q17" s="119">
        <f t="shared" si="1"/>
        <v>0.38643353174603162</v>
      </c>
      <c r="R17" s="119">
        <f t="shared" si="1"/>
        <v>0.41768353174603162</v>
      </c>
      <c r="S17" s="119">
        <f t="shared" ref="S17:T17" si="22">S16+$K17</f>
        <v>0.45935019841269831</v>
      </c>
      <c r="T17" s="119">
        <f t="shared" si="22"/>
        <v>0.50101686507936494</v>
      </c>
      <c r="U17" s="119">
        <f t="shared" si="1"/>
        <v>0.54268353174603179</v>
      </c>
      <c r="V17" s="119">
        <f t="shared" ref="V17" si="23">V16+$K17</f>
        <v>0.58435019841269842</v>
      </c>
      <c r="W17" s="98">
        <f t="shared" si="1"/>
        <v>0.61907242063492063</v>
      </c>
      <c r="X17" s="34"/>
      <c r="Y17" s="34"/>
      <c r="Z17" s="34"/>
      <c r="AA17" s="34"/>
      <c r="AB17" s="34"/>
      <c r="AC17" s="34"/>
      <c r="AD17" s="34"/>
    </row>
    <row r="18" spans="1:50">
      <c r="A18" s="1963"/>
      <c r="B18" s="796" t="s">
        <v>196</v>
      </c>
      <c r="C18" s="1423" t="s">
        <v>4</v>
      </c>
      <c r="D18" s="1423" t="s">
        <v>1684</v>
      </c>
      <c r="E18" s="758" t="s">
        <v>30</v>
      </c>
      <c r="F18" s="911">
        <v>0.85</v>
      </c>
      <c r="G18" s="8">
        <f t="shared" si="5"/>
        <v>11.74</v>
      </c>
      <c r="H18" s="581" t="s">
        <v>764</v>
      </c>
      <c r="I18" s="717" t="s">
        <v>765</v>
      </c>
      <c r="J18" s="763">
        <v>35</v>
      </c>
      <c r="K18" s="9">
        <f t="shared" si="0"/>
        <v>1.0119047619047618E-3</v>
      </c>
      <c r="L18" s="9">
        <f t="shared" si="2"/>
        <v>1.591765873015873E-2</v>
      </c>
      <c r="M18" s="10">
        <f t="shared" si="1"/>
        <v>0.24508432539682543</v>
      </c>
      <c r="N18" s="10">
        <f t="shared" si="1"/>
        <v>0.27980654761904755</v>
      </c>
      <c r="O18" s="98">
        <f t="shared" si="1"/>
        <v>0.31105654761904755</v>
      </c>
      <c r="P18" s="98">
        <f t="shared" si="1"/>
        <v>0.34230654761904755</v>
      </c>
      <c r="Q18" s="98">
        <f t="shared" si="1"/>
        <v>0.38744543650793639</v>
      </c>
      <c r="R18" s="98">
        <f t="shared" si="1"/>
        <v>0.41869543650793639</v>
      </c>
      <c r="S18" s="98">
        <f t="shared" ref="S18:T18" si="24">S17+$K18</f>
        <v>0.46036210317460308</v>
      </c>
      <c r="T18" s="98">
        <f t="shared" si="24"/>
        <v>0.50202876984126965</v>
      </c>
      <c r="U18" s="98">
        <f t="shared" si="1"/>
        <v>0.5436954365079365</v>
      </c>
      <c r="V18" s="98">
        <f t="shared" ref="V18" si="25">V17+$K18</f>
        <v>0.58536210317460313</v>
      </c>
      <c r="W18" s="98">
        <f t="shared" si="1"/>
        <v>0.62008432539682534</v>
      </c>
      <c r="X18" s="34"/>
      <c r="Y18" s="34"/>
      <c r="Z18" s="34"/>
      <c r="AA18" s="34"/>
      <c r="AB18" s="34"/>
      <c r="AC18" s="34"/>
      <c r="AD18" s="34"/>
    </row>
    <row r="19" spans="1:50">
      <c r="A19" s="1963"/>
      <c r="B19" s="796" t="s">
        <v>198</v>
      </c>
      <c r="C19" s="1423" t="s">
        <v>5</v>
      </c>
      <c r="D19" s="1423" t="s">
        <v>1683</v>
      </c>
      <c r="E19" s="758" t="s">
        <v>31</v>
      </c>
      <c r="F19" s="774">
        <v>1.75</v>
      </c>
      <c r="G19" s="8">
        <f t="shared" si="5"/>
        <v>13.49</v>
      </c>
      <c r="H19" s="581" t="s">
        <v>1074</v>
      </c>
      <c r="I19" s="581" t="s">
        <v>1075</v>
      </c>
      <c r="J19" s="763">
        <v>30</v>
      </c>
      <c r="K19" s="9">
        <f t="shared" si="0"/>
        <v>2.4305555555555556E-3</v>
      </c>
      <c r="L19" s="9">
        <f t="shared" si="2"/>
        <v>1.8348214285714287E-2</v>
      </c>
      <c r="M19" s="10">
        <f t="shared" si="1"/>
        <v>0.24751488095238097</v>
      </c>
      <c r="N19" s="10">
        <f t="shared" si="1"/>
        <v>0.2822371031746031</v>
      </c>
      <c r="O19" s="98">
        <f t="shared" si="1"/>
        <v>0.3134871031746031</v>
      </c>
      <c r="P19" s="98">
        <f t="shared" si="1"/>
        <v>0.3447371031746031</v>
      </c>
      <c r="Q19" s="98">
        <f t="shared" si="1"/>
        <v>0.38987599206349194</v>
      </c>
      <c r="R19" s="98">
        <f t="shared" si="1"/>
        <v>0.42112599206349194</v>
      </c>
      <c r="S19" s="98">
        <f t="shared" ref="S19:T19" si="26">S18+$K19</f>
        <v>0.46279265873015862</v>
      </c>
      <c r="T19" s="98">
        <f t="shared" si="26"/>
        <v>0.50445932539682525</v>
      </c>
      <c r="U19" s="98">
        <f t="shared" si="1"/>
        <v>0.54612599206349211</v>
      </c>
      <c r="V19" s="98">
        <f t="shared" ref="V19" si="27">V18+$K19</f>
        <v>0.58779265873015873</v>
      </c>
      <c r="W19" s="98">
        <f t="shared" si="1"/>
        <v>0.62251488095238094</v>
      </c>
      <c r="X19" s="34"/>
      <c r="Y19" s="34"/>
      <c r="Z19" s="34"/>
      <c r="AA19" s="34"/>
      <c r="AB19" s="34"/>
      <c r="AC19" s="34"/>
      <c r="AD19" s="34"/>
    </row>
    <row r="20" spans="1:50">
      <c r="A20" s="1963"/>
      <c r="B20" s="806" t="s">
        <v>199</v>
      </c>
      <c r="C20" s="1520" t="s">
        <v>4</v>
      </c>
      <c r="D20" s="1520" t="s">
        <v>1683</v>
      </c>
      <c r="E20" s="114" t="s">
        <v>32</v>
      </c>
      <c r="F20" s="774">
        <v>0.78</v>
      </c>
      <c r="G20" s="8">
        <f t="shared" si="5"/>
        <v>14.27</v>
      </c>
      <c r="H20" s="581" t="s">
        <v>1076</v>
      </c>
      <c r="I20" s="581" t="s">
        <v>1077</v>
      </c>
      <c r="J20" s="116">
        <v>30</v>
      </c>
      <c r="K20" s="118">
        <f t="shared" si="0"/>
        <v>1.0833333333333335E-3</v>
      </c>
      <c r="L20" s="118">
        <f>L19+K20</f>
        <v>1.9431547619047619E-2</v>
      </c>
      <c r="M20" s="119">
        <f t="shared" si="1"/>
        <v>0.2485982142857143</v>
      </c>
      <c r="N20" s="119">
        <f t="shared" si="1"/>
        <v>0.28332043650793642</v>
      </c>
      <c r="O20" s="119">
        <f t="shared" si="1"/>
        <v>0.31457043650793642</v>
      </c>
      <c r="P20" s="119">
        <f t="shared" si="1"/>
        <v>0.34582043650793642</v>
      </c>
      <c r="Q20" s="119">
        <f t="shared" si="1"/>
        <v>0.39095932539682526</v>
      </c>
      <c r="R20" s="119">
        <f t="shared" si="1"/>
        <v>0.42220932539682526</v>
      </c>
      <c r="S20" s="119">
        <f t="shared" ref="S20:T20" si="28">S19+$K20</f>
        <v>0.46387599206349195</v>
      </c>
      <c r="T20" s="119">
        <f t="shared" si="28"/>
        <v>0.50554265873015858</v>
      </c>
      <c r="U20" s="119">
        <f t="shared" si="1"/>
        <v>0.54720932539682543</v>
      </c>
      <c r="V20" s="119">
        <f t="shared" ref="V20" si="29">V19+$K20</f>
        <v>0.58887599206349206</v>
      </c>
      <c r="W20" s="98">
        <f t="shared" si="1"/>
        <v>0.62359821428571427</v>
      </c>
      <c r="X20" s="34"/>
      <c r="Y20" s="34"/>
      <c r="Z20" s="34"/>
      <c r="AA20" s="34"/>
      <c r="AB20" s="34"/>
      <c r="AC20" s="34"/>
      <c r="AD20" s="34"/>
      <c r="AE20" s="192"/>
    </row>
    <row r="21" spans="1:50">
      <c r="A21" s="1963"/>
      <c r="B21" s="796" t="s">
        <v>207</v>
      </c>
      <c r="C21" s="1423" t="s">
        <v>4</v>
      </c>
      <c r="D21" s="1423" t="s">
        <v>1683</v>
      </c>
      <c r="E21" s="758" t="s">
        <v>148</v>
      </c>
      <c r="F21" s="896">
        <v>0.94</v>
      </c>
      <c r="G21" s="8">
        <f t="shared" si="5"/>
        <v>15.209999999999999</v>
      </c>
      <c r="H21" s="581" t="s">
        <v>1078</v>
      </c>
      <c r="I21" s="717" t="s">
        <v>1079</v>
      </c>
      <c r="J21" s="763">
        <v>30</v>
      </c>
      <c r="K21" s="9">
        <f t="shared" si="0"/>
        <v>1.3055555555555555E-3</v>
      </c>
      <c r="L21" s="9">
        <f t="shared" ref="L21:L30" si="30">L20+K21</f>
        <v>2.0737103174603175E-2</v>
      </c>
      <c r="M21" s="10">
        <f t="shared" si="1"/>
        <v>0.24990376984126986</v>
      </c>
      <c r="N21" s="10">
        <f t="shared" si="1"/>
        <v>0.28462599206349198</v>
      </c>
      <c r="O21" s="98">
        <f t="shared" si="1"/>
        <v>0.31587599206349198</v>
      </c>
      <c r="P21" s="98">
        <f t="shared" si="1"/>
        <v>0.34712599206349198</v>
      </c>
      <c r="Q21" s="98">
        <f t="shared" si="1"/>
        <v>0.39226488095238082</v>
      </c>
      <c r="R21" s="98">
        <f t="shared" si="1"/>
        <v>0.42351488095238082</v>
      </c>
      <c r="S21" s="98">
        <f t="shared" ref="S21:T21" si="31">S20+$K21</f>
        <v>0.46518154761904751</v>
      </c>
      <c r="T21" s="98">
        <f t="shared" si="31"/>
        <v>0.50684821428571414</v>
      </c>
      <c r="U21" s="98">
        <f t="shared" si="1"/>
        <v>0.54851488095238099</v>
      </c>
      <c r="V21" s="98">
        <f t="shared" ref="V21" si="32">V20+$K21</f>
        <v>0.59018154761904762</v>
      </c>
      <c r="W21" s="98">
        <f t="shared" si="1"/>
        <v>0.62490376984126983</v>
      </c>
      <c r="X21" s="34"/>
      <c r="Y21" s="34"/>
      <c r="Z21" s="34"/>
      <c r="AA21" s="34"/>
      <c r="AB21" s="34"/>
      <c r="AC21" s="34"/>
      <c r="AD21" s="34"/>
      <c r="AE21" s="92"/>
      <c r="AF21" s="15"/>
    </row>
    <row r="22" spans="1:50">
      <c r="A22" s="1963"/>
      <c r="B22" s="803" t="s">
        <v>208</v>
      </c>
      <c r="C22" s="1423" t="s">
        <v>4</v>
      </c>
      <c r="D22" s="1423" t="s">
        <v>1681</v>
      </c>
      <c r="E22" s="758" t="s">
        <v>149</v>
      </c>
      <c r="F22" s="896">
        <v>0.6</v>
      </c>
      <c r="G22" s="8">
        <f t="shared" si="5"/>
        <v>15.809999999999999</v>
      </c>
      <c r="H22" s="581" t="s">
        <v>1080</v>
      </c>
      <c r="I22" s="581" t="s">
        <v>1081</v>
      </c>
      <c r="J22" s="763">
        <v>25</v>
      </c>
      <c r="K22" s="9">
        <f t="shared" si="0"/>
        <v>1E-3</v>
      </c>
      <c r="L22" s="9">
        <f t="shared" si="30"/>
        <v>2.1737103174603176E-2</v>
      </c>
      <c r="M22" s="10">
        <f t="shared" si="1"/>
        <v>0.25090376984126983</v>
      </c>
      <c r="N22" s="10">
        <f t="shared" si="1"/>
        <v>0.28562599206349198</v>
      </c>
      <c r="O22" s="98">
        <f t="shared" si="1"/>
        <v>0.31687599206349198</v>
      </c>
      <c r="P22" s="98">
        <f t="shared" si="1"/>
        <v>0.34812599206349198</v>
      </c>
      <c r="Q22" s="98">
        <f t="shared" si="1"/>
        <v>0.39326488095238082</v>
      </c>
      <c r="R22" s="98">
        <f t="shared" si="1"/>
        <v>0.42451488095238082</v>
      </c>
      <c r="S22" s="98">
        <f t="shared" ref="S22:T22" si="33">S21+$K22</f>
        <v>0.46618154761904751</v>
      </c>
      <c r="T22" s="98">
        <f t="shared" si="33"/>
        <v>0.50784821428571414</v>
      </c>
      <c r="U22" s="98">
        <f t="shared" si="1"/>
        <v>0.54951488095238099</v>
      </c>
      <c r="V22" s="98">
        <f t="shared" ref="V22" si="34">V21+$K22</f>
        <v>0.59118154761904762</v>
      </c>
      <c r="W22" s="98">
        <f t="shared" si="1"/>
        <v>0.62590376984126983</v>
      </c>
      <c r="X22" s="34"/>
      <c r="Y22" s="34"/>
      <c r="Z22" s="34"/>
      <c r="AA22" s="34"/>
      <c r="AB22" s="34"/>
      <c r="AC22" s="34"/>
      <c r="AD22" s="34"/>
      <c r="AF22" s="15"/>
    </row>
    <row r="23" spans="1:50">
      <c r="A23" s="1963"/>
      <c r="B23" s="796" t="s">
        <v>200</v>
      </c>
      <c r="C23" s="1423" t="s">
        <v>4</v>
      </c>
      <c r="D23" s="1423" t="s">
        <v>1681</v>
      </c>
      <c r="E23" s="758" t="s">
        <v>150</v>
      </c>
      <c r="F23" s="896">
        <v>0.8</v>
      </c>
      <c r="G23" s="8">
        <f t="shared" si="5"/>
        <v>16.61</v>
      </c>
      <c r="H23" s="581" t="s">
        <v>1094</v>
      </c>
      <c r="I23" s="581" t="s">
        <v>1095</v>
      </c>
      <c r="J23" s="763">
        <v>25</v>
      </c>
      <c r="K23" s="9">
        <f t="shared" si="0"/>
        <v>1.3333333333333333E-3</v>
      </c>
      <c r="L23" s="9">
        <f t="shared" si="30"/>
        <v>2.3070436507936509E-2</v>
      </c>
      <c r="M23" s="10">
        <f t="shared" ref="M23:W30" si="35">M22+$K23</f>
        <v>0.25223710317460318</v>
      </c>
      <c r="N23" s="10">
        <f t="shared" si="35"/>
        <v>0.28695932539682534</v>
      </c>
      <c r="O23" s="98">
        <f t="shared" si="35"/>
        <v>0.31820932539682534</v>
      </c>
      <c r="P23" s="98">
        <f t="shared" si="35"/>
        <v>0.34945932539682534</v>
      </c>
      <c r="Q23" s="98">
        <f t="shared" si="35"/>
        <v>0.39459821428571418</v>
      </c>
      <c r="R23" s="98">
        <f t="shared" si="35"/>
        <v>0.42584821428571418</v>
      </c>
      <c r="S23" s="98">
        <f t="shared" si="35"/>
        <v>0.46751488095238086</v>
      </c>
      <c r="T23" s="98">
        <f t="shared" si="35"/>
        <v>0.50918154761904744</v>
      </c>
      <c r="U23" s="98">
        <f t="shared" si="35"/>
        <v>0.55084821428571429</v>
      </c>
      <c r="V23" s="98">
        <f t="shared" si="35"/>
        <v>0.59251488095238092</v>
      </c>
      <c r="W23" s="98">
        <f t="shared" si="35"/>
        <v>0.62723710317460313</v>
      </c>
      <c r="X23" s="34"/>
      <c r="Y23" s="34"/>
      <c r="Z23" s="34"/>
      <c r="AA23" s="34"/>
      <c r="AB23" s="34"/>
      <c r="AC23" s="34"/>
      <c r="AD23" s="34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</row>
    <row r="24" spans="1:50">
      <c r="A24" s="1963"/>
      <c r="B24" s="796" t="s">
        <v>201</v>
      </c>
      <c r="C24" s="1423" t="s">
        <v>4</v>
      </c>
      <c r="D24" s="1423" t="s">
        <v>1681</v>
      </c>
      <c r="E24" s="758" t="s">
        <v>151</v>
      </c>
      <c r="F24" s="896">
        <v>0.6</v>
      </c>
      <c r="G24" s="8">
        <f t="shared" si="5"/>
        <v>17.21</v>
      </c>
      <c r="H24" s="581" t="s">
        <v>1096</v>
      </c>
      <c r="I24" s="717" t="s">
        <v>1097</v>
      </c>
      <c r="J24" s="763">
        <v>25</v>
      </c>
      <c r="K24" s="9">
        <f t="shared" si="0"/>
        <v>1E-3</v>
      </c>
      <c r="L24" s="9">
        <f t="shared" si="30"/>
        <v>2.4070436507936509E-2</v>
      </c>
      <c r="M24" s="10">
        <f t="shared" si="35"/>
        <v>0.25323710317460318</v>
      </c>
      <c r="N24" s="10">
        <f t="shared" si="35"/>
        <v>0.28795932539682534</v>
      </c>
      <c r="O24" s="98">
        <f t="shared" si="35"/>
        <v>0.31920932539682534</v>
      </c>
      <c r="P24" s="98">
        <f t="shared" si="35"/>
        <v>0.35045932539682534</v>
      </c>
      <c r="Q24" s="98">
        <f t="shared" si="35"/>
        <v>0.39559821428571418</v>
      </c>
      <c r="R24" s="98">
        <f t="shared" si="35"/>
        <v>0.42684821428571418</v>
      </c>
      <c r="S24" s="98">
        <f t="shared" si="35"/>
        <v>0.46851488095238086</v>
      </c>
      <c r="T24" s="98">
        <f t="shared" si="35"/>
        <v>0.51018154761904744</v>
      </c>
      <c r="U24" s="98">
        <f t="shared" si="35"/>
        <v>0.55184821428571429</v>
      </c>
      <c r="V24" s="98">
        <f t="shared" si="35"/>
        <v>0.59351488095238092</v>
      </c>
      <c r="W24" s="98">
        <f t="shared" si="35"/>
        <v>0.62823710317460313</v>
      </c>
      <c r="X24" s="34"/>
      <c r="Y24" s="34"/>
      <c r="Z24" s="34"/>
      <c r="AA24" s="34"/>
      <c r="AB24" s="34"/>
      <c r="AC24" s="34"/>
      <c r="AD24" s="34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</row>
    <row r="25" spans="1:50">
      <c r="A25" s="1963"/>
      <c r="B25" s="796" t="s">
        <v>202</v>
      </c>
      <c r="C25" s="1423" t="s">
        <v>4</v>
      </c>
      <c r="D25" s="1423" t="s">
        <v>1681</v>
      </c>
      <c r="E25" s="758" t="s">
        <v>152</v>
      </c>
      <c r="F25" s="896">
        <v>1.3</v>
      </c>
      <c r="G25" s="8">
        <f t="shared" si="5"/>
        <v>18.510000000000002</v>
      </c>
      <c r="H25" s="581" t="s">
        <v>1098</v>
      </c>
      <c r="I25" s="581" t="s">
        <v>1099</v>
      </c>
      <c r="J25" s="763">
        <v>25</v>
      </c>
      <c r="K25" s="9">
        <f t="shared" si="0"/>
        <v>2.166666666666667E-3</v>
      </c>
      <c r="L25" s="9">
        <f t="shared" si="30"/>
        <v>2.6237103174603177E-2</v>
      </c>
      <c r="M25" s="10">
        <f t="shared" si="35"/>
        <v>0.25540376984126983</v>
      </c>
      <c r="N25" s="10">
        <f t="shared" si="35"/>
        <v>0.29012599206349199</v>
      </c>
      <c r="O25" s="98">
        <f t="shared" si="35"/>
        <v>0.32137599206349199</v>
      </c>
      <c r="P25" s="98">
        <f t="shared" si="35"/>
        <v>0.35262599206349199</v>
      </c>
      <c r="Q25" s="98">
        <f t="shared" si="35"/>
        <v>0.39776488095238083</v>
      </c>
      <c r="R25" s="98">
        <f t="shared" si="35"/>
        <v>0.42901488095238083</v>
      </c>
      <c r="S25" s="98">
        <f t="shared" si="35"/>
        <v>0.47068154761904751</v>
      </c>
      <c r="T25" s="98">
        <f t="shared" si="35"/>
        <v>0.51234821428571409</v>
      </c>
      <c r="U25" s="98">
        <f t="shared" si="35"/>
        <v>0.55401488095238094</v>
      </c>
      <c r="V25" s="98">
        <f t="shared" si="35"/>
        <v>0.59568154761904757</v>
      </c>
      <c r="W25" s="98">
        <f t="shared" si="35"/>
        <v>0.63040376984126978</v>
      </c>
      <c r="X25" s="34"/>
      <c r="Y25" s="34"/>
      <c r="Z25" s="34"/>
      <c r="AA25" s="34"/>
      <c r="AB25" s="34"/>
      <c r="AC25" s="34"/>
      <c r="AD25" s="34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</row>
    <row r="26" spans="1:50">
      <c r="A26" s="1963"/>
      <c r="B26" s="796" t="s">
        <v>203</v>
      </c>
      <c r="C26" s="1423" t="s">
        <v>4</v>
      </c>
      <c r="D26" s="1423" t="s">
        <v>1681</v>
      </c>
      <c r="E26" s="758" t="s">
        <v>153</v>
      </c>
      <c r="F26" s="896">
        <v>0.67</v>
      </c>
      <c r="G26" s="8">
        <f t="shared" si="5"/>
        <v>19.180000000000003</v>
      </c>
      <c r="H26" s="607" t="s">
        <v>737</v>
      </c>
      <c r="I26" s="607" t="s">
        <v>738</v>
      </c>
      <c r="J26" s="763">
        <v>25</v>
      </c>
      <c r="K26" s="9">
        <f t="shared" si="0"/>
        <v>1.1166666666666666E-3</v>
      </c>
      <c r="L26" s="9">
        <f t="shared" si="30"/>
        <v>2.7353769841269842E-2</v>
      </c>
      <c r="M26" s="10">
        <f t="shared" si="35"/>
        <v>0.25652043650793649</v>
      </c>
      <c r="N26" s="10">
        <f t="shared" si="35"/>
        <v>0.29124265873015864</v>
      </c>
      <c r="O26" s="98">
        <f t="shared" si="35"/>
        <v>0.32249265873015864</v>
      </c>
      <c r="P26" s="98">
        <f t="shared" si="35"/>
        <v>0.35374265873015864</v>
      </c>
      <c r="Q26" s="98">
        <f t="shared" si="35"/>
        <v>0.39888154761904748</v>
      </c>
      <c r="R26" s="98">
        <f t="shared" si="35"/>
        <v>0.43013154761904748</v>
      </c>
      <c r="S26" s="98">
        <f t="shared" si="35"/>
        <v>0.47179821428571417</v>
      </c>
      <c r="T26" s="98">
        <f t="shared" si="35"/>
        <v>0.51346488095238074</v>
      </c>
      <c r="U26" s="98">
        <f t="shared" si="35"/>
        <v>0.55513154761904759</v>
      </c>
      <c r="V26" s="98">
        <f t="shared" si="35"/>
        <v>0.59679821428571422</v>
      </c>
      <c r="W26" s="98">
        <f t="shared" si="35"/>
        <v>0.63152043650793643</v>
      </c>
      <c r="X26" s="34"/>
      <c r="Y26" s="34"/>
      <c r="Z26" s="34"/>
      <c r="AA26" s="34"/>
      <c r="AB26" s="34"/>
      <c r="AC26" s="34"/>
      <c r="AD26" s="34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</row>
    <row r="27" spans="1:50">
      <c r="A27" s="1963"/>
      <c r="B27" s="806" t="s">
        <v>204</v>
      </c>
      <c r="C27" s="1520" t="s">
        <v>4</v>
      </c>
      <c r="D27" s="1520" t="s">
        <v>1681</v>
      </c>
      <c r="E27" s="114" t="s">
        <v>154</v>
      </c>
      <c r="F27" s="896">
        <v>0.37</v>
      </c>
      <c r="G27" s="8">
        <f t="shared" si="5"/>
        <v>19.550000000000004</v>
      </c>
      <c r="H27" s="609" t="s">
        <v>739</v>
      </c>
      <c r="I27" s="609" t="s">
        <v>740</v>
      </c>
      <c r="J27" s="116">
        <v>25</v>
      </c>
      <c r="K27" s="118">
        <f t="shared" si="0"/>
        <v>6.1666666666666673E-4</v>
      </c>
      <c r="L27" s="118">
        <f t="shared" si="30"/>
        <v>2.797043650793651E-2</v>
      </c>
      <c r="M27" s="186">
        <f t="shared" si="35"/>
        <v>0.25713710317460314</v>
      </c>
      <c r="N27" s="186">
        <f t="shared" si="35"/>
        <v>0.2918593253968253</v>
      </c>
      <c r="O27" s="186">
        <f t="shared" si="35"/>
        <v>0.3231093253968253</v>
      </c>
      <c r="P27" s="186">
        <f t="shared" si="35"/>
        <v>0.3543593253968253</v>
      </c>
      <c r="Q27" s="186">
        <f t="shared" si="35"/>
        <v>0.39949821428571414</v>
      </c>
      <c r="R27" s="186">
        <f t="shared" si="35"/>
        <v>0.43074821428571414</v>
      </c>
      <c r="S27" s="186">
        <f t="shared" si="35"/>
        <v>0.47241488095238082</v>
      </c>
      <c r="T27" s="119">
        <f t="shared" si="35"/>
        <v>0.51408154761904745</v>
      </c>
      <c r="U27" s="119">
        <f t="shared" si="35"/>
        <v>0.5557482142857143</v>
      </c>
      <c r="V27" s="119">
        <f t="shared" si="35"/>
        <v>0.59741488095238093</v>
      </c>
      <c r="W27" s="98">
        <f t="shared" si="35"/>
        <v>0.63213710317460314</v>
      </c>
      <c r="X27" s="34"/>
      <c r="Y27" s="34"/>
      <c r="Z27" s="34"/>
      <c r="AA27" s="34"/>
      <c r="AB27" s="34"/>
      <c r="AC27" s="34"/>
      <c r="AD27" s="34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</row>
    <row r="28" spans="1:50">
      <c r="A28" s="1963"/>
      <c r="B28" s="796" t="s">
        <v>209</v>
      </c>
      <c r="C28" s="1423" t="s">
        <v>4</v>
      </c>
      <c r="D28" s="1423" t="s">
        <v>1681</v>
      </c>
      <c r="E28" s="758" t="s">
        <v>155</v>
      </c>
      <c r="F28" s="896">
        <v>0.39</v>
      </c>
      <c r="G28" s="8">
        <f t="shared" si="5"/>
        <v>19.940000000000005</v>
      </c>
      <c r="H28" s="581" t="s">
        <v>772</v>
      </c>
      <c r="I28" s="581" t="s">
        <v>773</v>
      </c>
      <c r="J28" s="763">
        <v>25</v>
      </c>
      <c r="K28" s="9">
        <f t="shared" si="0"/>
        <v>6.5000000000000008E-4</v>
      </c>
      <c r="L28" s="9">
        <f t="shared" si="30"/>
        <v>2.8620436507936511E-2</v>
      </c>
      <c r="M28" s="10">
        <f t="shared" si="35"/>
        <v>0.25778710317460313</v>
      </c>
      <c r="N28" s="10">
        <f t="shared" si="35"/>
        <v>0.29250932539682528</v>
      </c>
      <c r="O28" s="98">
        <f t="shared" si="35"/>
        <v>0.32375932539682528</v>
      </c>
      <c r="P28" s="98">
        <f t="shared" si="35"/>
        <v>0.35500932539682528</v>
      </c>
      <c r="Q28" s="98">
        <f t="shared" si="35"/>
        <v>0.40014821428571412</v>
      </c>
      <c r="R28" s="98">
        <f t="shared" si="35"/>
        <v>0.43139821428571412</v>
      </c>
      <c r="S28" s="98">
        <f t="shared" si="35"/>
        <v>0.47306488095238081</v>
      </c>
      <c r="T28" s="98">
        <f t="shared" si="35"/>
        <v>0.51473154761904749</v>
      </c>
      <c r="U28" s="98">
        <f t="shared" si="35"/>
        <v>0.55639821428571434</v>
      </c>
      <c r="V28" s="98">
        <f t="shared" si="35"/>
        <v>0.59806488095238097</v>
      </c>
      <c r="W28" s="98">
        <f t="shared" si="35"/>
        <v>0.63278710317460318</v>
      </c>
      <c r="X28" s="34"/>
      <c r="Y28" s="34"/>
      <c r="Z28" s="34"/>
      <c r="AA28" s="34"/>
      <c r="AB28" s="34"/>
      <c r="AC28" s="34"/>
      <c r="AD28" s="34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</row>
    <row r="29" spans="1:50">
      <c r="A29" s="1963"/>
      <c r="B29" s="796" t="s">
        <v>210</v>
      </c>
      <c r="C29" s="1423" t="s">
        <v>4</v>
      </c>
      <c r="D29" s="1423" t="s">
        <v>1681</v>
      </c>
      <c r="E29" s="758" t="s">
        <v>156</v>
      </c>
      <c r="F29" s="896">
        <v>0.4</v>
      </c>
      <c r="G29" s="8">
        <f t="shared" si="5"/>
        <v>20.340000000000003</v>
      </c>
      <c r="H29" s="581" t="s">
        <v>774</v>
      </c>
      <c r="I29" s="581" t="s">
        <v>775</v>
      </c>
      <c r="J29" s="763">
        <v>25</v>
      </c>
      <c r="K29" s="9">
        <f t="shared" si="0"/>
        <v>6.6666666666666664E-4</v>
      </c>
      <c r="L29" s="9">
        <f t="shared" si="30"/>
        <v>2.9287103174603177E-2</v>
      </c>
      <c r="M29" s="10">
        <f t="shared" si="35"/>
        <v>0.25845376984126978</v>
      </c>
      <c r="N29" s="10">
        <f t="shared" si="35"/>
        <v>0.29317599206349193</v>
      </c>
      <c r="O29" s="98">
        <f t="shared" si="35"/>
        <v>0.32442599206349193</v>
      </c>
      <c r="P29" s="98">
        <f t="shared" si="35"/>
        <v>0.35567599206349193</v>
      </c>
      <c r="Q29" s="98">
        <f t="shared" si="35"/>
        <v>0.40081488095238077</v>
      </c>
      <c r="R29" s="98">
        <f t="shared" si="35"/>
        <v>0.43206488095238077</v>
      </c>
      <c r="S29" s="98">
        <f t="shared" si="35"/>
        <v>0.47373154761904746</v>
      </c>
      <c r="T29" s="98">
        <f t="shared" si="35"/>
        <v>0.5153982142857142</v>
      </c>
      <c r="U29" s="98">
        <f t="shared" si="35"/>
        <v>0.55706488095238105</v>
      </c>
      <c r="V29" s="98">
        <f t="shared" si="35"/>
        <v>0.59873154761904768</v>
      </c>
      <c r="W29" s="98">
        <f t="shared" si="35"/>
        <v>0.63345376984126989</v>
      </c>
      <c r="X29" s="34"/>
      <c r="Y29" s="34"/>
      <c r="Z29" s="34"/>
      <c r="AA29" s="34"/>
      <c r="AB29" s="34"/>
      <c r="AC29" s="34"/>
      <c r="AD29" s="34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</row>
    <row r="30" spans="1:50" ht="16.5" customHeight="1">
      <c r="A30" s="1964"/>
      <c r="B30" s="807" t="s">
        <v>190</v>
      </c>
      <c r="C30" s="1423" t="s">
        <v>5</v>
      </c>
      <c r="D30" s="1423" t="s">
        <v>1681</v>
      </c>
      <c r="E30" s="758" t="s">
        <v>157</v>
      </c>
      <c r="F30" s="912">
        <v>0.5</v>
      </c>
      <c r="G30" s="8">
        <f t="shared" si="5"/>
        <v>20.840000000000003</v>
      </c>
      <c r="H30" s="581" t="s">
        <v>1066</v>
      </c>
      <c r="I30" s="717" t="s">
        <v>1067</v>
      </c>
      <c r="J30" s="763">
        <v>25</v>
      </c>
      <c r="K30" s="9">
        <f t="shared" si="0"/>
        <v>8.3333333333333339E-4</v>
      </c>
      <c r="L30" s="9">
        <f t="shared" si="30"/>
        <v>3.0120436507936509E-2</v>
      </c>
      <c r="M30" s="10">
        <f t="shared" si="35"/>
        <v>0.25928710317460313</v>
      </c>
      <c r="N30" s="10">
        <f t="shared" si="35"/>
        <v>0.29400932539682528</v>
      </c>
      <c r="O30" s="98">
        <f t="shared" si="35"/>
        <v>0.32525932539682528</v>
      </c>
      <c r="P30" s="98">
        <f t="shared" si="35"/>
        <v>0.35650932539682528</v>
      </c>
      <c r="Q30" s="98">
        <f t="shared" si="35"/>
        <v>0.40164821428571412</v>
      </c>
      <c r="R30" s="98">
        <f t="shared" si="35"/>
        <v>0.43289821428571412</v>
      </c>
      <c r="S30" s="98">
        <f t="shared" si="35"/>
        <v>0.47456488095238081</v>
      </c>
      <c r="T30" s="98">
        <f t="shared" si="35"/>
        <v>0.51623154761904755</v>
      </c>
      <c r="U30" s="98">
        <f t="shared" si="35"/>
        <v>0.5578982142857144</v>
      </c>
      <c r="V30" s="98">
        <f t="shared" si="35"/>
        <v>0.59956488095238103</v>
      </c>
      <c r="W30" s="98">
        <f t="shared" si="35"/>
        <v>0.63428710317460324</v>
      </c>
      <c r="X30" s="34"/>
      <c r="Y30" s="34"/>
      <c r="Z30" s="34"/>
      <c r="AA30" s="34"/>
      <c r="AB30" s="34"/>
      <c r="AC30" s="34"/>
      <c r="AD30" s="34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15"/>
      <c r="AQ30" s="15"/>
      <c r="AR30" s="15"/>
      <c r="AS30" s="15"/>
      <c r="AT30" s="15"/>
      <c r="AU30" s="15"/>
      <c r="AV30" s="15"/>
    </row>
    <row r="31" spans="1:50">
      <c r="A31" s="338"/>
      <c r="B31" s="485"/>
      <c r="C31" s="84"/>
      <c r="D31" s="84"/>
      <c r="E31" s="85"/>
      <c r="F31" s="85"/>
      <c r="G31" s="86"/>
      <c r="H31" s="78"/>
      <c r="I31" s="78"/>
      <c r="J31" s="20"/>
      <c r="K31" s="20"/>
      <c r="L31" s="20"/>
      <c r="M31" s="20"/>
      <c r="N31" s="20"/>
      <c r="O31" s="20"/>
      <c r="P31" s="20"/>
      <c r="Q31" s="20"/>
      <c r="R31" s="90"/>
      <c r="S31" s="20"/>
      <c r="T31" s="20"/>
      <c r="U31" s="20"/>
      <c r="V31" s="20"/>
      <c r="W31" s="20"/>
      <c r="X31" s="94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</row>
    <row r="32" spans="1:50">
      <c r="A32" s="338"/>
      <c r="B32" s="53"/>
      <c r="C32" s="84"/>
      <c r="D32" s="84"/>
      <c r="E32" s="721"/>
      <c r="F32" s="85"/>
      <c r="G32" s="638"/>
      <c r="H32" s="634"/>
      <c r="I32" s="78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X32" s="2165" t="s">
        <v>1872</v>
      </c>
      <c r="Y32" s="1951"/>
      <c r="Z32" s="1951"/>
      <c r="AA32" s="1951"/>
      <c r="AB32" s="1951"/>
      <c r="AC32" s="1951"/>
      <c r="AD32" s="1951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</row>
    <row r="33" spans="1:28">
      <c r="A33" s="338"/>
      <c r="B33" s="53" t="s">
        <v>1330</v>
      </c>
      <c r="C33" s="84"/>
      <c r="D33" s="84"/>
      <c r="E33" s="85"/>
      <c r="F33" s="85"/>
      <c r="G33" s="638"/>
      <c r="H33" s="634"/>
      <c r="I33" s="87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93"/>
      <c r="Y33" s="90"/>
      <c r="Z33" s="63"/>
    </row>
    <row r="34" spans="1:28">
      <c r="A34" s="338"/>
      <c r="B34" s="53"/>
      <c r="C34" s="84"/>
      <c r="D34" s="84"/>
      <c r="E34" s="85"/>
      <c r="F34" s="85"/>
      <c r="G34" s="638"/>
      <c r="H34" s="634"/>
      <c r="I34" s="87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94"/>
      <c r="Y34" s="63"/>
      <c r="Z34" s="63"/>
    </row>
    <row r="35" spans="1:28">
      <c r="A35" s="338"/>
      <c r="B35" s="642"/>
      <c r="C35" s="84"/>
      <c r="D35" s="84"/>
      <c r="E35" s="85"/>
      <c r="F35" s="85"/>
      <c r="G35" s="638"/>
      <c r="H35" s="634"/>
      <c r="I35" s="87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94"/>
    </row>
    <row r="36" spans="1:28">
      <c r="A36" s="338"/>
      <c r="B36" s="53"/>
      <c r="C36" s="84"/>
      <c r="D36" s="84"/>
      <c r="E36" s="85"/>
      <c r="F36" s="85"/>
      <c r="G36" s="638"/>
      <c r="H36" s="634"/>
      <c r="I36" s="1749" t="s">
        <v>1865</v>
      </c>
      <c r="J36" s="1739" t="s">
        <v>1864</v>
      </c>
      <c r="K36" s="1739" t="s">
        <v>1869</v>
      </c>
      <c r="L36" s="1739">
        <v>0.20188055555555556</v>
      </c>
      <c r="M36" s="1739">
        <v>0.24701944444444443</v>
      </c>
      <c r="N36" s="1739">
        <v>0.28868611111111103</v>
      </c>
      <c r="O36" s="1739">
        <v>0.33729722222222219</v>
      </c>
      <c r="P36" s="1739">
        <v>0.42063055555555551</v>
      </c>
      <c r="Q36" s="1739">
        <v>0.46229722222222219</v>
      </c>
      <c r="R36" s="1739">
        <v>0.52479722222222236</v>
      </c>
      <c r="S36" s="1739">
        <v>0.61160277777777794</v>
      </c>
      <c r="T36" s="1739">
        <v>0.65326944444444468</v>
      </c>
      <c r="U36" s="1739">
        <v>0.70188055555555573</v>
      </c>
      <c r="V36" s="1739">
        <v>0.74354722222222236</v>
      </c>
      <c r="W36" s="1739">
        <v>0.83382500000000026</v>
      </c>
      <c r="X36" s="94"/>
      <c r="Z36" s="15"/>
      <c r="AA36" s="15"/>
      <c r="AB36" s="15"/>
    </row>
    <row r="37" spans="1:28">
      <c r="A37" s="338"/>
      <c r="B37" s="53"/>
      <c r="C37" s="84"/>
      <c r="D37" s="84"/>
      <c r="E37" s="85"/>
      <c r="F37" s="85"/>
      <c r="G37" s="638"/>
      <c r="H37" s="634"/>
      <c r="I37" s="87"/>
      <c r="J37" s="1739"/>
      <c r="K37" s="1739"/>
      <c r="L37" s="1739"/>
      <c r="M37" s="1739"/>
      <c r="N37" s="1739"/>
      <c r="O37" s="1739"/>
      <c r="P37" s="1739"/>
      <c r="Q37" s="1739"/>
      <c r="R37" s="1739"/>
      <c r="S37" s="1739"/>
      <c r="T37" s="1739"/>
      <c r="U37" s="1739"/>
      <c r="V37" s="1739"/>
      <c r="W37" s="1739"/>
      <c r="X37" s="93"/>
    </row>
    <row r="38" spans="1:28">
      <c r="A38" s="338"/>
      <c r="B38" s="53"/>
      <c r="C38" s="84"/>
      <c r="D38" s="84"/>
      <c r="E38" s="85"/>
      <c r="F38" s="85"/>
      <c r="G38" s="638"/>
      <c r="H38" s="634" t="s">
        <v>1867</v>
      </c>
      <c r="I38" s="87" t="s">
        <v>1866</v>
      </c>
      <c r="J38" s="1739" t="s">
        <v>1864</v>
      </c>
      <c r="K38" s="119">
        <f t="shared" ref="K38:AB39" ca="1" si="36">K37+$K38</f>
        <v>0.1507569444444444</v>
      </c>
      <c r="L38" s="119">
        <f t="shared" ca="1" si="36"/>
        <v>0.22020138888888885</v>
      </c>
      <c r="M38" s="119">
        <f t="shared" ca="1" si="36"/>
        <v>0.26186805555555565</v>
      </c>
      <c r="N38" s="119">
        <f t="shared" ca="1" si="36"/>
        <v>0.30353472222222233</v>
      </c>
      <c r="O38" s="119">
        <f t="shared" ca="1" si="36"/>
        <v>0.34520138888888896</v>
      </c>
      <c r="P38" s="119">
        <f t="shared" ca="1" si="36"/>
        <v>0.38686805555555565</v>
      </c>
      <c r="Q38" s="119">
        <f t="shared" ca="1" si="36"/>
        <v>0.42853472222222233</v>
      </c>
      <c r="R38" s="119">
        <f t="shared" ca="1" si="36"/>
        <v>0.47020138888888896</v>
      </c>
      <c r="S38" s="119">
        <f t="shared" ca="1" si="36"/>
        <v>0.51186805555555559</v>
      </c>
      <c r="T38" s="119">
        <f t="shared" ca="1" si="36"/>
        <v>0.56395138888888896</v>
      </c>
      <c r="U38" s="119">
        <f t="shared" ca="1" si="36"/>
        <v>0.60214583333333338</v>
      </c>
      <c r="V38" s="119">
        <f t="shared" ca="1" si="36"/>
        <v>0.64381250000000001</v>
      </c>
      <c r="W38" s="119">
        <f t="shared" ca="1" si="36"/>
        <v>0.68895138888888896</v>
      </c>
      <c r="X38" s="119">
        <f t="shared" ca="1" si="36"/>
        <v>0.73061805555555559</v>
      </c>
      <c r="Y38" s="119">
        <f t="shared" ca="1" si="36"/>
        <v>0.77228472222222222</v>
      </c>
      <c r="Z38" s="119">
        <f t="shared" ca="1" si="36"/>
        <v>0.81395138888888896</v>
      </c>
      <c r="AA38" s="119">
        <f t="shared" ca="1" si="36"/>
        <v>0.85561805555555559</v>
      </c>
      <c r="AB38" s="119">
        <f t="shared" ca="1" si="36"/>
        <v>0.89728472222222222</v>
      </c>
    </row>
    <row r="39" spans="1:28">
      <c r="A39" s="338"/>
      <c r="B39" s="398"/>
      <c r="C39" s="84"/>
      <c r="D39" s="84"/>
      <c r="E39" s="85"/>
      <c r="F39" s="85"/>
      <c r="G39" s="638"/>
      <c r="H39" s="634" t="s">
        <v>1868</v>
      </c>
      <c r="I39" s="87"/>
      <c r="J39" s="1739" t="s">
        <v>1864</v>
      </c>
      <c r="K39" s="119">
        <f t="shared" ca="1" si="36"/>
        <v>0.19267361111111109</v>
      </c>
      <c r="L39" s="119">
        <f t="shared" ca="1" si="36"/>
        <v>0.26906250000000009</v>
      </c>
      <c r="M39" s="119">
        <f t="shared" ca="1" si="36"/>
        <v>0.31072916666666678</v>
      </c>
      <c r="N39" s="119">
        <f t="shared" ca="1" si="36"/>
        <v>0.35239583333333341</v>
      </c>
      <c r="O39" s="119">
        <f t="shared" ca="1" si="36"/>
        <v>0.39406250000000004</v>
      </c>
      <c r="P39" s="119">
        <f t="shared" ca="1" si="36"/>
        <v>0.43572916666666672</v>
      </c>
      <c r="Q39" s="119">
        <f t="shared" ca="1" si="36"/>
        <v>0.47739583333333341</v>
      </c>
      <c r="R39" s="119">
        <f t="shared" ca="1" si="36"/>
        <v>0.53295138888888893</v>
      </c>
      <c r="S39" s="119">
        <f t="shared" ca="1" si="36"/>
        <v>0.57461805555555567</v>
      </c>
      <c r="T39" s="119">
        <f t="shared" ca="1" si="36"/>
        <v>0.6162847222222223</v>
      </c>
      <c r="U39" s="119">
        <f t="shared" ca="1" si="36"/>
        <v>0.65795138888888893</v>
      </c>
      <c r="V39" s="119">
        <f t="shared" ca="1" si="36"/>
        <v>0.69961805555555567</v>
      </c>
      <c r="W39" s="119">
        <f t="shared" ca="1" si="36"/>
        <v>0.7412847222222223</v>
      </c>
      <c r="X39" s="119">
        <f t="shared" ca="1" si="36"/>
        <v>0.78295138888888893</v>
      </c>
      <c r="Y39" s="119">
        <f t="shared" ca="1" si="36"/>
        <v>0.82461805555555567</v>
      </c>
      <c r="Z39" s="119">
        <f t="shared" ca="1" si="36"/>
        <v>0.8662847222222223</v>
      </c>
      <c r="AA39" s="119">
        <f t="shared" ca="1" si="36"/>
        <v>0.90795138888888893</v>
      </c>
      <c r="AB39" s="119">
        <f t="shared" ca="1" si="36"/>
        <v>0.94961805555555567</v>
      </c>
    </row>
    <row r="40" spans="1:28">
      <c r="A40" s="338"/>
      <c r="B40" s="53"/>
      <c r="C40" s="84"/>
      <c r="D40" s="84"/>
      <c r="E40" s="85"/>
      <c r="F40" s="85"/>
      <c r="G40" s="638"/>
      <c r="H40" s="634"/>
      <c r="I40" s="87"/>
      <c r="J40" s="1739"/>
      <c r="K40" s="1739"/>
      <c r="L40" s="1739"/>
      <c r="M40" s="1739"/>
      <c r="N40" s="1739"/>
      <c r="O40" s="1739"/>
      <c r="P40" s="1739"/>
      <c r="Q40" s="1739"/>
      <c r="R40" s="1739"/>
      <c r="S40" s="1739"/>
      <c r="T40" s="1739"/>
      <c r="U40" s="1739"/>
      <c r="V40" s="1739"/>
      <c r="W40" s="1739"/>
      <c r="X40" s="94"/>
    </row>
    <row r="41" spans="1:28">
      <c r="A41" s="338"/>
      <c r="B41" s="53"/>
      <c r="C41" s="84"/>
      <c r="D41" s="84"/>
      <c r="E41" s="85"/>
      <c r="F41" s="85"/>
      <c r="G41" s="639"/>
      <c r="H41" s="639"/>
      <c r="I41" s="87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94"/>
    </row>
    <row r="42" spans="1:28">
      <c r="A42" s="338"/>
      <c r="B42" s="53"/>
      <c r="C42" s="84"/>
      <c r="D42" s="84"/>
      <c r="E42" s="85"/>
      <c r="F42" s="85"/>
      <c r="G42" s="639"/>
      <c r="H42" s="639"/>
      <c r="I42" s="87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94"/>
    </row>
    <row r="43" spans="1:28">
      <c r="A43" s="63"/>
      <c r="B43" s="485"/>
      <c r="C43" s="84"/>
      <c r="D43" s="84"/>
      <c r="E43" s="86"/>
      <c r="F43" s="86"/>
      <c r="G43" s="86"/>
      <c r="H43" s="86"/>
      <c r="I43" s="86"/>
      <c r="J43" s="80"/>
      <c r="K43" s="80"/>
      <c r="L43" s="80"/>
      <c r="M43" s="80"/>
      <c r="N43" s="80"/>
      <c r="O43" s="80"/>
      <c r="P43" s="80"/>
      <c r="Q43" s="15"/>
      <c r="R43" s="15"/>
      <c r="S43" s="20"/>
      <c r="T43" s="20"/>
      <c r="U43" s="1"/>
      <c r="V43" s="1"/>
      <c r="W43" s="93"/>
      <c r="X43" s="93"/>
    </row>
    <row r="44" spans="1:28" ht="16.5" customHeight="1">
      <c r="A44" s="63"/>
      <c r="B44" s="485"/>
      <c r="C44" s="84"/>
      <c r="D44" s="84"/>
      <c r="E44" s="86"/>
      <c r="F44" s="86"/>
      <c r="G44" s="86"/>
      <c r="H44" s="86"/>
      <c r="I44" s="86"/>
      <c r="J44" s="80"/>
      <c r="K44" s="80"/>
      <c r="L44" s="80"/>
      <c r="M44" s="80"/>
      <c r="N44" s="80"/>
      <c r="O44" s="80"/>
      <c r="P44" s="80"/>
      <c r="Q44" s="15"/>
      <c r="R44" s="15"/>
      <c r="S44" s="20"/>
      <c r="T44" s="20"/>
      <c r="U44" s="15"/>
      <c r="V44" s="15"/>
      <c r="W44" s="94"/>
      <c r="X44" s="94"/>
    </row>
    <row r="45" spans="1:28" ht="23.25" customHeight="1">
      <c r="A45" s="15"/>
      <c r="C45" s="81"/>
      <c r="D45" s="38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15"/>
      <c r="V45" s="15"/>
      <c r="W45" s="94"/>
      <c r="X45" s="94"/>
    </row>
    <row r="46" spans="1:28" ht="23.25">
      <c r="A46" s="15"/>
      <c r="C46" s="81"/>
      <c r="D46" s="38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15"/>
      <c r="V46" s="15"/>
      <c r="W46" s="94"/>
      <c r="X46" s="94"/>
    </row>
    <row r="47" spans="1:28" ht="25.5">
      <c r="A47" s="79"/>
      <c r="C47" s="79"/>
      <c r="D47" s="2033"/>
      <c r="E47" s="2033"/>
      <c r="F47" s="2033"/>
      <c r="G47" s="2033"/>
      <c r="H47" s="2033"/>
      <c r="I47" s="2033"/>
      <c r="J47" s="80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15"/>
      <c r="V47" s="15"/>
      <c r="W47" s="94"/>
      <c r="X47" s="94"/>
    </row>
    <row r="48" spans="1:28">
      <c r="A48" s="1965"/>
      <c r="C48" s="1972"/>
      <c r="D48" s="1965"/>
      <c r="E48" s="1965"/>
      <c r="F48" s="1965"/>
      <c r="G48" s="1965"/>
      <c r="H48" s="1965"/>
      <c r="I48" s="1965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15"/>
      <c r="V48" s="15"/>
      <c r="W48" s="94"/>
      <c r="X48" s="94"/>
    </row>
    <row r="49" spans="1:25">
      <c r="A49" s="1965"/>
      <c r="C49" s="1972"/>
      <c r="D49" s="81"/>
      <c r="E49" s="82"/>
      <c r="F49" s="82"/>
      <c r="G49" s="82"/>
      <c r="H49" s="82"/>
      <c r="I49" s="82"/>
      <c r="J49" s="80"/>
      <c r="K49" s="82"/>
      <c r="L49" s="80"/>
      <c r="M49" s="82"/>
      <c r="N49" s="80"/>
      <c r="O49" s="82"/>
      <c r="P49" s="80"/>
      <c r="Q49" s="82"/>
      <c r="R49" s="80"/>
      <c r="S49" s="82"/>
      <c r="T49" s="80"/>
      <c r="U49" s="80"/>
      <c r="V49" s="15"/>
      <c r="W49" s="94"/>
      <c r="X49" s="94"/>
    </row>
    <row r="50" spans="1:25" ht="18">
      <c r="A50" s="2166"/>
      <c r="C50" s="84"/>
      <c r="D50" s="84"/>
      <c r="E50" s="86"/>
      <c r="F50" s="85"/>
      <c r="G50" s="86"/>
      <c r="H50" s="86"/>
      <c r="I50" s="87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0"/>
      <c r="V50" s="15"/>
      <c r="W50" s="94"/>
      <c r="X50" s="94"/>
    </row>
    <row r="51" spans="1:25">
      <c r="A51" s="2167"/>
      <c r="B51" s="17"/>
      <c r="C51" s="81"/>
      <c r="D51" s="81"/>
      <c r="E51" s="19"/>
      <c r="F51" s="19"/>
      <c r="G51" s="80"/>
      <c r="H51" s="78"/>
      <c r="I51" s="78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80"/>
      <c r="V51" s="15"/>
      <c r="W51" s="94"/>
      <c r="X51" s="94"/>
    </row>
    <row r="52" spans="1:25">
      <c r="A52" s="2167"/>
      <c r="B52" s="17"/>
      <c r="C52" s="81"/>
      <c r="D52" s="81"/>
      <c r="E52" s="80"/>
      <c r="F52" s="19"/>
      <c r="G52" s="80"/>
      <c r="H52" s="78"/>
      <c r="I52" s="78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80"/>
      <c r="V52" s="80"/>
      <c r="W52" s="94"/>
      <c r="X52" s="94"/>
    </row>
    <row r="53" spans="1:25">
      <c r="A53" s="2167"/>
      <c r="B53" s="17"/>
      <c r="C53" s="81"/>
      <c r="D53" s="81"/>
      <c r="E53" s="80"/>
      <c r="F53" s="19"/>
      <c r="G53" s="80"/>
      <c r="H53" s="78"/>
      <c r="I53" s="78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80"/>
      <c r="V53" s="80"/>
      <c r="W53" s="94"/>
      <c r="X53" s="94"/>
    </row>
    <row r="54" spans="1:25">
      <c r="A54" s="2167"/>
      <c r="B54" s="17"/>
      <c r="C54" s="81"/>
      <c r="D54" s="81"/>
      <c r="E54" s="80"/>
      <c r="F54" s="19"/>
      <c r="G54" s="80"/>
      <c r="H54" s="78"/>
      <c r="I54" s="78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80"/>
      <c r="V54" s="80"/>
      <c r="W54" s="96"/>
      <c r="X54" s="96"/>
    </row>
    <row r="55" spans="1:25">
      <c r="A55" s="2167"/>
      <c r="B55" s="17"/>
      <c r="C55" s="81"/>
      <c r="D55" s="81"/>
      <c r="E55" s="19"/>
      <c r="F55" s="19"/>
      <c r="G55" s="80"/>
      <c r="H55" s="78"/>
      <c r="I55" s="78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80"/>
      <c r="V55" s="80"/>
      <c r="W55" s="15"/>
      <c r="X55" s="15"/>
      <c r="Y55" s="15"/>
    </row>
    <row r="56" spans="1:25">
      <c r="A56" s="2167"/>
      <c r="B56" s="17"/>
      <c r="C56" s="81"/>
      <c r="D56" s="81"/>
      <c r="E56" s="80"/>
      <c r="F56" s="19"/>
      <c r="G56" s="80"/>
      <c r="H56" s="78"/>
      <c r="I56" s="78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80"/>
      <c r="V56" s="80"/>
      <c r="W56" s="15"/>
      <c r="X56" s="15"/>
      <c r="Y56" s="15"/>
    </row>
    <row r="57" spans="1:25">
      <c r="A57" s="2167"/>
      <c r="B57" s="17"/>
      <c r="C57" s="81"/>
      <c r="D57" s="81"/>
      <c r="E57" s="80"/>
      <c r="F57" s="19"/>
      <c r="G57" s="80"/>
      <c r="H57" s="78"/>
      <c r="I57" s="78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80"/>
      <c r="V57" s="80"/>
      <c r="W57" s="15"/>
      <c r="X57" s="15"/>
      <c r="Y57" s="15"/>
    </row>
    <row r="58" spans="1:25">
      <c r="A58" s="2167"/>
      <c r="B58" s="17"/>
      <c r="C58" s="81"/>
      <c r="D58" s="81"/>
      <c r="E58" s="80"/>
      <c r="F58" s="19"/>
      <c r="G58" s="80"/>
      <c r="H58" s="78"/>
      <c r="I58" s="78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80"/>
      <c r="V58" s="80"/>
      <c r="W58" s="15"/>
      <c r="X58" s="15"/>
      <c r="Y58" s="15"/>
    </row>
    <row r="59" spans="1:25">
      <c r="A59" s="2167"/>
      <c r="B59" s="91"/>
      <c r="C59" s="81"/>
      <c r="D59" s="81"/>
      <c r="E59" s="19"/>
      <c r="F59" s="19"/>
      <c r="G59" s="80"/>
      <c r="H59" s="78"/>
      <c r="I59" s="78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80"/>
      <c r="V59" s="80"/>
      <c r="W59" s="15"/>
      <c r="X59" s="15"/>
      <c r="Y59" s="15"/>
    </row>
    <row r="60" spans="1:25">
      <c r="A60" s="2167"/>
      <c r="B60" s="17"/>
      <c r="C60" s="81"/>
      <c r="D60" s="81"/>
      <c r="E60" s="19"/>
      <c r="F60" s="19"/>
      <c r="G60" s="80"/>
      <c r="H60" s="78"/>
      <c r="I60" s="87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80"/>
      <c r="V60" s="80"/>
      <c r="W60" s="15"/>
      <c r="X60" s="15"/>
      <c r="Y60" s="15"/>
    </row>
    <row r="61" spans="1:25">
      <c r="A61" s="2167"/>
      <c r="B61" s="17"/>
      <c r="C61" s="81"/>
      <c r="D61" s="81"/>
      <c r="E61" s="19"/>
      <c r="F61" s="19"/>
      <c r="G61" s="80"/>
      <c r="H61" s="78"/>
      <c r="I61" s="87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80"/>
      <c r="V61" s="80"/>
      <c r="W61" s="15"/>
      <c r="X61" s="15"/>
      <c r="Y61" s="15"/>
    </row>
    <row r="62" spans="1:25">
      <c r="A62" s="2167"/>
      <c r="B62" s="88"/>
      <c r="C62" s="1"/>
      <c r="D62" s="15"/>
      <c r="E62" s="80"/>
      <c r="F62" s="19"/>
      <c r="G62" s="80"/>
      <c r="H62" s="80"/>
      <c r="I62" s="78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80"/>
      <c r="V62" s="80"/>
      <c r="W62" s="15"/>
      <c r="X62" s="15"/>
      <c r="Y62" s="15"/>
    </row>
    <row r="63" spans="1:25">
      <c r="A63" s="2167"/>
      <c r="B63" s="17"/>
      <c r="C63" s="15" t="s">
        <v>11</v>
      </c>
      <c r="D63" s="15"/>
      <c r="E63" s="80"/>
      <c r="F63" s="19"/>
      <c r="G63" s="80"/>
      <c r="H63" s="80"/>
      <c r="I63" s="78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80"/>
      <c r="V63" s="80"/>
      <c r="W63" s="15"/>
      <c r="X63" s="15"/>
      <c r="Y63" s="15"/>
    </row>
    <row r="64" spans="1:25">
      <c r="A64" s="83"/>
      <c r="B64" s="17"/>
      <c r="C64" s="15" t="s">
        <v>12</v>
      </c>
      <c r="D64" s="15"/>
      <c r="E64" s="80"/>
      <c r="F64" s="19"/>
      <c r="G64" s="80"/>
      <c r="H64" s="80"/>
    </row>
    <row r="65" spans="1:8">
      <c r="A65" s="83"/>
      <c r="B65" s="17"/>
      <c r="C65" s="15" t="s">
        <v>13</v>
      </c>
      <c r="D65" s="15"/>
      <c r="E65" s="80"/>
      <c r="F65" s="19"/>
      <c r="G65" s="80"/>
      <c r="H65" s="80"/>
    </row>
    <row r="66" spans="1:8">
      <c r="A66" s="83"/>
      <c r="B66" s="17"/>
      <c r="C66" s="15" t="s">
        <v>14</v>
      </c>
      <c r="D66" s="15"/>
      <c r="E66" s="80"/>
      <c r="F66" s="19"/>
      <c r="G66" s="80"/>
      <c r="H66" s="80"/>
    </row>
    <row r="67" spans="1:8" ht="36.75" customHeight="1">
      <c r="A67" s="83"/>
      <c r="B67" s="17"/>
      <c r="C67" s="15" t="s">
        <v>15</v>
      </c>
      <c r="D67" s="81"/>
      <c r="E67" s="80"/>
      <c r="F67" s="19"/>
      <c r="G67" s="80"/>
      <c r="H67" s="80"/>
    </row>
    <row r="68" spans="1:8" ht="36.75" customHeight="1">
      <c r="A68" s="83"/>
      <c r="B68" s="17"/>
      <c r="C68" s="15"/>
      <c r="D68" s="81"/>
      <c r="E68" s="80"/>
      <c r="F68" s="19"/>
      <c r="G68" s="80"/>
      <c r="H68" s="80"/>
    </row>
    <row r="69" spans="1:8">
      <c r="A69" s="83"/>
      <c r="B69" s="17"/>
      <c r="E69" s="19"/>
      <c r="F69" s="80"/>
      <c r="G69" s="80"/>
      <c r="H69" s="80"/>
    </row>
    <row r="70" spans="1:8">
      <c r="A70" s="83"/>
      <c r="B70" s="17"/>
      <c r="E70" s="19"/>
      <c r="F70" s="80"/>
      <c r="G70" s="80"/>
      <c r="H70" s="80"/>
    </row>
    <row r="71" spans="1:8">
      <c r="A71" s="83"/>
      <c r="B71" s="17"/>
      <c r="E71" s="19"/>
      <c r="F71" s="80"/>
      <c r="G71" s="80"/>
      <c r="H71" s="80"/>
    </row>
    <row r="72" spans="1:8" ht="18" customHeight="1">
      <c r="A72" s="83"/>
      <c r="B72" s="17"/>
      <c r="C72" s="11"/>
      <c r="D72" s="11"/>
    </row>
    <row r="73" spans="1:8">
      <c r="A73" s="83"/>
      <c r="B73" s="17"/>
      <c r="C73" s="11"/>
      <c r="D73" s="11"/>
    </row>
    <row r="74" spans="1:8">
      <c r="A74" s="83"/>
      <c r="B74" s="17"/>
      <c r="C74" s="11"/>
      <c r="D74" s="11"/>
    </row>
    <row r="75" spans="1:8">
      <c r="A75" s="83"/>
      <c r="B75" s="17"/>
      <c r="C75" s="11"/>
      <c r="D75" s="11"/>
    </row>
    <row r="76" spans="1:8">
      <c r="A76" s="83"/>
      <c r="B76" s="17"/>
      <c r="C76" s="11"/>
      <c r="D76" s="11"/>
    </row>
    <row r="77" spans="1:8">
      <c r="A77" s="83"/>
      <c r="B77" s="17"/>
      <c r="C77" s="11"/>
      <c r="D77" s="11"/>
    </row>
    <row r="78" spans="1:8">
      <c r="A78" s="83"/>
      <c r="B78" s="17"/>
      <c r="C78" s="11"/>
      <c r="D78" s="11"/>
    </row>
    <row r="79" spans="1:8">
      <c r="A79" s="83"/>
      <c r="B79" s="17"/>
      <c r="C79" s="11"/>
      <c r="D79" s="11"/>
    </row>
    <row r="80" spans="1:8">
      <c r="A80" s="83"/>
      <c r="B80" s="17"/>
      <c r="C80" s="11"/>
      <c r="D80" s="11"/>
    </row>
    <row r="81" spans="1:8">
      <c r="A81" s="83"/>
      <c r="B81" s="17"/>
      <c r="F81" s="80"/>
      <c r="G81" s="80"/>
      <c r="H81" s="80"/>
    </row>
    <row r="82" spans="1:8">
      <c r="A82" s="83"/>
      <c r="B82" s="17"/>
    </row>
    <row r="83" spans="1:8">
      <c r="A83" s="83"/>
      <c r="B83" s="17"/>
    </row>
    <row r="84" spans="1:8">
      <c r="A84" s="83"/>
      <c r="B84" s="17"/>
    </row>
    <row r="85" spans="1:8">
      <c r="A85" s="83"/>
      <c r="B85" s="17"/>
    </row>
    <row r="86" spans="1:8">
      <c r="A86" s="83"/>
      <c r="B86" s="17"/>
    </row>
    <row r="87" spans="1:8">
      <c r="A87" s="83"/>
      <c r="B87" s="17"/>
    </row>
    <row r="88" spans="1:8">
      <c r="A88" s="83"/>
      <c r="B88" s="17"/>
    </row>
    <row r="89" spans="1:8">
      <c r="A89" s="83"/>
      <c r="B89" s="17"/>
    </row>
    <row r="90" spans="1:8">
      <c r="A90" s="83"/>
      <c r="B90" s="17"/>
    </row>
    <row r="91" spans="1:8">
      <c r="A91" s="83"/>
      <c r="B91" s="17"/>
    </row>
    <row r="92" spans="1:8">
      <c r="A92" s="83"/>
      <c r="B92" s="17"/>
    </row>
    <row r="93" spans="1:8">
      <c r="A93" s="83"/>
      <c r="B93" s="17"/>
    </row>
    <row r="94" spans="1:8">
      <c r="A94" s="83"/>
      <c r="B94" s="17"/>
    </row>
    <row r="95" spans="1:8">
      <c r="A95" s="83"/>
      <c r="B95" s="17"/>
    </row>
    <row r="96" spans="1:8">
      <c r="A96" s="83"/>
      <c r="B96" s="17"/>
    </row>
    <row r="97" spans="1:2">
      <c r="A97" s="83"/>
      <c r="B97" s="17"/>
    </row>
    <row r="98" spans="1:2">
      <c r="A98" s="83"/>
      <c r="B98" s="17"/>
    </row>
    <row r="99" spans="1:2">
      <c r="A99" s="83"/>
      <c r="B99" s="17"/>
    </row>
    <row r="100" spans="1:2">
      <c r="A100" s="83"/>
      <c r="B100" s="17"/>
    </row>
    <row r="101" spans="1:2">
      <c r="A101" s="83"/>
      <c r="B101" s="17"/>
    </row>
    <row r="102" spans="1:2">
      <c r="A102" s="15"/>
      <c r="B102" s="17"/>
    </row>
    <row r="103" spans="1:2">
      <c r="A103" s="15"/>
      <c r="B103" s="17"/>
    </row>
    <row r="104" spans="1:2">
      <c r="A104" s="15"/>
      <c r="B104" s="17"/>
    </row>
    <row r="105" spans="1:2">
      <c r="A105" s="15"/>
      <c r="B105" s="17"/>
    </row>
    <row r="106" spans="1:2">
      <c r="A106" s="15"/>
      <c r="B106" s="17"/>
    </row>
    <row r="107" spans="1:2">
      <c r="A107" s="15"/>
      <c r="B107" s="17"/>
    </row>
    <row r="108" spans="1:2">
      <c r="A108" s="15"/>
      <c r="B108" s="17"/>
    </row>
    <row r="109" spans="1:2">
      <c r="A109" s="15"/>
      <c r="B109" s="17"/>
    </row>
    <row r="110" spans="1:2">
      <c r="A110" s="15"/>
      <c r="B110" s="17"/>
    </row>
    <row r="111" spans="1:2">
      <c r="A111" s="15"/>
      <c r="B111" s="17"/>
    </row>
    <row r="112" spans="1:2">
      <c r="A112" s="15"/>
      <c r="B112" s="17"/>
    </row>
    <row r="113" spans="1:2">
      <c r="A113" s="15"/>
      <c r="B113" s="17"/>
    </row>
    <row r="114" spans="1:2">
      <c r="A114" s="15"/>
      <c r="B114" s="17"/>
    </row>
    <row r="115" spans="1:2">
      <c r="A115" s="15"/>
      <c r="B115" s="17"/>
    </row>
    <row r="116" spans="1:2">
      <c r="A116" s="15"/>
      <c r="B116" s="17"/>
    </row>
    <row r="117" spans="1:2">
      <c r="A117" s="15"/>
      <c r="B117" s="17"/>
    </row>
    <row r="118" spans="1:2">
      <c r="A118" s="15"/>
      <c r="B118" s="17"/>
    </row>
    <row r="119" spans="1:2">
      <c r="A119" s="15"/>
      <c r="B119" s="17"/>
    </row>
    <row r="120" spans="1:2">
      <c r="A120" s="15"/>
      <c r="B120" s="17"/>
    </row>
    <row r="121" spans="1:2">
      <c r="A121" s="15"/>
      <c r="B121" s="17"/>
    </row>
    <row r="122" spans="1:2">
      <c r="A122" s="15"/>
      <c r="B122" s="17"/>
    </row>
    <row r="123" spans="1:2">
      <c r="A123" s="15"/>
      <c r="B123" s="17"/>
    </row>
    <row r="124" spans="1:2">
      <c r="A124" s="15"/>
      <c r="B124" s="17"/>
    </row>
    <row r="125" spans="1:2">
      <c r="A125" s="15"/>
      <c r="B125" s="17"/>
    </row>
    <row r="126" spans="1:2">
      <c r="A126" s="15"/>
      <c r="B126" s="17"/>
    </row>
    <row r="127" spans="1:2">
      <c r="A127" s="15"/>
      <c r="B127" s="17"/>
    </row>
    <row r="128" spans="1:2">
      <c r="A128" s="15"/>
      <c r="B128" s="17"/>
    </row>
    <row r="129" spans="1:2">
      <c r="A129" s="15"/>
      <c r="B129" s="17"/>
    </row>
    <row r="130" spans="1:2">
      <c r="A130" s="15"/>
      <c r="B130" s="17"/>
    </row>
    <row r="131" spans="1:2">
      <c r="A131" s="15"/>
      <c r="B131" s="17"/>
    </row>
    <row r="132" spans="1:2">
      <c r="A132" s="15"/>
      <c r="B132" s="17"/>
    </row>
    <row r="133" spans="1:2">
      <c r="A133" s="15"/>
      <c r="B133" s="17"/>
    </row>
    <row r="134" spans="1:2">
      <c r="A134" s="15"/>
      <c r="B134" s="17"/>
    </row>
    <row r="135" spans="1:2">
      <c r="A135" s="15"/>
      <c r="B135" s="17"/>
    </row>
    <row r="136" spans="1:2">
      <c r="A136" s="15"/>
      <c r="B136" s="17"/>
    </row>
    <row r="137" spans="1:2">
      <c r="A137" s="15"/>
      <c r="B137" s="17"/>
    </row>
    <row r="138" spans="1:2">
      <c r="A138" s="15"/>
      <c r="B138" s="17"/>
    </row>
    <row r="139" spans="1:2">
      <c r="A139" s="15"/>
      <c r="B139" s="17"/>
    </row>
    <row r="140" spans="1:2">
      <c r="A140" s="15"/>
      <c r="B140" s="17"/>
    </row>
    <row r="141" spans="1:2">
      <c r="A141" s="15"/>
      <c r="B141" s="17"/>
    </row>
    <row r="142" spans="1:2">
      <c r="A142" s="15"/>
      <c r="B142" s="17"/>
    </row>
    <row r="143" spans="1:2">
      <c r="A143" s="15"/>
      <c r="B143" s="17"/>
    </row>
    <row r="144" spans="1:2">
      <c r="A144" s="15"/>
      <c r="B144" s="17"/>
    </row>
    <row r="145" spans="1:2">
      <c r="A145" s="15"/>
      <c r="B145" s="17"/>
    </row>
    <row r="146" spans="1:2">
      <c r="A146" s="15"/>
      <c r="B146" s="17"/>
    </row>
    <row r="147" spans="1:2">
      <c r="A147" s="15"/>
      <c r="B147" s="17"/>
    </row>
    <row r="148" spans="1:2">
      <c r="A148" s="15"/>
    </row>
  </sheetData>
  <mergeCells count="16">
    <mergeCell ref="H5:I5"/>
    <mergeCell ref="A6:A30"/>
    <mergeCell ref="B1:B2"/>
    <mergeCell ref="A3:C3"/>
    <mergeCell ref="A4:A5"/>
    <mergeCell ref="B4:B5"/>
    <mergeCell ref="C4:C5"/>
    <mergeCell ref="D4:D5"/>
    <mergeCell ref="D3:AD3"/>
    <mergeCell ref="E4:L4"/>
    <mergeCell ref="X32:AD32"/>
    <mergeCell ref="A50:A63"/>
    <mergeCell ref="D47:I47"/>
    <mergeCell ref="A48:A49"/>
    <mergeCell ref="C48:C49"/>
    <mergeCell ref="D48:I48"/>
  </mergeCells>
  <pageMargins left="0.43307086614173229" right="0.23622047244094491" top="0.74803149606299213" bottom="0.74803149606299213" header="0.31496062992125984" footer="0.31496062992125984"/>
  <pageSetup paperSize="8" scale="70" fitToHeight="0" orientation="landscape" r:id="rId1"/>
  <rowBreaks count="1" manualBreakCount="1">
    <brk id="66" max="16383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B148"/>
  <sheetViews>
    <sheetView zoomScale="80" zoomScaleNormal="80" workbookViewId="0">
      <selection activeCell="B22" sqref="B22"/>
    </sheetView>
  </sheetViews>
  <sheetFormatPr defaultRowHeight="16.5"/>
  <cols>
    <col min="1" max="1" width="6.140625" style="1" customWidth="1"/>
    <col min="2" max="2" width="40" style="12" bestFit="1" customWidth="1"/>
    <col min="3" max="3" width="5.140625" style="13" customWidth="1"/>
    <col min="4" max="4" width="14.5703125" style="13" customWidth="1"/>
    <col min="5" max="5" width="7.42578125" style="1748" customWidth="1"/>
    <col min="6" max="6" width="7.85546875" style="1748" customWidth="1"/>
    <col min="7" max="8" width="13" style="1748" customWidth="1"/>
    <col min="9" max="9" width="10.140625" style="1748" customWidth="1"/>
    <col min="10" max="10" width="7.85546875" style="1748" bestFit="1" customWidth="1"/>
    <col min="11" max="11" width="10.85546875" style="1748" customWidth="1"/>
    <col min="12" max="12" width="7.85546875" style="1748" customWidth="1"/>
    <col min="13" max="13" width="7.28515625" style="1748" customWidth="1"/>
    <col min="14" max="14" width="7.7109375" style="1748" customWidth="1"/>
    <col min="15" max="15" width="7.28515625" style="1748" customWidth="1"/>
    <col min="16" max="22" width="7.42578125" style="1748" customWidth="1"/>
    <col min="23" max="24" width="7.42578125" style="1" customWidth="1"/>
    <col min="25" max="25" width="9.7109375" style="1" customWidth="1"/>
    <col min="26" max="26" width="7.42578125" style="1" customWidth="1"/>
    <col min="27" max="27" width="8.5703125" style="1" customWidth="1"/>
    <col min="28" max="31" width="7.42578125" style="1" customWidth="1"/>
    <col min="32" max="32" width="18.85546875" style="1" customWidth="1"/>
    <col min="33" max="47" width="7.42578125" style="1" customWidth="1"/>
    <col min="48" max="48" width="6.85546875" style="1" customWidth="1"/>
    <col min="49" max="49" width="9.140625" style="1"/>
    <col min="50" max="50" width="99" style="1" customWidth="1"/>
    <col min="51" max="16384" width="9.140625" style="1"/>
  </cols>
  <sheetData>
    <row r="1" spans="1:54" ht="36.75" customHeight="1">
      <c r="A1" s="15"/>
      <c r="B1" s="1952">
        <v>27</v>
      </c>
      <c r="C1" s="1738"/>
      <c r="D1" s="38" t="s">
        <v>269</v>
      </c>
      <c r="E1" s="1745"/>
      <c r="F1" s="1745"/>
      <c r="G1" s="1745"/>
      <c r="H1" s="1745"/>
      <c r="I1" s="1745"/>
      <c r="J1" s="1745"/>
      <c r="K1" s="1745"/>
      <c r="L1" s="1745"/>
      <c r="M1" s="1745"/>
      <c r="N1" s="1745"/>
      <c r="O1" s="1745"/>
      <c r="P1" s="1745"/>
      <c r="Q1" s="1743"/>
      <c r="R1" s="1743"/>
      <c r="S1" s="1743"/>
      <c r="T1" s="1743"/>
      <c r="U1" s="1743"/>
      <c r="V1" s="1743"/>
      <c r="W1" s="1743"/>
      <c r="X1" s="1743"/>
      <c r="Y1" s="1743"/>
      <c r="Z1" s="1743"/>
      <c r="AA1" s="1743"/>
      <c r="AB1" s="1743"/>
      <c r="AC1" s="1743"/>
      <c r="AD1" s="1743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</row>
    <row r="2" spans="1:54" ht="36.75" customHeight="1">
      <c r="A2" s="15"/>
      <c r="B2" s="1952"/>
      <c r="C2" s="1738"/>
      <c r="D2" s="38" t="s">
        <v>1331</v>
      </c>
      <c r="E2" s="1745"/>
      <c r="F2" s="1745"/>
      <c r="G2" s="1745"/>
      <c r="H2" s="1745"/>
      <c r="I2" s="1745"/>
      <c r="J2" s="1745"/>
      <c r="K2" s="1745"/>
      <c r="L2" s="1745"/>
      <c r="M2" s="1745"/>
      <c r="N2" s="1745"/>
      <c r="O2" s="1745"/>
      <c r="P2" s="1745"/>
      <c r="Q2" s="1743"/>
      <c r="R2" s="1743"/>
      <c r="S2" s="1743"/>
      <c r="T2" s="1743"/>
      <c r="U2" s="1743"/>
      <c r="V2" s="1743"/>
      <c r="W2" s="1743"/>
      <c r="X2" s="1743"/>
      <c r="Y2" s="1743"/>
      <c r="Z2" s="1743"/>
      <c r="AA2" s="1743"/>
      <c r="AB2" s="1743"/>
      <c r="AC2" s="1743"/>
      <c r="AD2" s="1743"/>
      <c r="AE2" s="1743"/>
      <c r="AF2" s="1743"/>
      <c r="AG2" s="1743"/>
      <c r="AH2" s="1743"/>
      <c r="AI2" s="1743"/>
      <c r="AJ2" s="1743"/>
      <c r="AK2" s="1743"/>
      <c r="AL2" s="1743"/>
      <c r="AM2" s="1743"/>
      <c r="AN2" s="1743"/>
      <c r="AO2" s="1743"/>
      <c r="AP2" s="1743"/>
      <c r="AQ2" s="1743"/>
      <c r="AR2" s="1743"/>
      <c r="AS2" s="1743"/>
      <c r="AT2" s="1743"/>
      <c r="AU2" s="1743"/>
      <c r="AV2" s="15"/>
    </row>
    <row r="3" spans="1:54" ht="33">
      <c r="A3" s="1998" t="s">
        <v>17</v>
      </c>
      <c r="B3" s="1998"/>
      <c r="C3" s="2034"/>
      <c r="D3" s="1959" t="s">
        <v>263</v>
      </c>
      <c r="E3" s="1960"/>
      <c r="F3" s="1960"/>
      <c r="G3" s="1960"/>
      <c r="H3" s="1960"/>
      <c r="I3" s="1960"/>
      <c r="J3" s="1960"/>
      <c r="K3" s="1960"/>
      <c r="L3" s="1960"/>
      <c r="M3" s="1960"/>
      <c r="N3" s="1960"/>
      <c r="O3" s="1960"/>
      <c r="P3" s="1960"/>
      <c r="Q3" s="1960"/>
      <c r="R3" s="1960"/>
      <c r="S3" s="1960"/>
      <c r="T3" s="1960"/>
      <c r="U3" s="1960"/>
      <c r="V3" s="1960"/>
      <c r="W3" s="1960"/>
      <c r="X3" s="1960"/>
      <c r="Y3" s="1960"/>
      <c r="Z3" s="1960"/>
      <c r="AA3" s="1960"/>
      <c r="AB3" s="1960"/>
      <c r="AC3" s="1960"/>
      <c r="AD3" s="1961"/>
      <c r="AE3" s="1743"/>
      <c r="AF3" s="1743"/>
      <c r="AG3" s="983" t="s">
        <v>1299</v>
      </c>
      <c r="AH3" s="1170">
        <f>G30</f>
        <v>18.559999999999999</v>
      </c>
      <c r="AI3" s="1171"/>
      <c r="AJ3" s="1743"/>
      <c r="AK3" s="1743"/>
      <c r="AL3" s="1743"/>
      <c r="AM3" s="1743"/>
      <c r="AN3" s="1743"/>
      <c r="AO3" s="1743"/>
      <c r="AP3" s="1743"/>
      <c r="AQ3" s="1743"/>
      <c r="AR3" s="1743"/>
      <c r="AS3" s="1743"/>
      <c r="AT3" s="15"/>
      <c r="AU3" s="15"/>
      <c r="AV3" s="15"/>
      <c r="AW3" s="15"/>
      <c r="AX3" s="15"/>
      <c r="AY3" s="15"/>
      <c r="AZ3" s="15"/>
    </row>
    <row r="4" spans="1:54" ht="18" customHeight="1">
      <c r="A4" s="1954"/>
      <c r="B4" s="1953" t="s">
        <v>1</v>
      </c>
      <c r="C4" s="1955" t="s">
        <v>2</v>
      </c>
      <c r="D4" s="2157" t="s">
        <v>1682</v>
      </c>
      <c r="E4" s="1991" t="s">
        <v>16</v>
      </c>
      <c r="F4" s="1992"/>
      <c r="G4" s="1992"/>
      <c r="H4" s="1992"/>
      <c r="I4" s="1992"/>
      <c r="J4" s="1992"/>
      <c r="K4" s="1992"/>
      <c r="L4" s="1993"/>
      <c r="M4" s="1747">
        <v>19</v>
      </c>
      <c r="N4" s="1747">
        <v>19</v>
      </c>
      <c r="O4" s="1747">
        <v>19</v>
      </c>
      <c r="P4" s="1747">
        <v>19</v>
      </c>
      <c r="Q4" s="1747">
        <v>19</v>
      </c>
      <c r="R4" s="1747">
        <v>19</v>
      </c>
      <c r="S4" s="1747">
        <v>19</v>
      </c>
      <c r="T4" s="1747">
        <v>19</v>
      </c>
      <c r="U4" s="1747">
        <v>19</v>
      </c>
      <c r="V4" s="1747">
        <v>19</v>
      </c>
      <c r="W4" s="1747">
        <v>19</v>
      </c>
      <c r="X4" s="1747">
        <v>19</v>
      </c>
      <c r="Y4" s="1747">
        <v>19</v>
      </c>
      <c r="Z4" s="1747">
        <v>19</v>
      </c>
      <c r="AA4" s="1747">
        <v>19</v>
      </c>
      <c r="AB4" s="1747">
        <v>19</v>
      </c>
      <c r="AC4" s="1747">
        <v>19</v>
      </c>
      <c r="AD4" s="1747">
        <v>19</v>
      </c>
      <c r="AE4" s="15"/>
      <c r="AF4" s="15"/>
      <c r="AG4" s="985"/>
      <c r="AH4" s="239"/>
      <c r="AI4" s="1172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</row>
    <row r="5" spans="1:54" ht="18" customHeight="1">
      <c r="A5" s="1954"/>
      <c r="B5" s="1953"/>
      <c r="C5" s="1955"/>
      <c r="D5" s="2018"/>
      <c r="E5" s="1504" t="s">
        <v>0</v>
      </c>
      <c r="F5" s="1735" t="s">
        <v>48</v>
      </c>
      <c r="G5" s="1735"/>
      <c r="H5" s="1994" t="s">
        <v>552</v>
      </c>
      <c r="I5" s="1995"/>
      <c r="J5" s="1735" t="s">
        <v>8</v>
      </c>
      <c r="K5" s="1735" t="s">
        <v>9</v>
      </c>
      <c r="L5" s="1735" t="s">
        <v>10</v>
      </c>
      <c r="M5" s="1733"/>
      <c r="N5" s="1733"/>
      <c r="O5" s="1733"/>
      <c r="P5" s="1733"/>
      <c r="Q5" s="1733"/>
      <c r="R5" s="1733"/>
      <c r="S5" s="1733"/>
      <c r="T5" s="1733"/>
      <c r="U5" s="1733"/>
      <c r="V5" s="1733"/>
      <c r="W5" s="1733">
        <v>1</v>
      </c>
      <c r="X5" s="1733">
        <v>2</v>
      </c>
      <c r="Y5" s="1733">
        <v>3</v>
      </c>
      <c r="Z5" s="1733">
        <v>4</v>
      </c>
      <c r="AA5" s="1733">
        <v>5</v>
      </c>
      <c r="AB5" s="1733">
        <v>6</v>
      </c>
      <c r="AC5" s="1733">
        <v>7</v>
      </c>
      <c r="AD5" s="1733">
        <v>8</v>
      </c>
      <c r="AE5" s="15"/>
      <c r="AF5" s="15"/>
      <c r="AG5" s="985" t="s">
        <v>1279</v>
      </c>
      <c r="AH5" s="239">
        <v>18</v>
      </c>
      <c r="AI5" s="1172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</row>
    <row r="6" spans="1:54">
      <c r="A6" s="1962" t="s">
        <v>3</v>
      </c>
      <c r="B6" s="1065" t="s">
        <v>190</v>
      </c>
      <c r="C6" s="1422" t="s">
        <v>4</v>
      </c>
      <c r="D6" s="1422" t="s">
        <v>1681</v>
      </c>
      <c r="E6" s="3" t="s">
        <v>18</v>
      </c>
      <c r="F6" s="1750"/>
      <c r="G6" s="1750"/>
      <c r="H6" s="717" t="s">
        <v>1061</v>
      </c>
      <c r="I6" s="717" t="s">
        <v>1062</v>
      </c>
      <c r="J6" s="1750"/>
      <c r="K6" s="1750"/>
      <c r="L6" s="5">
        <v>0</v>
      </c>
      <c r="M6" s="111"/>
      <c r="N6" s="111"/>
      <c r="O6" s="111"/>
      <c r="P6" s="111"/>
      <c r="Q6" s="111"/>
      <c r="R6" s="111"/>
      <c r="S6" s="111"/>
      <c r="T6" s="111"/>
      <c r="U6" s="111"/>
      <c r="V6" s="111"/>
      <c r="W6" s="111">
        <v>0.63541666666666663</v>
      </c>
      <c r="X6" s="111">
        <v>0.66805555555555562</v>
      </c>
      <c r="Y6" s="111">
        <v>0.70972222222222225</v>
      </c>
      <c r="Z6" s="111">
        <v>0.75138888888888899</v>
      </c>
      <c r="AA6" s="111">
        <v>0.79305555555555562</v>
      </c>
      <c r="AB6" s="111">
        <v>0.84861111111111109</v>
      </c>
      <c r="AC6" s="111">
        <v>0.87638888888888899</v>
      </c>
      <c r="AD6" s="185">
        <v>0.90972222222222221</v>
      </c>
      <c r="AE6" s="15"/>
      <c r="AF6" s="15"/>
      <c r="AG6" s="985"/>
      <c r="AH6" s="239"/>
      <c r="AI6" s="1172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</row>
    <row r="7" spans="1:54">
      <c r="A7" s="1963"/>
      <c r="B7" s="335" t="s">
        <v>191</v>
      </c>
      <c r="C7" s="1423" t="s">
        <v>5</v>
      </c>
      <c r="D7" s="1423" t="s">
        <v>1681</v>
      </c>
      <c r="E7" s="1734" t="s">
        <v>19</v>
      </c>
      <c r="F7" s="1268">
        <v>0.35</v>
      </c>
      <c r="G7" s="8">
        <f>F7</f>
        <v>0.35</v>
      </c>
      <c r="H7" s="581" t="s">
        <v>741</v>
      </c>
      <c r="I7" s="581" t="s">
        <v>742</v>
      </c>
      <c r="J7" s="1733">
        <v>15</v>
      </c>
      <c r="K7" s="9">
        <f t="shared" ref="K7:K30" si="0">(F7/J7)/24</f>
        <v>9.7222222222222209E-4</v>
      </c>
      <c r="L7" s="9">
        <f>L6+K7</f>
        <v>9.7222222222222209E-4</v>
      </c>
      <c r="M7" s="10"/>
      <c r="N7" s="10"/>
      <c r="O7" s="98"/>
      <c r="P7" s="98"/>
      <c r="Q7" s="98"/>
      <c r="R7" s="98"/>
      <c r="S7" s="98"/>
      <c r="T7" s="98"/>
      <c r="U7" s="98"/>
      <c r="V7" s="98"/>
      <c r="W7" s="98">
        <f t="shared" ref="W7:AD20" si="1">W6+$K7</f>
        <v>0.63638888888888889</v>
      </c>
      <c r="X7" s="98">
        <f t="shared" si="1"/>
        <v>0.66902777777777789</v>
      </c>
      <c r="Y7" s="98">
        <f t="shared" si="1"/>
        <v>0.71069444444444452</v>
      </c>
      <c r="Z7" s="10">
        <f t="shared" si="1"/>
        <v>0.75236111111111126</v>
      </c>
      <c r="AA7" s="10">
        <f t="shared" si="1"/>
        <v>0.79402777777777789</v>
      </c>
      <c r="AB7" s="10">
        <f t="shared" si="1"/>
        <v>0.84958333333333336</v>
      </c>
      <c r="AC7" s="10">
        <f t="shared" si="1"/>
        <v>0.87736111111111126</v>
      </c>
      <c r="AD7" s="10">
        <f t="shared" si="1"/>
        <v>0.91069444444444447</v>
      </c>
      <c r="AE7" s="15"/>
      <c r="AF7" s="15"/>
      <c r="AG7" s="987" t="s">
        <v>1339</v>
      </c>
      <c r="AH7" s="1173">
        <f>AH5*AH3</f>
        <v>334.08</v>
      </c>
      <c r="AI7" s="1174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</row>
    <row r="8" spans="1:54">
      <c r="A8" s="1963"/>
      <c r="B8" s="7" t="s">
        <v>206</v>
      </c>
      <c r="C8" s="1423" t="s">
        <v>5</v>
      </c>
      <c r="D8" s="1423" t="s">
        <v>1681</v>
      </c>
      <c r="E8" s="1734" t="s">
        <v>20</v>
      </c>
      <c r="F8" s="1268">
        <v>0.45</v>
      </c>
      <c r="G8" s="8">
        <f>G7+F8</f>
        <v>0.8</v>
      </c>
      <c r="H8" s="581" t="s">
        <v>800</v>
      </c>
      <c r="I8" s="581" t="s">
        <v>801</v>
      </c>
      <c r="J8" s="1733">
        <v>20</v>
      </c>
      <c r="K8" s="9">
        <f t="shared" si="0"/>
        <v>9.3749999999999997E-4</v>
      </c>
      <c r="L8" s="9">
        <f t="shared" ref="L8:L19" si="2">L7+K8</f>
        <v>1.9097222222222219E-3</v>
      </c>
      <c r="M8" s="10"/>
      <c r="N8" s="10"/>
      <c r="O8" s="98"/>
      <c r="P8" s="98"/>
      <c r="Q8" s="98"/>
      <c r="R8" s="98"/>
      <c r="S8" s="98"/>
      <c r="T8" s="98"/>
      <c r="U8" s="98"/>
      <c r="V8" s="98"/>
      <c r="W8" s="98">
        <f t="shared" si="1"/>
        <v>0.63732638888888893</v>
      </c>
      <c r="X8" s="98">
        <f t="shared" si="1"/>
        <v>0.66996527777777792</v>
      </c>
      <c r="Y8" s="98">
        <f t="shared" si="1"/>
        <v>0.71163194444444455</v>
      </c>
      <c r="Z8" s="10">
        <f t="shared" si="1"/>
        <v>0.75329861111111129</v>
      </c>
      <c r="AA8" s="10">
        <f t="shared" si="1"/>
        <v>0.79496527777777792</v>
      </c>
      <c r="AB8" s="10">
        <f t="shared" si="1"/>
        <v>0.85052083333333339</v>
      </c>
      <c r="AC8" s="10">
        <f t="shared" si="1"/>
        <v>0.87829861111111129</v>
      </c>
      <c r="AD8" s="10">
        <f t="shared" si="1"/>
        <v>0.91163194444444451</v>
      </c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</row>
    <row r="9" spans="1:54">
      <c r="A9" s="1963"/>
      <c r="B9" s="620" t="s">
        <v>205</v>
      </c>
      <c r="C9" s="1520" t="s">
        <v>5</v>
      </c>
      <c r="D9" s="1520" t="s">
        <v>1681</v>
      </c>
      <c r="E9" s="1734" t="s">
        <v>21</v>
      </c>
      <c r="F9" s="1268">
        <v>0.22</v>
      </c>
      <c r="G9" s="8">
        <f t="shared" ref="G9:G30" si="3">G8+F9</f>
        <v>1.02</v>
      </c>
      <c r="H9" s="581" t="s">
        <v>736</v>
      </c>
      <c r="I9" s="717" t="s">
        <v>763</v>
      </c>
      <c r="J9" s="116">
        <v>15</v>
      </c>
      <c r="K9" s="118">
        <f t="shared" si="0"/>
        <v>6.111111111111111E-4</v>
      </c>
      <c r="L9" s="118">
        <f t="shared" si="2"/>
        <v>2.5208333333333333E-3</v>
      </c>
      <c r="M9" s="119"/>
      <c r="N9" s="119"/>
      <c r="O9" s="119"/>
      <c r="P9" s="119"/>
      <c r="Q9" s="119"/>
      <c r="R9" s="119"/>
      <c r="S9" s="119"/>
      <c r="T9" s="119"/>
      <c r="U9" s="119"/>
      <c r="V9" s="119"/>
      <c r="W9" s="119">
        <f>W8+$K9</f>
        <v>0.63793750000000005</v>
      </c>
      <c r="X9" s="119">
        <f t="shared" si="1"/>
        <v>0.67057638888888904</v>
      </c>
      <c r="Y9" s="119">
        <f t="shared" si="1"/>
        <v>0.71224305555555567</v>
      </c>
      <c r="Z9" s="119">
        <f t="shared" si="1"/>
        <v>0.75390972222222241</v>
      </c>
      <c r="AA9" s="119">
        <f t="shared" si="1"/>
        <v>0.79557638888888904</v>
      </c>
      <c r="AB9" s="119">
        <f t="shared" si="1"/>
        <v>0.85113194444444451</v>
      </c>
      <c r="AC9" s="119">
        <f t="shared" si="1"/>
        <v>0.87890972222222241</v>
      </c>
      <c r="AD9" s="119">
        <f t="shared" si="1"/>
        <v>0.91224305555555563</v>
      </c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</row>
    <row r="10" spans="1:54">
      <c r="A10" s="1963"/>
      <c r="B10" s="7" t="s">
        <v>203</v>
      </c>
      <c r="C10" s="1423" t="s">
        <v>5</v>
      </c>
      <c r="D10" s="1423" t="s">
        <v>1681</v>
      </c>
      <c r="E10" s="1734" t="s">
        <v>22</v>
      </c>
      <c r="F10" s="1268">
        <v>0.45</v>
      </c>
      <c r="G10" s="8">
        <f t="shared" si="3"/>
        <v>1.47</v>
      </c>
      <c r="H10" s="581" t="s">
        <v>798</v>
      </c>
      <c r="I10" s="581" t="s">
        <v>799</v>
      </c>
      <c r="J10" s="1733">
        <v>25</v>
      </c>
      <c r="K10" s="9">
        <f t="shared" si="0"/>
        <v>7.5000000000000012E-4</v>
      </c>
      <c r="L10" s="9">
        <f t="shared" si="2"/>
        <v>3.2708333333333335E-3</v>
      </c>
      <c r="M10" s="10"/>
      <c r="N10" s="10"/>
      <c r="O10" s="98"/>
      <c r="P10" s="98"/>
      <c r="Q10" s="98"/>
      <c r="R10" s="98"/>
      <c r="S10" s="98"/>
      <c r="T10" s="98"/>
      <c r="U10" s="98"/>
      <c r="V10" s="98"/>
      <c r="W10" s="98">
        <f t="shared" si="1"/>
        <v>0.63868750000000007</v>
      </c>
      <c r="X10" s="98">
        <f t="shared" si="1"/>
        <v>0.67132638888888907</v>
      </c>
      <c r="Y10" s="98">
        <f t="shared" si="1"/>
        <v>0.7129930555555557</v>
      </c>
      <c r="Z10" s="10">
        <f t="shared" si="1"/>
        <v>0.75465972222222244</v>
      </c>
      <c r="AA10" s="10">
        <f t="shared" si="1"/>
        <v>0.79632638888888907</v>
      </c>
      <c r="AB10" s="10">
        <f t="shared" si="1"/>
        <v>0.85188194444444454</v>
      </c>
      <c r="AC10" s="10">
        <f t="shared" si="1"/>
        <v>0.87965972222222244</v>
      </c>
      <c r="AD10" s="10">
        <f t="shared" si="1"/>
        <v>0.91299305555555565</v>
      </c>
    </row>
    <row r="11" spans="1:54">
      <c r="A11" s="1963"/>
      <c r="B11" s="1010" t="s">
        <v>202</v>
      </c>
      <c r="C11" s="1424" t="s">
        <v>5</v>
      </c>
      <c r="D11" s="31" t="s">
        <v>1681</v>
      </c>
      <c r="E11" s="1734" t="s">
        <v>23</v>
      </c>
      <c r="F11" s="1134">
        <v>0.68</v>
      </c>
      <c r="G11" s="27">
        <f t="shared" si="3"/>
        <v>2.15</v>
      </c>
      <c r="H11" s="585" t="s">
        <v>1100</v>
      </c>
      <c r="I11" s="585" t="s">
        <v>1101</v>
      </c>
      <c r="J11" s="1733">
        <v>30</v>
      </c>
      <c r="K11" s="9">
        <f t="shared" si="0"/>
        <v>9.4444444444444448E-4</v>
      </c>
      <c r="L11" s="9">
        <f t="shared" si="2"/>
        <v>4.2152777777777779E-3</v>
      </c>
      <c r="M11" s="10"/>
      <c r="N11" s="10"/>
      <c r="O11" s="98"/>
      <c r="P11" s="98"/>
      <c r="Q11" s="98"/>
      <c r="R11" s="98"/>
      <c r="S11" s="98"/>
      <c r="T11" s="98"/>
      <c r="U11" s="98"/>
      <c r="V11" s="98"/>
      <c r="W11" s="98">
        <f t="shared" si="1"/>
        <v>0.63963194444444449</v>
      </c>
      <c r="X11" s="98">
        <f t="shared" si="1"/>
        <v>0.67227083333333348</v>
      </c>
      <c r="Y11" s="98">
        <f t="shared" si="1"/>
        <v>0.71393750000000011</v>
      </c>
      <c r="Z11" s="10">
        <f t="shared" si="1"/>
        <v>0.75560416666666685</v>
      </c>
      <c r="AA11" s="10">
        <f t="shared" si="1"/>
        <v>0.79727083333333348</v>
      </c>
      <c r="AB11" s="10">
        <f t="shared" si="1"/>
        <v>0.85282638888888895</v>
      </c>
      <c r="AC11" s="10">
        <f t="shared" si="1"/>
        <v>0.88060416666666685</v>
      </c>
      <c r="AD11" s="10">
        <f t="shared" si="1"/>
        <v>0.91393750000000007</v>
      </c>
    </row>
    <row r="12" spans="1:54">
      <c r="A12" s="1963"/>
      <c r="B12" s="1010" t="s">
        <v>218</v>
      </c>
      <c r="C12" s="1424" t="s">
        <v>5</v>
      </c>
      <c r="D12" s="31" t="s">
        <v>1681</v>
      </c>
      <c r="E12" s="1734" t="s">
        <v>24</v>
      </c>
      <c r="F12" s="315">
        <v>1.33</v>
      </c>
      <c r="G12" s="27">
        <f t="shared" si="3"/>
        <v>3.48</v>
      </c>
      <c r="H12" s="585" t="s">
        <v>1102</v>
      </c>
      <c r="I12" s="585" t="s">
        <v>1103</v>
      </c>
      <c r="J12" s="1733">
        <v>30</v>
      </c>
      <c r="K12" s="9">
        <f t="shared" si="0"/>
        <v>1.8472222222222223E-3</v>
      </c>
      <c r="L12" s="9">
        <f t="shared" si="2"/>
        <v>6.0625000000000002E-3</v>
      </c>
      <c r="M12" s="10"/>
      <c r="N12" s="10"/>
      <c r="O12" s="98"/>
      <c r="P12" s="98"/>
      <c r="Q12" s="98"/>
      <c r="R12" s="98"/>
      <c r="S12" s="98"/>
      <c r="T12" s="98"/>
      <c r="U12" s="98"/>
      <c r="V12" s="98"/>
      <c r="W12" s="98">
        <f t="shared" si="1"/>
        <v>0.64147916666666671</v>
      </c>
      <c r="X12" s="98">
        <f t="shared" si="1"/>
        <v>0.67411805555555571</v>
      </c>
      <c r="Y12" s="98">
        <f t="shared" si="1"/>
        <v>0.71578472222222234</v>
      </c>
      <c r="Z12" s="10">
        <f t="shared" si="1"/>
        <v>0.75745138888888908</v>
      </c>
      <c r="AA12" s="10">
        <f t="shared" si="1"/>
        <v>0.79911805555555571</v>
      </c>
      <c r="AB12" s="10">
        <f t="shared" si="1"/>
        <v>0.85467361111111118</v>
      </c>
      <c r="AC12" s="10">
        <f t="shared" si="1"/>
        <v>0.88245138888888908</v>
      </c>
      <c r="AD12" s="10">
        <f t="shared" si="1"/>
        <v>0.91578472222222229</v>
      </c>
    </row>
    <row r="13" spans="1:54">
      <c r="A13" s="1963"/>
      <c r="B13" s="1010" t="s">
        <v>219</v>
      </c>
      <c r="C13" s="1424" t="s">
        <v>5</v>
      </c>
      <c r="D13" s="31" t="s">
        <v>1681</v>
      </c>
      <c r="E13" s="1734" t="s">
        <v>25</v>
      </c>
      <c r="F13" s="315">
        <v>0.57999999999999996</v>
      </c>
      <c r="G13" s="27">
        <f t="shared" si="3"/>
        <v>4.0599999999999996</v>
      </c>
      <c r="H13" s="585" t="s">
        <v>1104</v>
      </c>
      <c r="I13" s="585" t="s">
        <v>1105</v>
      </c>
      <c r="J13" s="1733">
        <v>30</v>
      </c>
      <c r="K13" s="9">
        <f t="shared" si="0"/>
        <v>8.0555555555555545E-4</v>
      </c>
      <c r="L13" s="9">
        <f t="shared" si="2"/>
        <v>6.8680555555555561E-3</v>
      </c>
      <c r="M13" s="10"/>
      <c r="N13" s="10"/>
      <c r="O13" s="98"/>
      <c r="P13" s="98"/>
      <c r="Q13" s="98"/>
      <c r="R13" s="98"/>
      <c r="S13" s="98"/>
      <c r="T13" s="98"/>
      <c r="U13" s="98"/>
      <c r="V13" s="98"/>
      <c r="W13" s="98">
        <f t="shared" si="1"/>
        <v>0.64228472222222222</v>
      </c>
      <c r="X13" s="98">
        <f t="shared" si="1"/>
        <v>0.67492361111111121</v>
      </c>
      <c r="Y13" s="98">
        <f t="shared" si="1"/>
        <v>0.71659027777777784</v>
      </c>
      <c r="Z13" s="10">
        <f t="shared" si="1"/>
        <v>0.75825694444444458</v>
      </c>
      <c r="AA13" s="10">
        <f t="shared" si="1"/>
        <v>0.79992361111111121</v>
      </c>
      <c r="AB13" s="10">
        <f t="shared" si="1"/>
        <v>0.85547916666666668</v>
      </c>
      <c r="AC13" s="10">
        <f t="shared" si="1"/>
        <v>0.88325694444444458</v>
      </c>
      <c r="AD13" s="10">
        <f t="shared" si="1"/>
        <v>0.9165902777777778</v>
      </c>
    </row>
    <row r="14" spans="1:54">
      <c r="A14" s="1963"/>
      <c r="B14" s="906" t="s">
        <v>208</v>
      </c>
      <c r="C14" s="1424" t="s">
        <v>5</v>
      </c>
      <c r="D14" s="31" t="s">
        <v>1681</v>
      </c>
      <c r="E14" s="1734" t="s">
        <v>26</v>
      </c>
      <c r="F14" s="315">
        <v>0.79</v>
      </c>
      <c r="G14" s="27">
        <f t="shared" si="3"/>
        <v>4.8499999999999996</v>
      </c>
      <c r="H14" s="585" t="s">
        <v>1082</v>
      </c>
      <c r="I14" s="585" t="s">
        <v>1083</v>
      </c>
      <c r="J14" s="116">
        <v>30</v>
      </c>
      <c r="K14" s="118">
        <f t="shared" si="0"/>
        <v>1.0972222222222223E-3</v>
      </c>
      <c r="L14" s="118">
        <f t="shared" si="2"/>
        <v>7.9652777777777777E-3</v>
      </c>
      <c r="M14" s="119"/>
      <c r="N14" s="119"/>
      <c r="O14" s="119"/>
      <c r="P14" s="119"/>
      <c r="Q14" s="119"/>
      <c r="R14" s="119"/>
      <c r="S14" s="119"/>
      <c r="T14" s="119"/>
      <c r="U14" s="119"/>
      <c r="V14" s="119"/>
      <c r="W14" s="119">
        <f t="shared" si="1"/>
        <v>0.64338194444444441</v>
      </c>
      <c r="X14" s="119">
        <f t="shared" si="1"/>
        <v>0.6760208333333334</v>
      </c>
      <c r="Y14" s="119">
        <f t="shared" si="1"/>
        <v>0.71768750000000003</v>
      </c>
      <c r="Z14" s="119">
        <f t="shared" si="1"/>
        <v>0.75935416666666677</v>
      </c>
      <c r="AA14" s="119">
        <f t="shared" si="1"/>
        <v>0.8010208333333334</v>
      </c>
      <c r="AB14" s="119">
        <f t="shared" si="1"/>
        <v>0.85657638888888887</v>
      </c>
      <c r="AC14" s="119">
        <f t="shared" si="1"/>
        <v>0.88435416666666677</v>
      </c>
      <c r="AD14" s="119">
        <f t="shared" si="1"/>
        <v>0.91768749999999999</v>
      </c>
    </row>
    <row r="15" spans="1:54">
      <c r="A15" s="1963"/>
      <c r="B15" s="1010" t="s">
        <v>207</v>
      </c>
      <c r="C15" s="1521" t="s">
        <v>5</v>
      </c>
      <c r="D15" s="1424" t="s">
        <v>1683</v>
      </c>
      <c r="E15" s="1734" t="s">
        <v>27</v>
      </c>
      <c r="F15" s="315">
        <v>0.54</v>
      </c>
      <c r="G15" s="27">
        <f t="shared" si="3"/>
        <v>5.39</v>
      </c>
      <c r="H15" s="585" t="s">
        <v>1084</v>
      </c>
      <c r="I15" s="585" t="s">
        <v>1085</v>
      </c>
      <c r="J15" s="1733">
        <v>30</v>
      </c>
      <c r="K15" s="9">
        <f t="shared" si="0"/>
        <v>7.5000000000000012E-4</v>
      </c>
      <c r="L15" s="9">
        <f t="shared" si="2"/>
        <v>8.7152777777777784E-3</v>
      </c>
      <c r="M15" s="10"/>
      <c r="N15" s="10"/>
      <c r="O15" s="98"/>
      <c r="P15" s="98"/>
      <c r="Q15" s="98"/>
      <c r="R15" s="98"/>
      <c r="S15" s="98"/>
      <c r="T15" s="98"/>
      <c r="U15" s="98"/>
      <c r="V15" s="98"/>
      <c r="W15" s="98">
        <f t="shared" si="1"/>
        <v>0.64413194444444444</v>
      </c>
      <c r="X15" s="98">
        <f t="shared" si="1"/>
        <v>0.67677083333333343</v>
      </c>
      <c r="Y15" s="98">
        <f t="shared" si="1"/>
        <v>0.71843750000000006</v>
      </c>
      <c r="Z15" s="10">
        <f t="shared" si="1"/>
        <v>0.7601041666666668</v>
      </c>
      <c r="AA15" s="10">
        <f t="shared" si="1"/>
        <v>0.80177083333333343</v>
      </c>
      <c r="AB15" s="10">
        <f t="shared" si="1"/>
        <v>0.8573263888888889</v>
      </c>
      <c r="AC15" s="10">
        <f t="shared" si="1"/>
        <v>0.8851041666666668</v>
      </c>
      <c r="AD15" s="10">
        <f t="shared" si="1"/>
        <v>0.91843750000000002</v>
      </c>
    </row>
    <row r="16" spans="1:54">
      <c r="A16" s="1963"/>
      <c r="B16" s="1010" t="s">
        <v>220</v>
      </c>
      <c r="C16" s="1778" t="s">
        <v>5</v>
      </c>
      <c r="D16" s="1778" t="s">
        <v>1683</v>
      </c>
      <c r="E16" s="1734" t="s">
        <v>28</v>
      </c>
      <c r="F16" s="27">
        <v>1.05</v>
      </c>
      <c r="G16" s="27">
        <f t="shared" si="3"/>
        <v>6.4399999999999995</v>
      </c>
      <c r="H16" s="1777" t="s">
        <v>793</v>
      </c>
      <c r="I16" s="1777" t="s">
        <v>1086</v>
      </c>
      <c r="J16" s="1733">
        <v>35</v>
      </c>
      <c r="K16" s="9">
        <f t="shared" si="0"/>
        <v>1.25E-3</v>
      </c>
      <c r="L16" s="9">
        <f t="shared" si="2"/>
        <v>9.9652777777777778E-3</v>
      </c>
      <c r="M16" s="10"/>
      <c r="N16" s="10"/>
      <c r="O16" s="98"/>
      <c r="P16" s="98"/>
      <c r="Q16" s="98"/>
      <c r="R16" s="98"/>
      <c r="S16" s="98"/>
      <c r="T16" s="98"/>
      <c r="U16" s="98"/>
      <c r="V16" s="98"/>
      <c r="W16" s="98">
        <f t="shared" si="1"/>
        <v>0.64538194444444441</v>
      </c>
      <c r="X16" s="98">
        <f t="shared" si="1"/>
        <v>0.67802083333333341</v>
      </c>
      <c r="Y16" s="98">
        <f t="shared" si="1"/>
        <v>0.71968750000000004</v>
      </c>
      <c r="Z16" s="10">
        <f t="shared" si="1"/>
        <v>0.76135416666666678</v>
      </c>
      <c r="AA16" s="10">
        <f t="shared" si="1"/>
        <v>0.80302083333333341</v>
      </c>
      <c r="AB16" s="10">
        <f t="shared" si="1"/>
        <v>0.85857638888888888</v>
      </c>
      <c r="AC16" s="10">
        <f t="shared" si="1"/>
        <v>0.88635416666666678</v>
      </c>
      <c r="AD16" s="10">
        <f t="shared" si="1"/>
        <v>0.91968749999999999</v>
      </c>
    </row>
    <row r="17" spans="1:50">
      <c r="A17" s="1963"/>
      <c r="B17" s="1010" t="s">
        <v>221</v>
      </c>
      <c r="C17" s="1778" t="s">
        <v>4</v>
      </c>
      <c r="D17" s="1778" t="s">
        <v>1683</v>
      </c>
      <c r="E17" s="1734" t="s">
        <v>29</v>
      </c>
      <c r="F17" s="27">
        <v>0.71</v>
      </c>
      <c r="G17" s="27">
        <f t="shared" si="3"/>
        <v>7.1499999999999995</v>
      </c>
      <c r="H17" s="585" t="s">
        <v>1087</v>
      </c>
      <c r="I17" s="585" t="s">
        <v>1088</v>
      </c>
      <c r="J17" s="116">
        <v>30</v>
      </c>
      <c r="K17" s="118">
        <f t="shared" si="0"/>
        <v>9.86111111111111E-4</v>
      </c>
      <c r="L17" s="118">
        <f t="shared" si="2"/>
        <v>1.0951388888888889E-2</v>
      </c>
      <c r="M17" s="119"/>
      <c r="N17" s="119"/>
      <c r="O17" s="119"/>
      <c r="P17" s="119"/>
      <c r="Q17" s="119"/>
      <c r="R17" s="119"/>
      <c r="S17" s="119"/>
      <c r="T17" s="119"/>
      <c r="U17" s="119"/>
      <c r="V17" s="119"/>
      <c r="W17" s="119">
        <f t="shared" si="1"/>
        <v>0.64636805555555554</v>
      </c>
      <c r="X17" s="119">
        <f t="shared" si="1"/>
        <v>0.67900694444444454</v>
      </c>
      <c r="Y17" s="119">
        <f t="shared" si="1"/>
        <v>0.72067361111111117</v>
      </c>
      <c r="Z17" s="119">
        <f t="shared" si="1"/>
        <v>0.76234027777777791</v>
      </c>
      <c r="AA17" s="119">
        <f t="shared" si="1"/>
        <v>0.80400694444444454</v>
      </c>
      <c r="AB17" s="119">
        <f t="shared" si="1"/>
        <v>0.85956250000000001</v>
      </c>
      <c r="AC17" s="119">
        <f t="shared" si="1"/>
        <v>0.88734027777777791</v>
      </c>
      <c r="AD17" s="119">
        <f t="shared" si="1"/>
        <v>0.92067361111111112</v>
      </c>
    </row>
    <row r="18" spans="1:50">
      <c r="A18" s="1963"/>
      <c r="B18" s="1010" t="s">
        <v>196</v>
      </c>
      <c r="C18" s="1424" t="s">
        <v>5</v>
      </c>
      <c r="D18" s="1423" t="s">
        <v>1684</v>
      </c>
      <c r="E18" s="1734" t="s">
        <v>30</v>
      </c>
      <c r="F18" s="508">
        <v>1.75</v>
      </c>
      <c r="G18" s="8">
        <f t="shared" si="3"/>
        <v>8.8999999999999986</v>
      </c>
      <c r="H18" s="581" t="s">
        <v>793</v>
      </c>
      <c r="I18" s="581" t="s">
        <v>794</v>
      </c>
      <c r="J18" s="1733">
        <v>35</v>
      </c>
      <c r="K18" s="9">
        <f t="shared" si="0"/>
        <v>2.0833333333333333E-3</v>
      </c>
      <c r="L18" s="9">
        <f t="shared" si="2"/>
        <v>1.3034722222222222E-2</v>
      </c>
      <c r="M18" s="10"/>
      <c r="N18" s="10"/>
      <c r="O18" s="98"/>
      <c r="P18" s="98"/>
      <c r="Q18" s="98"/>
      <c r="R18" s="98"/>
      <c r="S18" s="98"/>
      <c r="T18" s="98"/>
      <c r="U18" s="98"/>
      <c r="V18" s="98"/>
      <c r="W18" s="98">
        <f t="shared" si="1"/>
        <v>0.64845138888888887</v>
      </c>
      <c r="X18" s="98">
        <f t="shared" si="1"/>
        <v>0.68109027777777786</v>
      </c>
      <c r="Y18" s="98">
        <f t="shared" si="1"/>
        <v>0.72275694444444449</v>
      </c>
      <c r="Z18" s="10">
        <f t="shared" si="1"/>
        <v>0.76442361111111123</v>
      </c>
      <c r="AA18" s="10">
        <f t="shared" si="1"/>
        <v>0.80609027777777786</v>
      </c>
      <c r="AB18" s="10">
        <f t="shared" si="1"/>
        <v>0.86164583333333333</v>
      </c>
      <c r="AC18" s="10">
        <f t="shared" si="1"/>
        <v>0.88942361111111123</v>
      </c>
      <c r="AD18" s="10">
        <f t="shared" si="1"/>
        <v>0.92275694444444445</v>
      </c>
    </row>
    <row r="19" spans="1:50">
      <c r="A19" s="1963"/>
      <c r="B19" s="1010" t="s">
        <v>1847</v>
      </c>
      <c r="C19" s="1424" t="s">
        <v>4</v>
      </c>
      <c r="D19" s="1423" t="s">
        <v>1681</v>
      </c>
      <c r="E19" s="1734" t="s">
        <v>31</v>
      </c>
      <c r="F19" s="1779">
        <v>0.85</v>
      </c>
      <c r="G19" s="8">
        <f t="shared" si="3"/>
        <v>9.7499999999999982</v>
      </c>
      <c r="H19" s="585" t="s">
        <v>747</v>
      </c>
      <c r="I19" s="585" t="s">
        <v>748</v>
      </c>
      <c r="J19" s="1733">
        <v>30</v>
      </c>
      <c r="K19" s="9">
        <f t="shared" si="0"/>
        <v>1.1805555555555556E-3</v>
      </c>
      <c r="L19" s="9">
        <f t="shared" si="2"/>
        <v>1.4215277777777778E-2</v>
      </c>
      <c r="M19" s="10"/>
      <c r="N19" s="10"/>
      <c r="O19" s="98"/>
      <c r="P19" s="98"/>
      <c r="Q19" s="98"/>
      <c r="R19" s="98"/>
      <c r="S19" s="98"/>
      <c r="T19" s="98"/>
      <c r="U19" s="98"/>
      <c r="V19" s="98"/>
      <c r="W19" s="98">
        <f t="shared" si="1"/>
        <v>0.64963194444444439</v>
      </c>
      <c r="X19" s="98">
        <f t="shared" si="1"/>
        <v>0.68227083333333338</v>
      </c>
      <c r="Y19" s="98">
        <f t="shared" si="1"/>
        <v>0.72393750000000001</v>
      </c>
      <c r="Z19" s="10">
        <f t="shared" si="1"/>
        <v>0.76560416666666675</v>
      </c>
      <c r="AA19" s="10">
        <f t="shared" si="1"/>
        <v>0.80727083333333338</v>
      </c>
      <c r="AB19" s="10">
        <f t="shared" si="1"/>
        <v>0.86282638888888885</v>
      </c>
      <c r="AC19" s="10">
        <f t="shared" si="1"/>
        <v>0.89060416666666675</v>
      </c>
      <c r="AD19" s="10">
        <f t="shared" si="1"/>
        <v>0.92393749999999997</v>
      </c>
    </row>
    <row r="20" spans="1:50">
      <c r="A20" s="1963"/>
      <c r="B20" s="1010" t="s">
        <v>196</v>
      </c>
      <c r="C20" s="1424" t="s">
        <v>4</v>
      </c>
      <c r="D20" s="1424" t="s">
        <v>1684</v>
      </c>
      <c r="E20" s="1734" t="s">
        <v>32</v>
      </c>
      <c r="F20" s="774">
        <v>0.85</v>
      </c>
      <c r="G20" s="8">
        <f t="shared" si="3"/>
        <v>10.599999999999998</v>
      </c>
      <c r="H20" s="585" t="s">
        <v>764</v>
      </c>
      <c r="I20" s="872" t="s">
        <v>765</v>
      </c>
      <c r="J20" s="116">
        <v>30</v>
      </c>
      <c r="K20" s="118">
        <f t="shared" si="0"/>
        <v>1.1805555555555556E-3</v>
      </c>
      <c r="L20" s="118">
        <f>L19+K20</f>
        <v>1.5395833333333334E-2</v>
      </c>
      <c r="M20" s="119"/>
      <c r="N20" s="119"/>
      <c r="O20" s="119"/>
      <c r="P20" s="119"/>
      <c r="Q20" s="119"/>
      <c r="R20" s="119"/>
      <c r="S20" s="119"/>
      <c r="T20" s="119"/>
      <c r="U20" s="119"/>
      <c r="V20" s="119"/>
      <c r="W20" s="119">
        <f t="shared" si="1"/>
        <v>0.6508124999999999</v>
      </c>
      <c r="X20" s="119">
        <f t="shared" si="1"/>
        <v>0.6834513888888889</v>
      </c>
      <c r="Y20" s="119">
        <f t="shared" si="1"/>
        <v>0.72511805555555553</v>
      </c>
      <c r="Z20" s="119">
        <f t="shared" si="1"/>
        <v>0.76678472222222227</v>
      </c>
      <c r="AA20" s="119">
        <f t="shared" si="1"/>
        <v>0.8084513888888889</v>
      </c>
      <c r="AB20" s="119">
        <f t="shared" si="1"/>
        <v>0.86400694444444437</v>
      </c>
      <c r="AC20" s="119">
        <f t="shared" si="1"/>
        <v>0.89178472222222227</v>
      </c>
      <c r="AD20" s="119">
        <f t="shared" si="1"/>
        <v>0.92511805555555549</v>
      </c>
      <c r="AE20" s="192"/>
    </row>
    <row r="21" spans="1:50">
      <c r="A21" s="1963"/>
      <c r="B21" s="1067" t="s">
        <v>461</v>
      </c>
      <c r="C21" s="402" t="s">
        <v>4</v>
      </c>
      <c r="D21" s="1477" t="s">
        <v>1681</v>
      </c>
      <c r="E21" s="1734" t="s">
        <v>148</v>
      </c>
      <c r="F21" s="1815">
        <v>3.01</v>
      </c>
      <c r="G21" s="1814">
        <f t="shared" si="3"/>
        <v>13.609999999999998</v>
      </c>
      <c r="H21" s="581" t="s">
        <v>1065</v>
      </c>
      <c r="I21" s="581" t="s">
        <v>701</v>
      </c>
      <c r="J21" s="163">
        <v>35</v>
      </c>
      <c r="K21" s="164">
        <f t="shared" si="0"/>
        <v>3.5833333333333329E-3</v>
      </c>
      <c r="L21" s="164">
        <f t="shared" ref="L21:L30" si="4">L20+K21</f>
        <v>1.8979166666666668E-2</v>
      </c>
      <c r="M21" s="165"/>
      <c r="N21" s="165"/>
      <c r="O21" s="165"/>
      <c r="P21" s="165"/>
      <c r="Q21" s="165"/>
      <c r="R21" s="165"/>
      <c r="S21" s="165"/>
      <c r="T21" s="165"/>
      <c r="U21" s="165"/>
      <c r="V21" s="165"/>
      <c r="W21" s="165">
        <f t="shared" ref="W21:AD30" si="5">W20+$K21</f>
        <v>0.65439583333333329</v>
      </c>
      <c r="X21" s="165">
        <f t="shared" si="5"/>
        <v>0.68703472222222228</v>
      </c>
      <c r="Y21" s="165">
        <f t="shared" si="5"/>
        <v>0.72870138888888891</v>
      </c>
      <c r="Z21" s="165">
        <f t="shared" si="5"/>
        <v>0.77036805555555565</v>
      </c>
      <c r="AA21" s="165">
        <f t="shared" si="5"/>
        <v>0.81203472222222228</v>
      </c>
      <c r="AB21" s="165">
        <f t="shared" si="5"/>
        <v>0.86759027777777775</v>
      </c>
      <c r="AC21" s="165">
        <f t="shared" si="5"/>
        <v>0.89536805555555565</v>
      </c>
      <c r="AD21" s="165">
        <f t="shared" si="5"/>
        <v>0.92870138888888887</v>
      </c>
      <c r="AE21" s="92"/>
      <c r="AF21" s="15"/>
    </row>
    <row r="22" spans="1:50">
      <c r="A22" s="1963"/>
      <c r="B22" s="1010" t="s">
        <v>195</v>
      </c>
      <c r="C22" s="31" t="s">
        <v>4</v>
      </c>
      <c r="D22" s="31" t="s">
        <v>1681</v>
      </c>
      <c r="E22" s="1734" t="s">
        <v>149</v>
      </c>
      <c r="F22" s="1779">
        <v>0.5</v>
      </c>
      <c r="G22" s="8">
        <f t="shared" si="3"/>
        <v>14.109999999999998</v>
      </c>
      <c r="H22" s="873" t="s">
        <v>1870</v>
      </c>
      <c r="I22" s="873" t="s">
        <v>1871</v>
      </c>
      <c r="J22" s="1733">
        <v>35</v>
      </c>
      <c r="K22" s="9">
        <f t="shared" si="0"/>
        <v>5.9523809523809518E-4</v>
      </c>
      <c r="L22" s="9">
        <f t="shared" si="4"/>
        <v>1.9574404761904765E-2</v>
      </c>
      <c r="M22" s="10"/>
      <c r="N22" s="10"/>
      <c r="O22" s="98"/>
      <c r="P22" s="98"/>
      <c r="Q22" s="98"/>
      <c r="R22" s="98"/>
      <c r="S22" s="98"/>
      <c r="T22" s="98"/>
      <c r="U22" s="98"/>
      <c r="V22" s="98"/>
      <c r="W22" s="98">
        <f t="shared" si="5"/>
        <v>0.65499107142857138</v>
      </c>
      <c r="X22" s="98">
        <f t="shared" si="5"/>
        <v>0.68762996031746038</v>
      </c>
      <c r="Y22" s="98">
        <f t="shared" si="5"/>
        <v>0.72929662698412701</v>
      </c>
      <c r="Z22" s="10">
        <f t="shared" si="5"/>
        <v>0.77096329365079375</v>
      </c>
      <c r="AA22" s="10">
        <f t="shared" si="5"/>
        <v>0.81262996031746038</v>
      </c>
      <c r="AB22" s="10">
        <f t="shared" si="5"/>
        <v>0.86818551587301585</v>
      </c>
      <c r="AC22" s="10">
        <f t="shared" si="5"/>
        <v>0.89596329365079375</v>
      </c>
      <c r="AD22" s="10">
        <f t="shared" si="5"/>
        <v>0.92929662698412696</v>
      </c>
      <c r="AF22" s="15"/>
    </row>
    <row r="23" spans="1:50">
      <c r="A23" s="1963"/>
      <c r="B23" s="1010" t="s">
        <v>194</v>
      </c>
      <c r="C23" s="1424" t="s">
        <v>4</v>
      </c>
      <c r="D23" s="1424" t="s">
        <v>1684</v>
      </c>
      <c r="E23" s="1734" t="s">
        <v>150</v>
      </c>
      <c r="F23" s="1779">
        <v>1.1000000000000001</v>
      </c>
      <c r="G23" s="8">
        <f t="shared" si="3"/>
        <v>15.209999999999997</v>
      </c>
      <c r="H23" s="585" t="s">
        <v>766</v>
      </c>
      <c r="I23" s="585" t="s">
        <v>767</v>
      </c>
      <c r="J23" s="1733">
        <v>35</v>
      </c>
      <c r="K23" s="9">
        <f t="shared" si="0"/>
        <v>1.3095238095238097E-3</v>
      </c>
      <c r="L23" s="9">
        <f t="shared" si="4"/>
        <v>2.0883928571428574E-2</v>
      </c>
      <c r="M23" s="10"/>
      <c r="N23" s="10"/>
      <c r="O23" s="98"/>
      <c r="P23" s="98"/>
      <c r="Q23" s="98"/>
      <c r="R23" s="98"/>
      <c r="S23" s="98"/>
      <c r="T23" s="98"/>
      <c r="U23" s="98"/>
      <c r="V23" s="98"/>
      <c r="W23" s="98">
        <f t="shared" si="5"/>
        <v>0.65630059523809514</v>
      </c>
      <c r="X23" s="98">
        <f t="shared" si="5"/>
        <v>0.68893948412698414</v>
      </c>
      <c r="Y23" s="98">
        <f t="shared" si="5"/>
        <v>0.73060615079365077</v>
      </c>
      <c r="Z23" s="10">
        <f t="shared" si="5"/>
        <v>0.77227281746031751</v>
      </c>
      <c r="AA23" s="10">
        <f t="shared" si="5"/>
        <v>0.81393948412698414</v>
      </c>
      <c r="AB23" s="10">
        <f t="shared" si="5"/>
        <v>0.86949503968253961</v>
      </c>
      <c r="AC23" s="10">
        <f t="shared" si="5"/>
        <v>0.89727281746031751</v>
      </c>
      <c r="AD23" s="10">
        <f t="shared" si="5"/>
        <v>0.93060615079365072</v>
      </c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</row>
    <row r="24" spans="1:50">
      <c r="A24" s="1963"/>
      <c r="B24" s="1010" t="s">
        <v>193</v>
      </c>
      <c r="C24" s="1424" t="s">
        <v>4</v>
      </c>
      <c r="D24" s="1424" t="s">
        <v>1684</v>
      </c>
      <c r="E24" s="1734" t="s">
        <v>151</v>
      </c>
      <c r="F24" s="1779">
        <v>0.43</v>
      </c>
      <c r="G24" s="8">
        <f t="shared" si="3"/>
        <v>15.639999999999997</v>
      </c>
      <c r="H24" s="585" t="s">
        <v>768</v>
      </c>
      <c r="I24" s="872" t="s">
        <v>769</v>
      </c>
      <c r="J24" s="1733">
        <v>30</v>
      </c>
      <c r="K24" s="9">
        <f t="shared" si="0"/>
        <v>5.9722222222222219E-4</v>
      </c>
      <c r="L24" s="9">
        <f t="shared" si="4"/>
        <v>2.1481150793650795E-2</v>
      </c>
      <c r="M24" s="10"/>
      <c r="N24" s="10"/>
      <c r="O24" s="98"/>
      <c r="P24" s="98"/>
      <c r="Q24" s="98"/>
      <c r="R24" s="98"/>
      <c r="S24" s="98"/>
      <c r="T24" s="98"/>
      <c r="U24" s="98"/>
      <c r="V24" s="98"/>
      <c r="W24" s="98">
        <f t="shared" si="5"/>
        <v>0.65689781746031739</v>
      </c>
      <c r="X24" s="98">
        <f t="shared" si="5"/>
        <v>0.68953670634920639</v>
      </c>
      <c r="Y24" s="98">
        <f t="shared" si="5"/>
        <v>0.73120337301587301</v>
      </c>
      <c r="Z24" s="10">
        <f t="shared" si="5"/>
        <v>0.77287003968253976</v>
      </c>
      <c r="AA24" s="10">
        <f t="shared" si="5"/>
        <v>0.81453670634920639</v>
      </c>
      <c r="AB24" s="10">
        <f t="shared" si="5"/>
        <v>0.87009226190476185</v>
      </c>
      <c r="AC24" s="10">
        <f t="shared" si="5"/>
        <v>0.89787003968253976</v>
      </c>
      <c r="AD24" s="10">
        <f t="shared" si="5"/>
        <v>0.93120337301587297</v>
      </c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</row>
    <row r="25" spans="1:50">
      <c r="A25" s="1963"/>
      <c r="B25" s="1010" t="s">
        <v>192</v>
      </c>
      <c r="C25" s="1424" t="s">
        <v>4</v>
      </c>
      <c r="D25" s="1424" t="s">
        <v>1684</v>
      </c>
      <c r="E25" s="1734" t="s">
        <v>152</v>
      </c>
      <c r="F25" s="1779">
        <v>0.51</v>
      </c>
      <c r="G25" s="8">
        <f t="shared" si="3"/>
        <v>16.149999999999999</v>
      </c>
      <c r="H25" s="585" t="s">
        <v>770</v>
      </c>
      <c r="I25" s="585" t="s">
        <v>771</v>
      </c>
      <c r="J25" s="1733">
        <v>30</v>
      </c>
      <c r="K25" s="9">
        <f t="shared" si="0"/>
        <v>7.0833333333333338E-4</v>
      </c>
      <c r="L25" s="9">
        <f t="shared" si="4"/>
        <v>2.2189484126984127E-2</v>
      </c>
      <c r="M25" s="10"/>
      <c r="N25" s="10"/>
      <c r="O25" s="98"/>
      <c r="P25" s="98"/>
      <c r="Q25" s="98"/>
      <c r="R25" s="98"/>
      <c r="S25" s="98"/>
      <c r="T25" s="98"/>
      <c r="U25" s="98"/>
      <c r="V25" s="98"/>
      <c r="W25" s="98">
        <f t="shared" si="5"/>
        <v>0.6576061507936507</v>
      </c>
      <c r="X25" s="98">
        <f t="shared" si="5"/>
        <v>0.6902450396825397</v>
      </c>
      <c r="Y25" s="98">
        <f t="shared" si="5"/>
        <v>0.73191170634920633</v>
      </c>
      <c r="Z25" s="10">
        <f t="shared" si="5"/>
        <v>0.77357837301587307</v>
      </c>
      <c r="AA25" s="10">
        <f t="shared" si="5"/>
        <v>0.8152450396825397</v>
      </c>
      <c r="AB25" s="10">
        <f t="shared" si="5"/>
        <v>0.87080059523809517</v>
      </c>
      <c r="AC25" s="10">
        <f t="shared" si="5"/>
        <v>0.89857837301587307</v>
      </c>
      <c r="AD25" s="10">
        <f t="shared" si="5"/>
        <v>0.93191170634920628</v>
      </c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</row>
    <row r="26" spans="1:50">
      <c r="A26" s="1963"/>
      <c r="B26" s="1010" t="s">
        <v>203</v>
      </c>
      <c r="C26" s="1424" t="s">
        <v>4</v>
      </c>
      <c r="D26" s="1424" t="s">
        <v>1684</v>
      </c>
      <c r="E26" s="1734" t="s">
        <v>153</v>
      </c>
      <c r="F26" s="1779">
        <v>0.75</v>
      </c>
      <c r="G26" s="8">
        <f t="shared" si="3"/>
        <v>16.899999999999999</v>
      </c>
      <c r="H26" s="585" t="s">
        <v>737</v>
      </c>
      <c r="I26" s="585" t="s">
        <v>738</v>
      </c>
      <c r="J26" s="1733">
        <v>30</v>
      </c>
      <c r="K26" s="9">
        <f t="shared" si="0"/>
        <v>1.0416666666666667E-3</v>
      </c>
      <c r="L26" s="9">
        <f t="shared" si="4"/>
        <v>2.3231150793650793E-2</v>
      </c>
      <c r="M26" s="10"/>
      <c r="N26" s="10"/>
      <c r="O26" s="98"/>
      <c r="P26" s="98"/>
      <c r="Q26" s="98"/>
      <c r="R26" s="98"/>
      <c r="S26" s="98"/>
      <c r="T26" s="98"/>
      <c r="U26" s="98"/>
      <c r="V26" s="98"/>
      <c r="W26" s="98">
        <f t="shared" si="5"/>
        <v>0.65864781746031742</v>
      </c>
      <c r="X26" s="98">
        <f t="shared" si="5"/>
        <v>0.69128670634920641</v>
      </c>
      <c r="Y26" s="98">
        <f t="shared" si="5"/>
        <v>0.73295337301587304</v>
      </c>
      <c r="Z26" s="10">
        <f t="shared" si="5"/>
        <v>0.77462003968253978</v>
      </c>
      <c r="AA26" s="10">
        <f t="shared" si="5"/>
        <v>0.81628670634920641</v>
      </c>
      <c r="AB26" s="10">
        <f t="shared" si="5"/>
        <v>0.87184226190476188</v>
      </c>
      <c r="AC26" s="10">
        <f t="shared" si="5"/>
        <v>0.89962003968253978</v>
      </c>
      <c r="AD26" s="10">
        <f t="shared" si="5"/>
        <v>0.932953373015873</v>
      </c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</row>
    <row r="27" spans="1:50">
      <c r="A27" s="1963"/>
      <c r="B27" s="1071" t="s">
        <v>204</v>
      </c>
      <c r="C27" s="1520" t="s">
        <v>4</v>
      </c>
      <c r="D27" s="1520" t="s">
        <v>1681</v>
      </c>
      <c r="E27" s="1734" t="s">
        <v>154</v>
      </c>
      <c r="F27" s="774">
        <v>0.37</v>
      </c>
      <c r="G27" s="8">
        <f t="shared" si="3"/>
        <v>17.27</v>
      </c>
      <c r="H27" s="609" t="s">
        <v>739</v>
      </c>
      <c r="I27" s="609" t="s">
        <v>740</v>
      </c>
      <c r="J27" s="116">
        <v>20</v>
      </c>
      <c r="K27" s="118">
        <f t="shared" si="0"/>
        <v>7.7083333333333333E-4</v>
      </c>
      <c r="L27" s="118">
        <f t="shared" si="4"/>
        <v>2.4001984126984125E-2</v>
      </c>
      <c r="M27" s="186"/>
      <c r="N27" s="186"/>
      <c r="O27" s="186"/>
      <c r="P27" s="186"/>
      <c r="Q27" s="186"/>
      <c r="R27" s="186"/>
      <c r="S27" s="186"/>
      <c r="T27" s="119"/>
      <c r="U27" s="119"/>
      <c r="V27" s="119"/>
      <c r="W27" s="119">
        <f t="shared" si="5"/>
        <v>0.65941865079365081</v>
      </c>
      <c r="X27" s="119">
        <f t="shared" si="5"/>
        <v>0.6920575396825398</v>
      </c>
      <c r="Y27" s="119">
        <f t="shared" si="5"/>
        <v>0.73372420634920643</v>
      </c>
      <c r="Z27" s="119">
        <f t="shared" si="5"/>
        <v>0.77539087301587317</v>
      </c>
      <c r="AA27" s="119">
        <f t="shared" si="5"/>
        <v>0.8170575396825398</v>
      </c>
      <c r="AB27" s="119">
        <f t="shared" si="5"/>
        <v>0.87261309523809527</v>
      </c>
      <c r="AC27" s="119">
        <f t="shared" si="5"/>
        <v>0.90039087301587317</v>
      </c>
      <c r="AD27" s="119">
        <f t="shared" si="5"/>
        <v>0.93372420634920639</v>
      </c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</row>
    <row r="28" spans="1:50">
      <c r="A28" s="1963"/>
      <c r="B28" s="335" t="s">
        <v>209</v>
      </c>
      <c r="C28" s="1423" t="s">
        <v>4</v>
      </c>
      <c r="D28" s="1423" t="s">
        <v>1681</v>
      </c>
      <c r="E28" s="1734" t="s">
        <v>155</v>
      </c>
      <c r="F28" s="774">
        <v>0.39</v>
      </c>
      <c r="G28" s="8">
        <f t="shared" si="3"/>
        <v>17.66</v>
      </c>
      <c r="H28" s="581" t="s">
        <v>772</v>
      </c>
      <c r="I28" s="581" t="s">
        <v>773</v>
      </c>
      <c r="J28" s="1733">
        <v>25</v>
      </c>
      <c r="K28" s="9">
        <f t="shared" si="0"/>
        <v>6.5000000000000008E-4</v>
      </c>
      <c r="L28" s="9">
        <f t="shared" si="4"/>
        <v>2.4651984126984126E-2</v>
      </c>
      <c r="M28" s="10"/>
      <c r="N28" s="10"/>
      <c r="O28" s="98"/>
      <c r="P28" s="98"/>
      <c r="Q28" s="98"/>
      <c r="R28" s="98"/>
      <c r="S28" s="98"/>
      <c r="T28" s="98"/>
      <c r="U28" s="98"/>
      <c r="V28" s="98"/>
      <c r="W28" s="98">
        <f t="shared" si="5"/>
        <v>0.66006865079365085</v>
      </c>
      <c r="X28" s="98">
        <f t="shared" si="5"/>
        <v>0.69270753968253984</v>
      </c>
      <c r="Y28" s="98">
        <f t="shared" si="5"/>
        <v>0.73437420634920647</v>
      </c>
      <c r="Z28" s="10">
        <f t="shared" si="5"/>
        <v>0.77604087301587321</v>
      </c>
      <c r="AA28" s="10">
        <f t="shared" si="5"/>
        <v>0.81770753968253984</v>
      </c>
      <c r="AB28" s="10">
        <f t="shared" si="5"/>
        <v>0.87326309523809531</v>
      </c>
      <c r="AC28" s="10">
        <f t="shared" si="5"/>
        <v>0.90104087301587321</v>
      </c>
      <c r="AD28" s="10">
        <f t="shared" si="5"/>
        <v>0.93437420634920643</v>
      </c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</row>
    <row r="29" spans="1:50">
      <c r="A29" s="1963"/>
      <c r="B29" s="335" t="s">
        <v>210</v>
      </c>
      <c r="C29" s="1423" t="s">
        <v>4</v>
      </c>
      <c r="D29" s="1423" t="s">
        <v>1681</v>
      </c>
      <c r="E29" s="1734" t="s">
        <v>156</v>
      </c>
      <c r="F29" s="774">
        <v>0.4</v>
      </c>
      <c r="G29" s="8">
        <f t="shared" si="3"/>
        <v>18.059999999999999</v>
      </c>
      <c r="H29" s="581" t="s">
        <v>774</v>
      </c>
      <c r="I29" s="581" t="s">
        <v>775</v>
      </c>
      <c r="J29" s="1733">
        <v>25</v>
      </c>
      <c r="K29" s="9">
        <f t="shared" si="0"/>
        <v>6.6666666666666664E-4</v>
      </c>
      <c r="L29" s="9">
        <f t="shared" si="4"/>
        <v>2.5318650793650792E-2</v>
      </c>
      <c r="M29" s="10"/>
      <c r="N29" s="10"/>
      <c r="O29" s="98"/>
      <c r="P29" s="98"/>
      <c r="Q29" s="98"/>
      <c r="R29" s="98"/>
      <c r="S29" s="98"/>
      <c r="T29" s="98"/>
      <c r="U29" s="98"/>
      <c r="V29" s="98"/>
      <c r="W29" s="98">
        <f t="shared" si="5"/>
        <v>0.66073531746031755</v>
      </c>
      <c r="X29" s="98">
        <f t="shared" si="5"/>
        <v>0.69337420634920655</v>
      </c>
      <c r="Y29" s="98">
        <f t="shared" si="5"/>
        <v>0.73504087301587318</v>
      </c>
      <c r="Z29" s="10">
        <f t="shared" si="5"/>
        <v>0.77670753968253992</v>
      </c>
      <c r="AA29" s="10">
        <f t="shared" si="5"/>
        <v>0.81837420634920655</v>
      </c>
      <c r="AB29" s="10">
        <f t="shared" si="5"/>
        <v>0.87392976190476201</v>
      </c>
      <c r="AC29" s="10">
        <f t="shared" si="5"/>
        <v>0.90170753968253992</v>
      </c>
      <c r="AD29" s="10">
        <f t="shared" si="5"/>
        <v>0.93504087301587313</v>
      </c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</row>
    <row r="30" spans="1:50" ht="16.5" customHeight="1">
      <c r="A30" s="1964"/>
      <c r="B30" s="1635" t="s">
        <v>190</v>
      </c>
      <c r="C30" s="1423" t="s">
        <v>5</v>
      </c>
      <c r="D30" s="1423" t="s">
        <v>1681</v>
      </c>
      <c r="E30" s="1734" t="s">
        <v>157</v>
      </c>
      <c r="F30" s="774">
        <v>0.5</v>
      </c>
      <c r="G30" s="8">
        <f t="shared" si="3"/>
        <v>18.559999999999999</v>
      </c>
      <c r="H30" s="581" t="s">
        <v>1066</v>
      </c>
      <c r="I30" s="717" t="s">
        <v>1067</v>
      </c>
      <c r="J30" s="1733">
        <v>25</v>
      </c>
      <c r="K30" s="9">
        <f t="shared" si="0"/>
        <v>8.3333333333333339E-4</v>
      </c>
      <c r="L30" s="9">
        <f t="shared" si="4"/>
        <v>2.6151984126984124E-2</v>
      </c>
      <c r="M30" s="10"/>
      <c r="N30" s="10"/>
      <c r="O30" s="98"/>
      <c r="P30" s="98"/>
      <c r="Q30" s="98"/>
      <c r="R30" s="98"/>
      <c r="S30" s="98"/>
      <c r="T30" s="98"/>
      <c r="U30" s="98"/>
      <c r="V30" s="98"/>
      <c r="W30" s="98">
        <f t="shared" si="5"/>
        <v>0.6615686507936509</v>
      </c>
      <c r="X30" s="98">
        <f t="shared" si="5"/>
        <v>0.6942075396825399</v>
      </c>
      <c r="Y30" s="98">
        <f t="shared" si="5"/>
        <v>0.73587420634920653</v>
      </c>
      <c r="Z30" s="10">
        <f t="shared" si="5"/>
        <v>0.77754087301587327</v>
      </c>
      <c r="AA30" s="10">
        <f t="shared" si="5"/>
        <v>0.8192075396825399</v>
      </c>
      <c r="AB30" s="10">
        <f t="shared" si="5"/>
        <v>0.87476309523809537</v>
      </c>
      <c r="AC30" s="10">
        <f t="shared" si="5"/>
        <v>0.90254087301587327</v>
      </c>
      <c r="AD30" s="10">
        <f t="shared" si="5"/>
        <v>0.93587420634920648</v>
      </c>
      <c r="AF30" s="1743"/>
      <c r="AG30" s="1743"/>
      <c r="AH30" s="1743"/>
      <c r="AI30" s="1743"/>
      <c r="AJ30" s="1743"/>
      <c r="AK30" s="1743"/>
      <c r="AL30" s="1743"/>
      <c r="AM30" s="1743"/>
      <c r="AN30" s="1743"/>
      <c r="AO30" s="1743"/>
      <c r="AP30" s="15"/>
      <c r="AQ30" s="15"/>
      <c r="AR30" s="15"/>
      <c r="AS30" s="15"/>
      <c r="AT30" s="15"/>
      <c r="AU30" s="15"/>
      <c r="AV30" s="15"/>
    </row>
    <row r="31" spans="1:50">
      <c r="A31" s="338"/>
      <c r="B31" s="485"/>
      <c r="C31" s="84"/>
      <c r="D31" s="84"/>
      <c r="E31" s="85"/>
      <c r="F31" s="85"/>
      <c r="G31" s="1736"/>
      <c r="H31" s="1749"/>
      <c r="I31" s="1749"/>
      <c r="J31" s="1739"/>
      <c r="K31" s="1739"/>
      <c r="L31" s="1739"/>
      <c r="M31" s="1739"/>
      <c r="N31" s="1739"/>
      <c r="O31" s="1739"/>
      <c r="P31" s="1739"/>
      <c r="Q31" s="1739"/>
      <c r="R31" s="90"/>
      <c r="S31" s="1739"/>
      <c r="T31" s="1739"/>
      <c r="U31" s="1739"/>
      <c r="V31" s="1739"/>
      <c r="W31" s="1739"/>
      <c r="X31" s="94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</row>
    <row r="32" spans="1:50">
      <c r="A32" s="338"/>
      <c r="B32" s="53"/>
      <c r="C32" s="84"/>
      <c r="D32" s="84"/>
      <c r="E32" s="721"/>
      <c r="F32" s="85"/>
      <c r="G32" s="638"/>
      <c r="H32" s="634"/>
      <c r="I32" s="1749" t="s">
        <v>1865</v>
      </c>
      <c r="J32" s="1739" t="s">
        <v>1864</v>
      </c>
      <c r="K32" s="1739"/>
      <c r="L32" s="1739">
        <v>0.20188055555555556</v>
      </c>
      <c r="M32" s="1739">
        <v>0.24701944444444443</v>
      </c>
      <c r="N32" s="1739">
        <v>0.28868611111111103</v>
      </c>
      <c r="O32" s="1739">
        <v>0.33729722222222219</v>
      </c>
      <c r="P32" s="1739">
        <v>0.42063055555555551</v>
      </c>
      <c r="Q32" s="1739">
        <v>0.46229722222222219</v>
      </c>
      <c r="R32" s="1739">
        <v>0.52479722222222236</v>
      </c>
      <c r="S32" s="1739">
        <v>0.61160277777777794</v>
      </c>
      <c r="T32" s="1739">
        <v>0.65326944444444468</v>
      </c>
      <c r="U32" s="1739">
        <v>0.70188055555555573</v>
      </c>
      <c r="V32" s="1739">
        <v>0.74354722222222236</v>
      </c>
      <c r="W32" s="1739">
        <v>0.83382500000000026</v>
      </c>
      <c r="X32" s="94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</row>
    <row r="33" spans="1:28">
      <c r="A33" s="338"/>
      <c r="B33" s="53" t="s">
        <v>1330</v>
      </c>
      <c r="C33" s="84"/>
      <c r="D33" s="84"/>
      <c r="E33" s="85"/>
      <c r="F33" s="85"/>
      <c r="G33" s="638"/>
      <c r="H33" s="634"/>
      <c r="I33" s="87"/>
      <c r="J33" s="1739"/>
      <c r="K33" s="1739"/>
      <c r="L33" s="1739"/>
      <c r="M33" s="1739"/>
      <c r="N33" s="1739"/>
      <c r="O33" s="1739"/>
      <c r="P33" s="1739"/>
      <c r="Q33" s="1739"/>
      <c r="R33" s="1739"/>
      <c r="S33" s="1739"/>
      <c r="T33" s="1739"/>
      <c r="U33" s="1739"/>
      <c r="V33" s="1739"/>
      <c r="W33" s="1739"/>
      <c r="X33" s="93"/>
    </row>
    <row r="34" spans="1:28">
      <c r="A34" s="338"/>
      <c r="B34" s="53"/>
      <c r="C34" s="84"/>
      <c r="D34" s="84"/>
      <c r="E34" s="85"/>
      <c r="F34" s="85"/>
      <c r="G34" s="638"/>
      <c r="H34" s="634" t="s">
        <v>1867</v>
      </c>
      <c r="I34" s="87" t="s">
        <v>1866</v>
      </c>
      <c r="J34" s="1739" t="s">
        <v>1864</v>
      </c>
      <c r="K34" s="119">
        <f t="shared" ref="K34:AB35" ca="1" si="6">K33+$K34</f>
        <v>0.1507569444444444</v>
      </c>
      <c r="L34" s="119">
        <f t="shared" ca="1" si="6"/>
        <v>0.22020138888888885</v>
      </c>
      <c r="M34" s="119">
        <f t="shared" ca="1" si="6"/>
        <v>0.26186805555555565</v>
      </c>
      <c r="N34" s="119">
        <f t="shared" ca="1" si="6"/>
        <v>0.30353472222222233</v>
      </c>
      <c r="O34" s="119">
        <f t="shared" ca="1" si="6"/>
        <v>0.34520138888888896</v>
      </c>
      <c r="P34" s="119">
        <f t="shared" ca="1" si="6"/>
        <v>0.38686805555555565</v>
      </c>
      <c r="Q34" s="119">
        <f t="shared" ca="1" si="6"/>
        <v>0.42853472222222233</v>
      </c>
      <c r="R34" s="119">
        <f t="shared" ca="1" si="6"/>
        <v>0.47020138888888896</v>
      </c>
      <c r="S34" s="119">
        <f t="shared" ca="1" si="6"/>
        <v>0.51186805555555559</v>
      </c>
      <c r="T34" s="119">
        <f t="shared" ca="1" si="6"/>
        <v>0.56395138888888896</v>
      </c>
      <c r="U34" s="119">
        <f t="shared" ca="1" si="6"/>
        <v>0.60214583333333338</v>
      </c>
      <c r="V34" s="119">
        <f t="shared" ca="1" si="6"/>
        <v>0.64381250000000001</v>
      </c>
      <c r="W34" s="119">
        <f t="shared" ca="1" si="6"/>
        <v>0.68895138888888896</v>
      </c>
      <c r="X34" s="119">
        <f t="shared" ca="1" si="6"/>
        <v>0.73061805555555559</v>
      </c>
      <c r="Y34" s="119">
        <f t="shared" ca="1" si="6"/>
        <v>0.77228472222222222</v>
      </c>
      <c r="Z34" s="119">
        <f t="shared" ca="1" si="6"/>
        <v>0.81395138888888896</v>
      </c>
      <c r="AA34" s="119">
        <f t="shared" ca="1" si="6"/>
        <v>0.85561805555555559</v>
      </c>
      <c r="AB34" s="119">
        <f t="shared" ca="1" si="6"/>
        <v>0.89728472222222222</v>
      </c>
    </row>
    <row r="35" spans="1:28">
      <c r="A35" s="338"/>
      <c r="B35" s="642"/>
      <c r="C35" s="84"/>
      <c r="D35" s="84"/>
      <c r="E35" s="85"/>
      <c r="F35" s="85"/>
      <c r="G35" s="638"/>
      <c r="H35" s="634" t="s">
        <v>1868</v>
      </c>
      <c r="I35" s="87"/>
      <c r="J35" s="1739" t="s">
        <v>1864</v>
      </c>
      <c r="K35" s="119">
        <f t="shared" ca="1" si="6"/>
        <v>0.19267361111111109</v>
      </c>
      <c r="L35" s="119">
        <f t="shared" ca="1" si="6"/>
        <v>0.26906250000000009</v>
      </c>
      <c r="M35" s="119">
        <f t="shared" ca="1" si="6"/>
        <v>0.31072916666666678</v>
      </c>
      <c r="N35" s="119">
        <f t="shared" ca="1" si="6"/>
        <v>0.35239583333333341</v>
      </c>
      <c r="O35" s="119">
        <f t="shared" ca="1" si="6"/>
        <v>0.39406250000000004</v>
      </c>
      <c r="P35" s="119">
        <f t="shared" ca="1" si="6"/>
        <v>0.43572916666666672</v>
      </c>
      <c r="Q35" s="119">
        <f t="shared" ca="1" si="6"/>
        <v>0.47739583333333341</v>
      </c>
      <c r="R35" s="119">
        <f t="shared" ca="1" si="6"/>
        <v>0.53295138888888893</v>
      </c>
      <c r="S35" s="119">
        <f t="shared" ca="1" si="6"/>
        <v>0.57461805555555567</v>
      </c>
      <c r="T35" s="119">
        <f t="shared" ca="1" si="6"/>
        <v>0.6162847222222223</v>
      </c>
      <c r="U35" s="119">
        <f t="shared" ca="1" si="6"/>
        <v>0.65795138888888893</v>
      </c>
      <c r="V35" s="119">
        <f t="shared" ca="1" si="6"/>
        <v>0.69961805555555567</v>
      </c>
      <c r="W35" s="119">
        <f t="shared" ca="1" si="6"/>
        <v>0.7412847222222223</v>
      </c>
      <c r="X35" s="119">
        <f t="shared" ca="1" si="6"/>
        <v>0.78295138888888893</v>
      </c>
      <c r="Y35" s="119">
        <f t="shared" ca="1" si="6"/>
        <v>0.82461805555555567</v>
      </c>
      <c r="Z35" s="119">
        <f t="shared" ca="1" si="6"/>
        <v>0.8662847222222223</v>
      </c>
      <c r="AA35" s="119">
        <f t="shared" ca="1" si="6"/>
        <v>0.90795138888888893</v>
      </c>
      <c r="AB35" s="119">
        <f t="shared" ca="1" si="6"/>
        <v>0.94961805555555567</v>
      </c>
    </row>
    <row r="36" spans="1:28">
      <c r="A36" s="338"/>
      <c r="B36" s="53" t="s">
        <v>1846</v>
      </c>
      <c r="C36" s="84"/>
      <c r="D36" s="84"/>
      <c r="E36" s="85"/>
      <c r="F36" s="85"/>
      <c r="G36" s="638"/>
      <c r="H36" s="634"/>
      <c r="I36" s="87"/>
      <c r="J36" s="1739"/>
      <c r="K36" s="1739"/>
      <c r="L36" s="1739"/>
      <c r="M36" s="1739"/>
      <c r="N36" s="1739"/>
      <c r="O36" s="1739"/>
      <c r="P36" s="1739"/>
      <c r="Q36" s="1739"/>
      <c r="R36" s="1739"/>
      <c r="S36" s="1739"/>
      <c r="T36" s="1739"/>
      <c r="U36" s="1739"/>
      <c r="V36" s="1739"/>
      <c r="W36" s="1739"/>
      <c r="X36" s="94"/>
    </row>
    <row r="37" spans="1:28">
      <c r="A37" s="338"/>
      <c r="B37" s="53"/>
      <c r="C37" s="84"/>
      <c r="D37" s="84"/>
      <c r="E37" s="85"/>
      <c r="F37" s="85"/>
      <c r="G37" s="638"/>
      <c r="H37" s="634"/>
      <c r="I37" s="87"/>
      <c r="J37" s="1739"/>
      <c r="K37" s="1739"/>
      <c r="L37" s="1739"/>
      <c r="M37" s="1739"/>
      <c r="N37" s="1739"/>
      <c r="O37" s="1739"/>
      <c r="P37" s="1739"/>
      <c r="Q37" s="1739"/>
      <c r="R37" s="1739"/>
      <c r="S37" s="1739"/>
      <c r="T37" s="1739"/>
      <c r="U37" s="1739"/>
      <c r="V37" s="1739"/>
      <c r="W37" s="1739"/>
      <c r="X37" s="94"/>
    </row>
    <row r="38" spans="1:28">
      <c r="A38" s="338"/>
      <c r="B38" s="53"/>
      <c r="C38" s="84"/>
      <c r="D38" s="84"/>
      <c r="E38" s="85"/>
      <c r="F38" s="85"/>
      <c r="G38" s="638"/>
      <c r="H38" s="634"/>
      <c r="I38" s="87"/>
      <c r="J38" s="1739"/>
      <c r="K38" s="1739"/>
      <c r="L38" s="1739"/>
      <c r="M38" s="1739"/>
      <c r="N38" s="1739"/>
      <c r="O38" s="1739"/>
      <c r="P38" s="1739"/>
      <c r="Q38" s="1739"/>
      <c r="R38" s="1739"/>
      <c r="S38" s="1739"/>
      <c r="T38" s="1739"/>
      <c r="U38" s="1739"/>
      <c r="V38" s="1739"/>
      <c r="W38" s="1739"/>
      <c r="X38" s="93"/>
    </row>
    <row r="39" spans="1:28">
      <c r="A39" s="338"/>
      <c r="B39" s="398"/>
      <c r="C39" s="84"/>
      <c r="D39" s="84"/>
      <c r="E39" s="85"/>
      <c r="F39" s="85"/>
      <c r="G39" s="639"/>
      <c r="H39" s="639"/>
      <c r="I39" s="87"/>
      <c r="J39" s="1739"/>
      <c r="K39" s="1739"/>
      <c r="L39" s="1739"/>
      <c r="M39" s="1739"/>
      <c r="N39" s="1739"/>
      <c r="O39" s="1739"/>
      <c r="P39" s="1739"/>
      <c r="Q39" s="1739"/>
      <c r="R39" s="1739"/>
      <c r="S39" s="1739"/>
      <c r="T39" s="1739"/>
      <c r="U39" s="1739"/>
      <c r="V39" s="1739"/>
      <c r="W39" s="1739"/>
      <c r="X39" s="94"/>
    </row>
    <row r="40" spans="1:28">
      <c r="A40" s="338"/>
      <c r="B40" s="53"/>
      <c r="C40" s="84"/>
      <c r="D40" s="84"/>
      <c r="E40" s="85"/>
      <c r="F40" s="85"/>
      <c r="G40" s="638"/>
      <c r="H40" s="638"/>
      <c r="I40" s="87"/>
      <c r="J40" s="1739"/>
      <c r="K40" s="1739"/>
      <c r="L40" s="1739"/>
      <c r="M40" s="1739"/>
      <c r="N40" s="1739"/>
      <c r="O40" s="1739"/>
      <c r="P40" s="1739"/>
      <c r="Q40" s="1739"/>
      <c r="R40" s="1739"/>
      <c r="S40" s="1739"/>
      <c r="T40" s="1739"/>
      <c r="U40" s="1739"/>
      <c r="V40" s="1739"/>
      <c r="W40" s="1739"/>
      <c r="X40" s="94"/>
    </row>
    <row r="41" spans="1:28">
      <c r="A41" s="338"/>
      <c r="B41" s="53"/>
      <c r="C41" s="84"/>
      <c r="D41" s="84"/>
      <c r="E41" s="85"/>
      <c r="F41" s="85"/>
      <c r="G41" s="639"/>
      <c r="H41" s="639"/>
      <c r="I41" s="87"/>
      <c r="J41" s="1739"/>
      <c r="K41" s="1739"/>
      <c r="L41" s="1739"/>
      <c r="M41" s="1739"/>
      <c r="N41" s="1739"/>
      <c r="O41" s="1739"/>
      <c r="P41" s="1739"/>
      <c r="Q41" s="1739"/>
      <c r="R41" s="1739"/>
      <c r="S41" s="1739"/>
      <c r="T41" s="1739"/>
      <c r="U41" s="1739"/>
      <c r="V41" s="1739"/>
      <c r="W41" s="1739"/>
      <c r="X41" s="94"/>
    </row>
    <row r="42" spans="1:28">
      <c r="A42" s="338"/>
      <c r="B42" s="53"/>
      <c r="C42" s="84"/>
      <c r="D42" s="84"/>
      <c r="E42" s="85"/>
      <c r="F42" s="85"/>
      <c r="G42" s="639"/>
      <c r="H42" s="639"/>
      <c r="I42" s="87"/>
      <c r="J42" s="1739"/>
      <c r="K42" s="1739"/>
      <c r="L42" s="1739"/>
      <c r="M42" s="1739"/>
      <c r="N42" s="1739"/>
      <c r="O42" s="1739"/>
      <c r="P42" s="1739"/>
      <c r="Q42" s="1739"/>
      <c r="R42" s="1739"/>
      <c r="S42" s="1739"/>
      <c r="T42" s="1739"/>
      <c r="U42" s="1739"/>
      <c r="V42" s="1739"/>
      <c r="W42" s="1739"/>
      <c r="X42" s="94"/>
    </row>
    <row r="43" spans="1:28">
      <c r="A43" s="63"/>
      <c r="B43" s="485"/>
      <c r="C43" s="84"/>
      <c r="D43" s="84"/>
      <c r="E43" s="1736"/>
      <c r="F43" s="1736"/>
      <c r="G43" s="1736"/>
      <c r="H43" s="1736"/>
      <c r="I43" s="1736"/>
      <c r="J43" s="1745"/>
      <c r="K43" s="1745"/>
      <c r="L43" s="1745"/>
      <c r="M43" s="1745"/>
      <c r="N43" s="1745"/>
      <c r="O43" s="1745"/>
      <c r="P43" s="1745"/>
      <c r="Q43" s="15"/>
      <c r="R43" s="15"/>
      <c r="S43" s="1739"/>
      <c r="T43" s="1739"/>
      <c r="U43" s="1"/>
      <c r="V43" s="1"/>
      <c r="W43" s="93"/>
      <c r="X43" s="93"/>
    </row>
    <row r="44" spans="1:28" ht="16.5" customHeight="1">
      <c r="A44" s="63"/>
      <c r="B44" s="485"/>
      <c r="C44" s="84"/>
      <c r="D44" s="84"/>
      <c r="E44" s="1736"/>
      <c r="F44" s="1736"/>
      <c r="G44" s="1736"/>
      <c r="H44" s="1736"/>
      <c r="I44" s="1736"/>
      <c r="J44" s="1745"/>
      <c r="K44" s="1745"/>
      <c r="L44" s="1745"/>
      <c r="M44" s="1745"/>
      <c r="N44" s="1745"/>
      <c r="O44" s="1745"/>
      <c r="P44" s="1745"/>
      <c r="Q44" s="15"/>
      <c r="R44" s="15"/>
      <c r="S44" s="1739"/>
      <c r="T44" s="1739"/>
      <c r="U44" s="15"/>
      <c r="V44" s="15"/>
      <c r="W44" s="94"/>
      <c r="X44" s="94"/>
    </row>
    <row r="45" spans="1:28" ht="23.25" customHeight="1">
      <c r="A45" s="15"/>
      <c r="C45" s="1738"/>
      <c r="D45" s="38"/>
      <c r="E45" s="1745"/>
      <c r="F45" s="1745"/>
      <c r="G45" s="1745"/>
      <c r="H45" s="1745"/>
      <c r="I45" s="1745"/>
      <c r="J45" s="1745"/>
      <c r="K45" s="1745"/>
      <c r="L45" s="1745"/>
      <c r="M45" s="1745"/>
      <c r="N45" s="1745"/>
      <c r="O45" s="1745"/>
      <c r="P45" s="1745"/>
      <c r="Q45" s="1745"/>
      <c r="R45" s="1745"/>
      <c r="S45" s="1745"/>
      <c r="T45" s="1745"/>
      <c r="U45" s="15"/>
      <c r="V45" s="15"/>
      <c r="W45" s="94"/>
      <c r="X45" s="94"/>
    </row>
    <row r="46" spans="1:28" ht="23.25">
      <c r="A46" s="15"/>
      <c r="C46" s="1738"/>
      <c r="D46" s="38"/>
      <c r="E46" s="1745"/>
      <c r="F46" s="1745"/>
      <c r="G46" s="1745"/>
      <c r="H46" s="1745"/>
      <c r="I46" s="1745"/>
      <c r="J46" s="1745"/>
      <c r="K46" s="1745"/>
      <c r="L46" s="1745"/>
      <c r="M46" s="1745"/>
      <c r="N46" s="1745"/>
      <c r="O46" s="1745"/>
      <c r="P46" s="1745"/>
      <c r="Q46" s="1745"/>
      <c r="R46" s="1745"/>
      <c r="S46" s="1745"/>
      <c r="T46" s="1745"/>
      <c r="U46" s="15"/>
      <c r="V46" s="15"/>
      <c r="W46" s="94"/>
      <c r="X46" s="94"/>
    </row>
    <row r="47" spans="1:28" ht="25.5">
      <c r="A47" s="79"/>
      <c r="C47" s="79"/>
      <c r="D47" s="2033"/>
      <c r="E47" s="2033"/>
      <c r="F47" s="2033"/>
      <c r="G47" s="2033"/>
      <c r="H47" s="2033"/>
      <c r="I47" s="2033"/>
      <c r="J47" s="1745"/>
      <c r="K47" s="1743"/>
      <c r="L47" s="1743"/>
      <c r="M47" s="1743"/>
      <c r="N47" s="1743"/>
      <c r="O47" s="1743"/>
      <c r="P47" s="1743"/>
      <c r="Q47" s="1743"/>
      <c r="R47" s="1743"/>
      <c r="S47" s="1743"/>
      <c r="T47" s="1743"/>
      <c r="U47" s="15"/>
      <c r="V47" s="15"/>
      <c r="W47" s="94"/>
      <c r="X47" s="94"/>
    </row>
    <row r="48" spans="1:28">
      <c r="A48" s="1965"/>
      <c r="C48" s="1972"/>
      <c r="D48" s="1965"/>
      <c r="E48" s="1965"/>
      <c r="F48" s="1965"/>
      <c r="G48" s="1965"/>
      <c r="H48" s="1965"/>
      <c r="I48" s="1965"/>
      <c r="J48" s="1745"/>
      <c r="K48" s="1745"/>
      <c r="L48" s="1745"/>
      <c r="M48" s="1745"/>
      <c r="N48" s="1745"/>
      <c r="O48" s="1745"/>
      <c r="P48" s="1745"/>
      <c r="Q48" s="1745"/>
      <c r="R48" s="1745"/>
      <c r="S48" s="1745"/>
      <c r="T48" s="1745"/>
      <c r="U48" s="15"/>
      <c r="V48" s="15"/>
      <c r="W48" s="94"/>
      <c r="X48" s="94"/>
    </row>
    <row r="49" spans="1:25">
      <c r="A49" s="1965"/>
      <c r="C49" s="1972"/>
      <c r="D49" s="1738"/>
      <c r="E49" s="82"/>
      <c r="F49" s="82"/>
      <c r="G49" s="82"/>
      <c r="H49" s="82"/>
      <c r="I49" s="82"/>
      <c r="J49" s="1745"/>
      <c r="K49" s="82"/>
      <c r="L49" s="1745"/>
      <c r="M49" s="82"/>
      <c r="N49" s="1745"/>
      <c r="O49" s="82"/>
      <c r="P49" s="1745"/>
      <c r="Q49" s="82"/>
      <c r="R49" s="1745"/>
      <c r="S49" s="82"/>
      <c r="T49" s="1745"/>
      <c r="U49" s="1745"/>
      <c r="V49" s="15"/>
      <c r="W49" s="94"/>
      <c r="X49" s="94"/>
    </row>
    <row r="50" spans="1:25" ht="18">
      <c r="A50" s="2166"/>
      <c r="C50" s="84"/>
      <c r="D50" s="84"/>
      <c r="E50" s="1736"/>
      <c r="F50" s="85"/>
      <c r="G50" s="1736"/>
      <c r="H50" s="1736"/>
      <c r="I50" s="87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1745"/>
      <c r="V50" s="15"/>
      <c r="W50" s="94"/>
      <c r="X50" s="94"/>
    </row>
    <row r="51" spans="1:25">
      <c r="A51" s="2167"/>
      <c r="B51" s="1737"/>
      <c r="C51" s="1738"/>
      <c r="D51" s="1738"/>
      <c r="E51" s="19"/>
      <c r="F51" s="19"/>
      <c r="G51" s="1745"/>
      <c r="H51" s="1749"/>
      <c r="I51" s="1749"/>
      <c r="J51" s="1739"/>
      <c r="K51" s="1739"/>
      <c r="L51" s="1739"/>
      <c r="M51" s="1739"/>
      <c r="N51" s="1739"/>
      <c r="O51" s="1739"/>
      <c r="P51" s="1739"/>
      <c r="Q51" s="1739"/>
      <c r="R51" s="1739"/>
      <c r="S51" s="1739"/>
      <c r="T51" s="1739"/>
      <c r="U51" s="1745"/>
      <c r="V51" s="15"/>
      <c r="W51" s="94"/>
      <c r="X51" s="94"/>
    </row>
    <row r="52" spans="1:25">
      <c r="A52" s="2167"/>
      <c r="B52" s="1737"/>
      <c r="C52" s="1738"/>
      <c r="D52" s="1738"/>
      <c r="E52" s="1745"/>
      <c r="F52" s="19"/>
      <c r="G52" s="1745"/>
      <c r="H52" s="1749"/>
      <c r="I52" s="1749"/>
      <c r="J52" s="1739"/>
      <c r="K52" s="1739"/>
      <c r="L52" s="1739"/>
      <c r="M52" s="1739"/>
      <c r="N52" s="1739"/>
      <c r="O52" s="1739"/>
      <c r="P52" s="1739"/>
      <c r="Q52" s="1739"/>
      <c r="R52" s="1739"/>
      <c r="S52" s="1739"/>
      <c r="T52" s="1739"/>
      <c r="U52" s="1745"/>
      <c r="V52" s="1745"/>
      <c r="W52" s="94"/>
      <c r="X52" s="94"/>
    </row>
    <row r="53" spans="1:25">
      <c r="A53" s="2167"/>
      <c r="B53" s="1737"/>
      <c r="C53" s="1738"/>
      <c r="D53" s="1738"/>
      <c r="E53" s="1745"/>
      <c r="F53" s="19"/>
      <c r="G53" s="1745"/>
      <c r="H53" s="1749"/>
      <c r="I53" s="1749"/>
      <c r="J53" s="1739"/>
      <c r="K53" s="1739"/>
      <c r="L53" s="1739"/>
      <c r="M53" s="1739"/>
      <c r="N53" s="1739"/>
      <c r="O53" s="1739"/>
      <c r="P53" s="1739"/>
      <c r="Q53" s="1739"/>
      <c r="R53" s="1739"/>
      <c r="S53" s="1739"/>
      <c r="T53" s="1739"/>
      <c r="U53" s="1745"/>
      <c r="V53" s="1745"/>
      <c r="W53" s="94"/>
      <c r="X53" s="94"/>
    </row>
    <row r="54" spans="1:25">
      <c r="A54" s="2167"/>
      <c r="B54" s="1737"/>
      <c r="C54" s="1738"/>
      <c r="D54" s="1738"/>
      <c r="E54" s="1745"/>
      <c r="F54" s="19"/>
      <c r="G54" s="1745"/>
      <c r="H54" s="1749"/>
      <c r="I54" s="1749"/>
      <c r="J54" s="1739"/>
      <c r="K54" s="1739"/>
      <c r="L54" s="1739"/>
      <c r="M54" s="1739"/>
      <c r="N54" s="1739"/>
      <c r="O54" s="1739"/>
      <c r="P54" s="1739"/>
      <c r="Q54" s="1739"/>
      <c r="R54" s="1739"/>
      <c r="S54" s="1739"/>
      <c r="T54" s="1739"/>
      <c r="U54" s="1745"/>
      <c r="V54" s="1745"/>
      <c r="W54" s="96"/>
      <c r="X54" s="96"/>
    </row>
    <row r="55" spans="1:25">
      <c r="A55" s="2167"/>
      <c r="B55" s="1737"/>
      <c r="C55" s="1738"/>
      <c r="D55" s="1738"/>
      <c r="E55" s="19"/>
      <c r="F55" s="19"/>
      <c r="G55" s="1745"/>
      <c r="H55" s="1749"/>
      <c r="I55" s="1749"/>
      <c r="J55" s="1739"/>
      <c r="K55" s="1739"/>
      <c r="L55" s="1739"/>
      <c r="M55" s="1739"/>
      <c r="N55" s="1739"/>
      <c r="O55" s="1739"/>
      <c r="P55" s="1739"/>
      <c r="Q55" s="1739"/>
      <c r="R55" s="1739"/>
      <c r="S55" s="1739"/>
      <c r="T55" s="1739"/>
      <c r="U55" s="1745"/>
      <c r="V55" s="1745"/>
      <c r="W55" s="15"/>
      <c r="X55" s="15"/>
      <c r="Y55" s="15"/>
    </row>
    <row r="56" spans="1:25">
      <c r="A56" s="2167"/>
      <c r="B56" s="1737"/>
      <c r="C56" s="1738"/>
      <c r="D56" s="1738"/>
      <c r="E56" s="1745"/>
      <c r="F56" s="19"/>
      <c r="G56" s="1745"/>
      <c r="H56" s="1749"/>
      <c r="I56" s="1749"/>
      <c r="J56" s="1739"/>
      <c r="K56" s="1739"/>
      <c r="L56" s="1739"/>
      <c r="M56" s="1739"/>
      <c r="N56" s="1739"/>
      <c r="O56" s="1739"/>
      <c r="P56" s="1739"/>
      <c r="Q56" s="1739"/>
      <c r="R56" s="1739"/>
      <c r="S56" s="1739"/>
      <c r="T56" s="1739"/>
      <c r="U56" s="1745"/>
      <c r="V56" s="1745"/>
      <c r="W56" s="15"/>
      <c r="X56" s="15"/>
      <c r="Y56" s="15"/>
    </row>
    <row r="57" spans="1:25">
      <c r="A57" s="2167"/>
      <c r="B57" s="1737"/>
      <c r="C57" s="1738"/>
      <c r="D57" s="1738"/>
      <c r="E57" s="1745"/>
      <c r="F57" s="19"/>
      <c r="G57" s="1745"/>
      <c r="H57" s="1749"/>
      <c r="I57" s="1749"/>
      <c r="J57" s="1739"/>
      <c r="K57" s="1739"/>
      <c r="L57" s="1739"/>
      <c r="M57" s="1739"/>
      <c r="N57" s="1739"/>
      <c r="O57" s="1739"/>
      <c r="P57" s="1739"/>
      <c r="Q57" s="1739"/>
      <c r="R57" s="1739"/>
      <c r="S57" s="1739"/>
      <c r="T57" s="1739"/>
      <c r="U57" s="1745"/>
      <c r="V57" s="1745"/>
      <c r="W57" s="15"/>
      <c r="X57" s="15"/>
      <c r="Y57" s="15"/>
    </row>
    <row r="58" spans="1:25">
      <c r="A58" s="2167"/>
      <c r="B58" s="1737"/>
      <c r="C58" s="1738"/>
      <c r="D58" s="1738"/>
      <c r="E58" s="1745"/>
      <c r="F58" s="19"/>
      <c r="G58" s="1745"/>
      <c r="H58" s="1749"/>
      <c r="I58" s="1749"/>
      <c r="J58" s="1739"/>
      <c r="K58" s="1739"/>
      <c r="L58" s="1739"/>
      <c r="M58" s="1739"/>
      <c r="N58" s="1739"/>
      <c r="O58" s="1739"/>
      <c r="P58" s="1739"/>
      <c r="Q58" s="1739"/>
      <c r="R58" s="1739"/>
      <c r="S58" s="1739"/>
      <c r="T58" s="1739"/>
      <c r="U58" s="1745"/>
      <c r="V58" s="1745"/>
      <c r="W58" s="15"/>
      <c r="X58" s="15"/>
      <c r="Y58" s="15"/>
    </row>
    <row r="59" spans="1:25">
      <c r="A59" s="2167"/>
      <c r="B59" s="91"/>
      <c r="C59" s="1738"/>
      <c r="D59" s="1738"/>
      <c r="E59" s="19"/>
      <c r="F59" s="19"/>
      <c r="G59" s="1745"/>
      <c r="H59" s="1749"/>
      <c r="I59" s="1749"/>
      <c r="J59" s="1739"/>
      <c r="K59" s="1739"/>
      <c r="L59" s="1739"/>
      <c r="M59" s="1739"/>
      <c r="N59" s="1739"/>
      <c r="O59" s="1739"/>
      <c r="P59" s="1739"/>
      <c r="Q59" s="1739"/>
      <c r="R59" s="1739"/>
      <c r="S59" s="1739"/>
      <c r="T59" s="1739"/>
      <c r="U59" s="1745"/>
      <c r="V59" s="1745"/>
      <c r="W59" s="15"/>
      <c r="X59" s="15"/>
      <c r="Y59" s="15"/>
    </row>
    <row r="60" spans="1:25">
      <c r="A60" s="2167"/>
      <c r="B60" s="1737"/>
      <c r="C60" s="1738"/>
      <c r="D60" s="1738"/>
      <c r="E60" s="19"/>
      <c r="F60" s="19"/>
      <c r="G60" s="1745"/>
      <c r="H60" s="1749"/>
      <c r="I60" s="87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1745"/>
      <c r="V60" s="1745"/>
      <c r="W60" s="15"/>
      <c r="X60" s="15"/>
      <c r="Y60" s="15"/>
    </row>
    <row r="61" spans="1:25">
      <c r="A61" s="2167"/>
      <c r="B61" s="1737"/>
      <c r="C61" s="1738"/>
      <c r="D61" s="1738"/>
      <c r="E61" s="19"/>
      <c r="F61" s="19"/>
      <c r="G61" s="1745"/>
      <c r="H61" s="1749"/>
      <c r="I61" s="87"/>
      <c r="J61" s="1739"/>
      <c r="K61" s="1739"/>
      <c r="L61" s="1739"/>
      <c r="M61" s="1739"/>
      <c r="N61" s="1739"/>
      <c r="O61" s="1739"/>
      <c r="P61" s="1739"/>
      <c r="Q61" s="1739"/>
      <c r="R61" s="1739"/>
      <c r="S61" s="1739"/>
      <c r="T61" s="1739"/>
      <c r="U61" s="1745"/>
      <c r="V61" s="1745"/>
      <c r="W61" s="15"/>
      <c r="X61" s="15"/>
      <c r="Y61" s="15"/>
    </row>
    <row r="62" spans="1:25">
      <c r="A62" s="2167"/>
      <c r="B62" s="88"/>
      <c r="C62" s="1"/>
      <c r="D62" s="15"/>
      <c r="E62" s="1745"/>
      <c r="F62" s="19"/>
      <c r="G62" s="1745"/>
      <c r="H62" s="1745"/>
      <c r="I62" s="1749"/>
      <c r="J62" s="1739"/>
      <c r="K62" s="1739"/>
      <c r="L62" s="1739"/>
      <c r="M62" s="1739"/>
      <c r="N62" s="1739"/>
      <c r="O62" s="1739"/>
      <c r="P62" s="1739"/>
      <c r="Q62" s="1739"/>
      <c r="R62" s="1739"/>
      <c r="S62" s="1739"/>
      <c r="T62" s="1739"/>
      <c r="U62" s="1745"/>
      <c r="V62" s="1745"/>
      <c r="W62" s="15"/>
      <c r="X62" s="15"/>
      <c r="Y62" s="15"/>
    </row>
    <row r="63" spans="1:25">
      <c r="A63" s="2167"/>
      <c r="B63" s="1737"/>
      <c r="C63" s="15" t="s">
        <v>11</v>
      </c>
      <c r="D63" s="15"/>
      <c r="E63" s="1745"/>
      <c r="F63" s="19"/>
      <c r="G63" s="1745"/>
      <c r="H63" s="1745"/>
      <c r="I63" s="1749"/>
      <c r="J63" s="1739"/>
      <c r="K63" s="1739"/>
      <c r="L63" s="1739"/>
      <c r="M63" s="1739"/>
      <c r="N63" s="1739"/>
      <c r="O63" s="1739"/>
      <c r="P63" s="1739"/>
      <c r="Q63" s="1739"/>
      <c r="R63" s="1739"/>
      <c r="S63" s="1739"/>
      <c r="T63" s="1739"/>
      <c r="U63" s="1745"/>
      <c r="V63" s="1745"/>
      <c r="W63" s="15"/>
      <c r="X63" s="15"/>
      <c r="Y63" s="15"/>
    </row>
    <row r="64" spans="1:25">
      <c r="A64" s="1751"/>
      <c r="B64" s="1737"/>
      <c r="C64" s="15" t="s">
        <v>12</v>
      </c>
      <c r="D64" s="15"/>
      <c r="E64" s="1745"/>
      <c r="F64" s="19"/>
      <c r="G64" s="1745"/>
      <c r="H64" s="1745"/>
    </row>
    <row r="65" spans="1:8">
      <c r="A65" s="1751"/>
      <c r="B65" s="1737"/>
      <c r="C65" s="15" t="s">
        <v>13</v>
      </c>
      <c r="D65" s="15"/>
      <c r="E65" s="1745"/>
      <c r="F65" s="19"/>
      <c r="G65" s="1745"/>
      <c r="H65" s="1745"/>
    </row>
    <row r="66" spans="1:8">
      <c r="A66" s="1751"/>
      <c r="B66" s="1737"/>
      <c r="C66" s="15" t="s">
        <v>14</v>
      </c>
      <c r="D66" s="15"/>
      <c r="E66" s="1745"/>
      <c r="F66" s="19"/>
      <c r="G66" s="1745"/>
      <c r="H66" s="1745"/>
    </row>
    <row r="67" spans="1:8" ht="36.75" customHeight="1">
      <c r="A67" s="1751"/>
      <c r="B67" s="1737"/>
      <c r="C67" s="15" t="s">
        <v>15</v>
      </c>
      <c r="D67" s="1738"/>
      <c r="E67" s="1745"/>
      <c r="F67" s="19"/>
      <c r="G67" s="1745"/>
      <c r="H67" s="1745"/>
    </row>
    <row r="68" spans="1:8" ht="36.75" customHeight="1">
      <c r="A68" s="1751"/>
      <c r="B68" s="1737"/>
      <c r="C68" s="15"/>
      <c r="D68" s="1738"/>
      <c r="E68" s="1745"/>
      <c r="F68" s="19"/>
      <c r="G68" s="1745"/>
      <c r="H68" s="1745"/>
    </row>
    <row r="69" spans="1:8">
      <c r="A69" s="1751"/>
      <c r="B69" s="1737"/>
      <c r="E69" s="19"/>
      <c r="F69" s="1745"/>
      <c r="G69" s="1745"/>
      <c r="H69" s="1745"/>
    </row>
    <row r="70" spans="1:8">
      <c r="A70" s="1751"/>
      <c r="B70" s="1737"/>
      <c r="E70" s="19"/>
      <c r="F70" s="1745"/>
      <c r="G70" s="1745"/>
      <c r="H70" s="1745"/>
    </row>
    <row r="71" spans="1:8">
      <c r="A71" s="1751"/>
      <c r="B71" s="1737"/>
      <c r="E71" s="19"/>
      <c r="F71" s="1745"/>
      <c r="G71" s="1745"/>
      <c r="H71" s="1745"/>
    </row>
    <row r="72" spans="1:8" ht="18" customHeight="1">
      <c r="A72" s="1751"/>
      <c r="B72" s="1737"/>
      <c r="C72" s="1748"/>
      <c r="D72" s="1748"/>
    </row>
    <row r="73" spans="1:8">
      <c r="A73" s="1751"/>
      <c r="B73" s="1737"/>
      <c r="C73" s="1748"/>
      <c r="D73" s="1748"/>
    </row>
    <row r="74" spans="1:8">
      <c r="A74" s="1751"/>
      <c r="B74" s="1737"/>
      <c r="C74" s="1748"/>
      <c r="D74" s="1748"/>
    </row>
    <row r="75" spans="1:8">
      <c r="A75" s="1751"/>
      <c r="B75" s="1737"/>
      <c r="C75" s="1748"/>
      <c r="D75" s="1748"/>
    </row>
    <row r="76" spans="1:8">
      <c r="A76" s="1751"/>
      <c r="B76" s="1737"/>
      <c r="C76" s="1748"/>
      <c r="D76" s="1748"/>
    </row>
    <row r="77" spans="1:8">
      <c r="A77" s="1751"/>
      <c r="B77" s="1737"/>
      <c r="C77" s="1748"/>
      <c r="D77" s="1748"/>
    </row>
    <row r="78" spans="1:8">
      <c r="A78" s="1751"/>
      <c r="B78" s="1737"/>
      <c r="C78" s="1748"/>
      <c r="D78" s="1748"/>
    </row>
    <row r="79" spans="1:8">
      <c r="A79" s="1751"/>
      <c r="B79" s="1737"/>
      <c r="C79" s="1748"/>
      <c r="D79" s="1748"/>
    </row>
    <row r="80" spans="1:8">
      <c r="A80" s="1751"/>
      <c r="B80" s="1737"/>
      <c r="C80" s="1748"/>
      <c r="D80" s="1748"/>
    </row>
    <row r="81" spans="1:8">
      <c r="A81" s="1751"/>
      <c r="B81" s="1737"/>
      <c r="F81" s="1745"/>
      <c r="G81" s="1745"/>
      <c r="H81" s="1745"/>
    </row>
    <row r="82" spans="1:8">
      <c r="A82" s="1751"/>
      <c r="B82" s="1737"/>
    </row>
    <row r="83" spans="1:8">
      <c r="A83" s="1751"/>
      <c r="B83" s="1737"/>
    </row>
    <row r="84" spans="1:8">
      <c r="A84" s="1751"/>
      <c r="B84" s="1737"/>
    </row>
    <row r="85" spans="1:8">
      <c r="A85" s="1751"/>
      <c r="B85" s="1737"/>
    </row>
    <row r="86" spans="1:8">
      <c r="A86" s="1751"/>
      <c r="B86" s="1737"/>
    </row>
    <row r="87" spans="1:8">
      <c r="A87" s="1751"/>
      <c r="B87" s="1737"/>
    </row>
    <row r="88" spans="1:8">
      <c r="A88" s="1751"/>
      <c r="B88" s="1737"/>
    </row>
    <row r="89" spans="1:8">
      <c r="A89" s="1751"/>
      <c r="B89" s="1737"/>
    </row>
    <row r="90" spans="1:8">
      <c r="A90" s="1751"/>
      <c r="B90" s="1737"/>
    </row>
    <row r="91" spans="1:8">
      <c r="A91" s="1751"/>
      <c r="B91" s="1737"/>
    </row>
    <row r="92" spans="1:8">
      <c r="A92" s="1751"/>
      <c r="B92" s="1737"/>
    </row>
    <row r="93" spans="1:8">
      <c r="A93" s="1751"/>
      <c r="B93" s="1737"/>
    </row>
    <row r="94" spans="1:8">
      <c r="A94" s="1751"/>
      <c r="B94" s="1737"/>
    </row>
    <row r="95" spans="1:8">
      <c r="A95" s="1751"/>
      <c r="B95" s="1737"/>
    </row>
    <row r="96" spans="1:8">
      <c r="A96" s="1751"/>
      <c r="B96" s="1737"/>
    </row>
    <row r="97" spans="1:2">
      <c r="A97" s="1751"/>
      <c r="B97" s="1737"/>
    </row>
    <row r="98" spans="1:2">
      <c r="A98" s="1751"/>
      <c r="B98" s="1737"/>
    </row>
    <row r="99" spans="1:2">
      <c r="A99" s="1751"/>
      <c r="B99" s="1737"/>
    </row>
    <row r="100" spans="1:2">
      <c r="A100" s="1751"/>
      <c r="B100" s="1737"/>
    </row>
    <row r="101" spans="1:2">
      <c r="A101" s="1751"/>
      <c r="B101" s="1737"/>
    </row>
    <row r="102" spans="1:2">
      <c r="A102" s="15"/>
      <c r="B102" s="1737"/>
    </row>
    <row r="103" spans="1:2">
      <c r="A103" s="15"/>
      <c r="B103" s="1737"/>
    </row>
    <row r="104" spans="1:2">
      <c r="A104" s="15"/>
      <c r="B104" s="1737"/>
    </row>
    <row r="105" spans="1:2">
      <c r="A105" s="15"/>
      <c r="B105" s="1737"/>
    </row>
    <row r="106" spans="1:2">
      <c r="A106" s="15"/>
      <c r="B106" s="1737"/>
    </row>
    <row r="107" spans="1:2">
      <c r="A107" s="15"/>
      <c r="B107" s="1737"/>
    </row>
    <row r="108" spans="1:2">
      <c r="A108" s="15"/>
      <c r="B108" s="1737"/>
    </row>
    <row r="109" spans="1:2">
      <c r="A109" s="15"/>
      <c r="B109" s="1737"/>
    </row>
    <row r="110" spans="1:2">
      <c r="A110" s="15"/>
      <c r="B110" s="1737"/>
    </row>
    <row r="111" spans="1:2">
      <c r="A111" s="15"/>
      <c r="B111" s="1737"/>
    </row>
    <row r="112" spans="1:2">
      <c r="A112" s="15"/>
      <c r="B112" s="1737"/>
    </row>
    <row r="113" spans="1:2">
      <c r="A113" s="15"/>
      <c r="B113" s="1737"/>
    </row>
    <row r="114" spans="1:2">
      <c r="A114" s="15"/>
      <c r="B114" s="1737"/>
    </row>
    <row r="115" spans="1:2">
      <c r="A115" s="15"/>
      <c r="B115" s="1737"/>
    </row>
    <row r="116" spans="1:2">
      <c r="A116" s="15"/>
      <c r="B116" s="1737"/>
    </row>
    <row r="117" spans="1:2">
      <c r="A117" s="15"/>
      <c r="B117" s="1737"/>
    </row>
    <row r="118" spans="1:2">
      <c r="A118" s="15"/>
      <c r="B118" s="1737"/>
    </row>
    <row r="119" spans="1:2">
      <c r="A119" s="15"/>
      <c r="B119" s="1737"/>
    </row>
    <row r="120" spans="1:2">
      <c r="A120" s="15"/>
      <c r="B120" s="1737"/>
    </row>
    <row r="121" spans="1:2">
      <c r="A121" s="15"/>
      <c r="B121" s="1737"/>
    </row>
    <row r="122" spans="1:2">
      <c r="A122" s="15"/>
      <c r="B122" s="1737"/>
    </row>
    <row r="123" spans="1:2">
      <c r="A123" s="15"/>
      <c r="B123" s="1737"/>
    </row>
    <row r="124" spans="1:2">
      <c r="A124" s="15"/>
      <c r="B124" s="1737"/>
    </row>
    <row r="125" spans="1:2">
      <c r="A125" s="15"/>
      <c r="B125" s="1737"/>
    </row>
    <row r="126" spans="1:2">
      <c r="A126" s="15"/>
      <c r="B126" s="1737"/>
    </row>
    <row r="127" spans="1:2">
      <c r="A127" s="15"/>
      <c r="B127" s="1737"/>
    </row>
    <row r="128" spans="1:2">
      <c r="A128" s="15"/>
      <c r="B128" s="1737"/>
    </row>
    <row r="129" spans="1:2">
      <c r="A129" s="15"/>
      <c r="B129" s="1737"/>
    </row>
    <row r="130" spans="1:2">
      <c r="A130" s="15"/>
      <c r="B130" s="1737"/>
    </row>
    <row r="131" spans="1:2">
      <c r="A131" s="15"/>
      <c r="B131" s="1737"/>
    </row>
    <row r="132" spans="1:2">
      <c r="A132" s="15"/>
      <c r="B132" s="1737"/>
    </row>
    <row r="133" spans="1:2">
      <c r="A133" s="15"/>
      <c r="B133" s="1737"/>
    </row>
    <row r="134" spans="1:2">
      <c r="A134" s="15"/>
      <c r="B134" s="1737"/>
    </row>
    <row r="135" spans="1:2">
      <c r="A135" s="15"/>
      <c r="B135" s="1737"/>
    </row>
    <row r="136" spans="1:2">
      <c r="A136" s="15"/>
      <c r="B136" s="1737"/>
    </row>
    <row r="137" spans="1:2">
      <c r="A137" s="15"/>
      <c r="B137" s="1737"/>
    </row>
    <row r="138" spans="1:2">
      <c r="A138" s="15"/>
      <c r="B138" s="1737"/>
    </row>
    <row r="139" spans="1:2">
      <c r="A139" s="15"/>
      <c r="B139" s="1737"/>
    </row>
    <row r="140" spans="1:2">
      <c r="A140" s="15"/>
      <c r="B140" s="1737"/>
    </row>
    <row r="141" spans="1:2">
      <c r="A141" s="15"/>
      <c r="B141" s="1737"/>
    </row>
    <row r="142" spans="1:2">
      <c r="A142" s="15"/>
      <c r="B142" s="1737"/>
    </row>
    <row r="143" spans="1:2">
      <c r="A143" s="15"/>
      <c r="B143" s="1737"/>
    </row>
    <row r="144" spans="1:2">
      <c r="A144" s="15"/>
      <c r="B144" s="1737"/>
    </row>
    <row r="145" spans="1:2">
      <c r="A145" s="15"/>
      <c r="B145" s="1737"/>
    </row>
    <row r="146" spans="1:2">
      <c r="A146" s="15"/>
      <c r="B146" s="1737"/>
    </row>
    <row r="147" spans="1:2">
      <c r="A147" s="15"/>
      <c r="B147" s="1737"/>
    </row>
    <row r="148" spans="1:2">
      <c r="A148" s="15"/>
    </row>
  </sheetData>
  <mergeCells count="15">
    <mergeCell ref="A50:A63"/>
    <mergeCell ref="B1:B2"/>
    <mergeCell ref="A3:C3"/>
    <mergeCell ref="D3:AD3"/>
    <mergeCell ref="A4:A5"/>
    <mergeCell ref="B4:B5"/>
    <mergeCell ref="C4:C5"/>
    <mergeCell ref="D4:D5"/>
    <mergeCell ref="E4:L4"/>
    <mergeCell ref="H5:I5"/>
    <mergeCell ref="A6:A30"/>
    <mergeCell ref="D47:I47"/>
    <mergeCell ref="A48:A49"/>
    <mergeCell ref="C48:C49"/>
    <mergeCell ref="D48:I48"/>
  </mergeCells>
  <pageMargins left="0.43307086614173229" right="0.23622047244094491" top="0.74803149606299213" bottom="0.74803149606299213" header="0.31496062992125984" footer="0.31496062992125984"/>
  <pageSetup paperSize="8" scale="70" fitToHeight="0" orientation="landscape" r:id="rId1"/>
  <rowBreaks count="1" manualBreakCount="1">
    <brk id="66" max="16383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Z148"/>
  <sheetViews>
    <sheetView topLeftCell="A3" zoomScaleNormal="100" workbookViewId="0">
      <selection activeCell="I15" sqref="H15:I15"/>
    </sheetView>
  </sheetViews>
  <sheetFormatPr defaultRowHeight="16.5"/>
  <cols>
    <col min="1" max="1" width="6.140625" style="1" customWidth="1"/>
    <col min="2" max="2" width="40" style="12" bestFit="1" customWidth="1"/>
    <col min="3" max="3" width="5.140625" style="13" customWidth="1"/>
    <col min="4" max="4" width="14.28515625" style="13" customWidth="1"/>
    <col min="5" max="5" width="7.42578125" style="11" customWidth="1"/>
    <col min="6" max="6" width="7.85546875" style="11" customWidth="1"/>
    <col min="7" max="7" width="13" style="11" customWidth="1"/>
    <col min="8" max="8" width="12.85546875" style="11" customWidth="1"/>
    <col min="9" max="9" width="10.140625" style="11" customWidth="1"/>
    <col min="10" max="10" width="7.85546875" style="11" bestFit="1" customWidth="1"/>
    <col min="11" max="11" width="9.28515625" style="11" customWidth="1"/>
    <col min="12" max="12" width="7.85546875" style="11" customWidth="1"/>
    <col min="13" max="13" width="7.28515625" style="11" customWidth="1"/>
    <col min="14" max="14" width="7.7109375" style="11" customWidth="1"/>
    <col min="15" max="15" width="7.28515625" style="11" customWidth="1"/>
    <col min="16" max="22" width="7.42578125" style="11" customWidth="1"/>
    <col min="23" max="24" width="7.42578125" style="1" customWidth="1"/>
    <col min="25" max="25" width="14.28515625" style="1" customWidth="1"/>
    <col min="26" max="26" width="18.7109375" style="1" customWidth="1"/>
    <col min="27" max="27" width="8.5703125" style="1" customWidth="1"/>
    <col min="28" max="47" width="7.42578125" style="1" customWidth="1"/>
    <col min="48" max="48" width="6.85546875" style="1" customWidth="1"/>
    <col min="49" max="49" width="9.140625" style="1"/>
    <col min="50" max="50" width="99" style="1" customWidth="1"/>
    <col min="51" max="16384" width="9.140625" style="1"/>
  </cols>
  <sheetData>
    <row r="1" spans="1:52" ht="36.75" customHeight="1">
      <c r="A1" s="15"/>
      <c r="B1" s="1952">
        <v>27</v>
      </c>
      <c r="C1" s="180"/>
      <c r="D1" s="38" t="s">
        <v>270</v>
      </c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</row>
    <row r="2" spans="1:52" ht="36.75" customHeight="1">
      <c r="A2" s="15"/>
      <c r="B2" s="1952"/>
      <c r="C2" s="180"/>
      <c r="D2" s="38" t="s">
        <v>1331</v>
      </c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15"/>
    </row>
    <row r="3" spans="1:52" ht="25.5">
      <c r="A3" s="1998" t="s">
        <v>17</v>
      </c>
      <c r="B3" s="1998"/>
      <c r="C3" s="2034"/>
      <c r="D3" s="1959" t="s">
        <v>268</v>
      </c>
      <c r="E3" s="1960"/>
      <c r="F3" s="1960"/>
      <c r="G3" s="1960"/>
      <c r="H3" s="1960"/>
      <c r="I3" s="1960"/>
      <c r="J3" s="1960"/>
      <c r="K3" s="1960"/>
      <c r="L3" s="1960"/>
      <c r="M3" s="1960"/>
      <c r="N3" s="1960"/>
      <c r="O3" s="1960"/>
      <c r="P3" s="1960"/>
      <c r="Q3" s="1960"/>
      <c r="R3" s="1960"/>
      <c r="S3" s="1960"/>
      <c r="T3" s="1960"/>
      <c r="U3" s="1960"/>
      <c r="V3" s="1960"/>
      <c r="W3" s="1961"/>
      <c r="X3" s="184"/>
      <c r="Y3" s="184"/>
      <c r="Z3" s="1079" t="s">
        <v>1299</v>
      </c>
      <c r="AA3" s="1175">
        <f>G30</f>
        <v>20.840000000000003</v>
      </c>
      <c r="AB3" s="184"/>
      <c r="AC3" s="184"/>
      <c r="AD3" s="15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15"/>
      <c r="AU3" s="15"/>
      <c r="AV3" s="15"/>
      <c r="AW3" s="15"/>
      <c r="AX3" s="15"/>
      <c r="AY3" s="15"/>
      <c r="AZ3" s="15"/>
    </row>
    <row r="4" spans="1:52" ht="18" customHeight="1">
      <c r="A4" s="1954"/>
      <c r="B4" s="1953" t="s">
        <v>1</v>
      </c>
      <c r="C4" s="1955" t="s">
        <v>2</v>
      </c>
      <c r="D4" s="2157" t="s">
        <v>1682</v>
      </c>
      <c r="E4" s="2000" t="s">
        <v>16</v>
      </c>
      <c r="F4" s="2001"/>
      <c r="G4" s="2001"/>
      <c r="H4" s="2001"/>
      <c r="I4" s="2001"/>
      <c r="J4" s="2001"/>
      <c r="K4" s="2001"/>
      <c r="L4" s="2002"/>
      <c r="M4" s="97"/>
      <c r="N4" s="97">
        <v>1</v>
      </c>
      <c r="O4" s="97">
        <v>1</v>
      </c>
      <c r="P4" s="97">
        <v>1</v>
      </c>
      <c r="Q4" s="97">
        <v>1</v>
      </c>
      <c r="R4" s="97">
        <v>1</v>
      </c>
      <c r="S4" s="97">
        <v>1</v>
      </c>
      <c r="T4" s="97">
        <v>1</v>
      </c>
      <c r="U4" s="97">
        <v>1</v>
      </c>
      <c r="V4" s="97">
        <v>1</v>
      </c>
      <c r="W4" s="97">
        <v>1</v>
      </c>
      <c r="X4" s="15"/>
      <c r="Y4" s="15"/>
      <c r="Z4" s="985"/>
      <c r="AA4" s="1172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</row>
    <row r="5" spans="1:52" ht="18" customHeight="1">
      <c r="A5" s="1954"/>
      <c r="B5" s="1953"/>
      <c r="C5" s="1955"/>
      <c r="D5" s="2018"/>
      <c r="E5" s="1504" t="s">
        <v>0</v>
      </c>
      <c r="F5" s="14" t="s">
        <v>48</v>
      </c>
      <c r="G5" s="14"/>
      <c r="H5" s="1994" t="s">
        <v>552</v>
      </c>
      <c r="I5" s="1995"/>
      <c r="J5" s="14" t="s">
        <v>8</v>
      </c>
      <c r="K5" s="14" t="s">
        <v>9</v>
      </c>
      <c r="L5" s="14" t="s">
        <v>10</v>
      </c>
      <c r="M5" s="181">
        <v>1</v>
      </c>
      <c r="N5" s="181">
        <v>2</v>
      </c>
      <c r="O5" s="181">
        <v>3</v>
      </c>
      <c r="P5" s="181">
        <v>4</v>
      </c>
      <c r="Q5" s="181">
        <v>5</v>
      </c>
      <c r="R5" s="181">
        <v>6</v>
      </c>
      <c r="S5" s="181">
        <v>7</v>
      </c>
      <c r="T5" s="181">
        <v>8</v>
      </c>
      <c r="U5" s="181">
        <v>9</v>
      </c>
      <c r="V5" s="181">
        <v>10</v>
      </c>
      <c r="W5" s="181">
        <v>11</v>
      </c>
      <c r="X5" s="15"/>
      <c r="Y5" s="15"/>
      <c r="Z5" s="985" t="s">
        <v>1279</v>
      </c>
      <c r="AA5" s="1172">
        <v>11</v>
      </c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</row>
    <row r="6" spans="1:52">
      <c r="A6" s="1962" t="s">
        <v>3</v>
      </c>
      <c r="B6" s="797" t="s">
        <v>190</v>
      </c>
      <c r="C6" s="1264" t="s">
        <v>4</v>
      </c>
      <c r="D6" s="1264" t="s">
        <v>1681</v>
      </c>
      <c r="E6" s="3" t="s">
        <v>18</v>
      </c>
      <c r="F6" s="2"/>
      <c r="G6" s="2"/>
      <c r="H6" s="717" t="s">
        <v>1061</v>
      </c>
      <c r="I6" s="717" t="s">
        <v>1062</v>
      </c>
      <c r="J6" s="2"/>
      <c r="K6" s="2"/>
      <c r="L6" s="5">
        <v>0</v>
      </c>
      <c r="M6" s="111">
        <v>0.23263888888888887</v>
      </c>
      <c r="N6" s="111">
        <v>0.27430555555555552</v>
      </c>
      <c r="O6" s="111">
        <v>0.31944444444444448</v>
      </c>
      <c r="P6" s="111">
        <v>0.3611111111111111</v>
      </c>
      <c r="Q6" s="111">
        <v>0.40277777777777773</v>
      </c>
      <c r="R6" s="111">
        <v>0.4861111111111111</v>
      </c>
      <c r="S6" s="111">
        <v>0.52777777777777779</v>
      </c>
      <c r="T6" s="111">
        <v>0.56944444444444442</v>
      </c>
      <c r="U6" s="111">
        <v>0.60416666666666663</v>
      </c>
      <c r="V6" s="111">
        <v>0.65277777777777779</v>
      </c>
      <c r="W6" s="111">
        <v>0.69444444444444453</v>
      </c>
      <c r="X6" s="15"/>
      <c r="Y6" s="15"/>
      <c r="Z6" s="985"/>
      <c r="AA6" s="1172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</row>
    <row r="7" spans="1:52">
      <c r="A7" s="1963"/>
      <c r="B7" s="804" t="s">
        <v>191</v>
      </c>
      <c r="C7" s="1264" t="s">
        <v>5</v>
      </c>
      <c r="D7" s="1264" t="s">
        <v>1681</v>
      </c>
      <c r="E7" s="1439" t="s">
        <v>19</v>
      </c>
      <c r="F7" s="911">
        <v>0.35</v>
      </c>
      <c r="G7" s="28">
        <f>F7</f>
        <v>0.35</v>
      </c>
      <c r="H7" s="607" t="s">
        <v>741</v>
      </c>
      <c r="I7" s="607" t="s">
        <v>742</v>
      </c>
      <c r="J7" s="763">
        <v>15</v>
      </c>
      <c r="K7" s="9">
        <f t="shared" ref="K7:K30" si="0">(F7/J7)/24</f>
        <v>9.7222222222222209E-4</v>
      </c>
      <c r="L7" s="9">
        <f>L6+K7</f>
        <v>9.7222222222222209E-4</v>
      </c>
      <c r="M7" s="10">
        <f t="shared" ref="M7:W21" si="1">M6+$K7</f>
        <v>0.2336111111111111</v>
      </c>
      <c r="N7" s="10">
        <f t="shared" si="1"/>
        <v>0.27527777777777773</v>
      </c>
      <c r="O7" s="98">
        <f t="shared" si="1"/>
        <v>0.32041666666666668</v>
      </c>
      <c r="P7" s="98">
        <f t="shared" si="1"/>
        <v>0.36208333333333331</v>
      </c>
      <c r="Q7" s="98">
        <f t="shared" si="1"/>
        <v>0.40374999999999994</v>
      </c>
      <c r="R7" s="98">
        <f t="shared" si="1"/>
        <v>0.48708333333333331</v>
      </c>
      <c r="S7" s="98">
        <f t="shared" si="1"/>
        <v>0.52875000000000005</v>
      </c>
      <c r="T7" s="98">
        <f t="shared" si="1"/>
        <v>0.57041666666666668</v>
      </c>
      <c r="U7" s="98">
        <f t="shared" si="1"/>
        <v>0.60513888888888889</v>
      </c>
      <c r="V7" s="98">
        <f t="shared" si="1"/>
        <v>0.65375000000000005</v>
      </c>
      <c r="W7" s="98">
        <f t="shared" si="1"/>
        <v>0.69541666666666679</v>
      </c>
      <c r="X7" s="15"/>
      <c r="Y7" s="15"/>
      <c r="Z7" s="987" t="s">
        <v>1339</v>
      </c>
      <c r="AA7" s="1174">
        <f>AA3*AA5</f>
        <v>229.24000000000004</v>
      </c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</row>
    <row r="8" spans="1:52">
      <c r="A8" s="1963"/>
      <c r="B8" s="17" t="s">
        <v>206</v>
      </c>
      <c r="C8" s="1264" t="s">
        <v>5</v>
      </c>
      <c r="D8" s="1264" t="s">
        <v>1681</v>
      </c>
      <c r="E8" s="1439" t="s">
        <v>20</v>
      </c>
      <c r="F8" s="911">
        <v>0.45</v>
      </c>
      <c r="G8" s="28">
        <f>G7+F8</f>
        <v>0.8</v>
      </c>
      <c r="H8" s="607" t="s">
        <v>800</v>
      </c>
      <c r="I8" s="607" t="s">
        <v>801</v>
      </c>
      <c r="J8" s="763">
        <v>20</v>
      </c>
      <c r="K8" s="9">
        <f t="shared" si="0"/>
        <v>9.3749999999999997E-4</v>
      </c>
      <c r="L8" s="9">
        <f t="shared" ref="L8:L19" si="2">L7+K8</f>
        <v>1.9097222222222219E-3</v>
      </c>
      <c r="M8" s="10">
        <f t="shared" si="1"/>
        <v>0.23454861111111111</v>
      </c>
      <c r="N8" s="10">
        <f t="shared" si="1"/>
        <v>0.27621527777777771</v>
      </c>
      <c r="O8" s="98">
        <f t="shared" si="1"/>
        <v>0.32135416666666666</v>
      </c>
      <c r="P8" s="98">
        <f t="shared" si="1"/>
        <v>0.36302083333333329</v>
      </c>
      <c r="Q8" s="98">
        <f t="shared" si="1"/>
        <v>0.40468749999999992</v>
      </c>
      <c r="R8" s="98">
        <f t="shared" si="1"/>
        <v>0.48802083333333329</v>
      </c>
      <c r="S8" s="98">
        <f t="shared" si="1"/>
        <v>0.52968750000000009</v>
      </c>
      <c r="T8" s="98">
        <f t="shared" si="1"/>
        <v>0.57135416666666672</v>
      </c>
      <c r="U8" s="98">
        <f t="shared" si="1"/>
        <v>0.60607638888888893</v>
      </c>
      <c r="V8" s="98">
        <f t="shared" si="1"/>
        <v>0.65468750000000009</v>
      </c>
      <c r="W8" s="98">
        <f t="shared" si="1"/>
        <v>0.69635416666666683</v>
      </c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</row>
    <row r="9" spans="1:52">
      <c r="A9" s="1963"/>
      <c r="B9" s="805" t="s">
        <v>205</v>
      </c>
      <c r="C9" s="1264" t="s">
        <v>5</v>
      </c>
      <c r="D9" s="1264" t="s">
        <v>1681</v>
      </c>
      <c r="E9" s="1439" t="s">
        <v>21</v>
      </c>
      <c r="F9" s="911">
        <v>0.22</v>
      </c>
      <c r="G9" s="28">
        <f>G8+F9</f>
        <v>1.02</v>
      </c>
      <c r="H9" s="607" t="s">
        <v>736</v>
      </c>
      <c r="I9" s="609" t="s">
        <v>763</v>
      </c>
      <c r="J9" s="116">
        <v>15</v>
      </c>
      <c r="K9" s="118">
        <f t="shared" si="0"/>
        <v>6.111111111111111E-4</v>
      </c>
      <c r="L9" s="118">
        <f t="shared" si="2"/>
        <v>2.5208333333333333E-3</v>
      </c>
      <c r="M9" s="119">
        <f t="shared" si="1"/>
        <v>0.23515972222222223</v>
      </c>
      <c r="N9" s="119">
        <f t="shared" si="1"/>
        <v>0.27682638888888883</v>
      </c>
      <c r="O9" s="119">
        <f t="shared" si="1"/>
        <v>0.32196527777777778</v>
      </c>
      <c r="P9" s="119">
        <f t="shared" si="1"/>
        <v>0.36363194444444441</v>
      </c>
      <c r="Q9" s="119">
        <f t="shared" si="1"/>
        <v>0.40529861111111104</v>
      </c>
      <c r="R9" s="119">
        <f t="shared" si="1"/>
        <v>0.48863194444444441</v>
      </c>
      <c r="S9" s="119">
        <f t="shared" si="1"/>
        <v>0.53029861111111121</v>
      </c>
      <c r="T9" s="119">
        <f t="shared" si="1"/>
        <v>0.57196527777777784</v>
      </c>
      <c r="U9" s="119">
        <f t="shared" si="1"/>
        <v>0.60668750000000005</v>
      </c>
      <c r="V9" s="119">
        <f t="shared" si="1"/>
        <v>0.65529861111111121</v>
      </c>
      <c r="W9" s="119">
        <f t="shared" si="1"/>
        <v>0.69696527777777795</v>
      </c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</row>
    <row r="10" spans="1:52">
      <c r="A10" s="1963"/>
      <c r="B10" s="17" t="s">
        <v>203</v>
      </c>
      <c r="C10" s="1264" t="s">
        <v>5</v>
      </c>
      <c r="D10" s="1264" t="s">
        <v>1681</v>
      </c>
      <c r="E10" s="1439" t="s">
        <v>22</v>
      </c>
      <c r="F10" s="911">
        <v>0.45</v>
      </c>
      <c r="G10" s="28">
        <f>G9+F10</f>
        <v>1.47</v>
      </c>
      <c r="H10" s="607" t="s">
        <v>798</v>
      </c>
      <c r="I10" s="607" t="s">
        <v>799</v>
      </c>
      <c r="J10" s="763">
        <v>25</v>
      </c>
      <c r="K10" s="9">
        <f t="shared" si="0"/>
        <v>7.5000000000000012E-4</v>
      </c>
      <c r="L10" s="9">
        <f t="shared" si="2"/>
        <v>3.2708333333333335E-3</v>
      </c>
      <c r="M10" s="10">
        <f t="shared" si="1"/>
        <v>0.23590972222222223</v>
      </c>
      <c r="N10" s="10">
        <f t="shared" si="1"/>
        <v>0.2775763888888888</v>
      </c>
      <c r="O10" s="98">
        <f t="shared" si="1"/>
        <v>0.32271527777777775</v>
      </c>
      <c r="P10" s="98">
        <f t="shared" si="1"/>
        <v>0.36438194444444438</v>
      </c>
      <c r="Q10" s="98">
        <f t="shared" si="1"/>
        <v>0.40604861111111101</v>
      </c>
      <c r="R10" s="98">
        <f t="shared" si="1"/>
        <v>0.48938194444444438</v>
      </c>
      <c r="S10" s="98">
        <f t="shared" si="1"/>
        <v>0.53104861111111124</v>
      </c>
      <c r="T10" s="98">
        <f t="shared" si="1"/>
        <v>0.57271527777777786</v>
      </c>
      <c r="U10" s="98">
        <f t="shared" si="1"/>
        <v>0.60743750000000007</v>
      </c>
      <c r="V10" s="98">
        <f t="shared" si="1"/>
        <v>0.65604861111111124</v>
      </c>
      <c r="W10" s="98">
        <f t="shared" si="1"/>
        <v>0.69771527777777798</v>
      </c>
    </row>
    <row r="11" spans="1:52">
      <c r="A11" s="1963"/>
      <c r="B11" s="796" t="s">
        <v>192</v>
      </c>
      <c r="C11" s="1264" t="s">
        <v>5</v>
      </c>
      <c r="D11" s="1264" t="s">
        <v>1684</v>
      </c>
      <c r="E11" s="1439" t="s">
        <v>23</v>
      </c>
      <c r="F11" s="913">
        <v>0.8</v>
      </c>
      <c r="G11" s="28">
        <f t="shared" ref="G11:G19" si="3">G10+F11</f>
        <v>2.27</v>
      </c>
      <c r="H11" s="607" t="s">
        <v>790</v>
      </c>
      <c r="I11" s="607" t="s">
        <v>797</v>
      </c>
      <c r="J11" s="763">
        <v>30</v>
      </c>
      <c r="K11" s="9">
        <f t="shared" si="0"/>
        <v>1.1111111111111111E-3</v>
      </c>
      <c r="L11" s="9">
        <f t="shared" si="2"/>
        <v>4.3819444444444444E-3</v>
      </c>
      <c r="M11" s="10">
        <f t="shared" si="1"/>
        <v>0.23702083333333335</v>
      </c>
      <c r="N11" s="10">
        <f t="shared" si="1"/>
        <v>0.27868749999999992</v>
      </c>
      <c r="O11" s="98">
        <f t="shared" si="1"/>
        <v>0.32382638888888887</v>
      </c>
      <c r="P11" s="98">
        <f t="shared" si="1"/>
        <v>0.3654930555555555</v>
      </c>
      <c r="Q11" s="98">
        <f t="shared" si="1"/>
        <v>0.40715972222222213</v>
      </c>
      <c r="R11" s="98">
        <f t="shared" si="1"/>
        <v>0.4904930555555555</v>
      </c>
      <c r="S11" s="98">
        <f t="shared" si="1"/>
        <v>0.5321597222222223</v>
      </c>
      <c r="T11" s="98">
        <f t="shared" si="1"/>
        <v>0.57382638888888893</v>
      </c>
      <c r="U11" s="98">
        <f t="shared" si="1"/>
        <v>0.60854861111111114</v>
      </c>
      <c r="V11" s="98">
        <f t="shared" si="1"/>
        <v>0.6571597222222223</v>
      </c>
      <c r="W11" s="98">
        <f t="shared" si="1"/>
        <v>0.69882638888888904</v>
      </c>
    </row>
    <row r="12" spans="1:52">
      <c r="A12" s="1963"/>
      <c r="B12" s="796" t="s">
        <v>193</v>
      </c>
      <c r="C12" s="1264" t="s">
        <v>5</v>
      </c>
      <c r="D12" s="1264" t="s">
        <v>1684</v>
      </c>
      <c r="E12" s="1439" t="s">
        <v>24</v>
      </c>
      <c r="F12" s="911">
        <v>0.54</v>
      </c>
      <c r="G12" s="28">
        <f t="shared" si="3"/>
        <v>2.81</v>
      </c>
      <c r="H12" s="607" t="s">
        <v>791</v>
      </c>
      <c r="I12" s="609" t="s">
        <v>796</v>
      </c>
      <c r="J12" s="763">
        <v>30</v>
      </c>
      <c r="K12" s="9">
        <f t="shared" si="0"/>
        <v>7.5000000000000012E-4</v>
      </c>
      <c r="L12" s="9">
        <f t="shared" si="2"/>
        <v>5.1319444444444442E-3</v>
      </c>
      <c r="M12" s="10">
        <f t="shared" si="1"/>
        <v>0.23777083333333335</v>
      </c>
      <c r="N12" s="10">
        <f t="shared" si="1"/>
        <v>0.27943749999999989</v>
      </c>
      <c r="O12" s="98">
        <f t="shared" si="1"/>
        <v>0.32457638888888884</v>
      </c>
      <c r="P12" s="98">
        <f t="shared" si="1"/>
        <v>0.36624305555555547</v>
      </c>
      <c r="Q12" s="98">
        <f t="shared" si="1"/>
        <v>0.4079097222222221</v>
      </c>
      <c r="R12" s="98">
        <f t="shared" si="1"/>
        <v>0.49124305555555547</v>
      </c>
      <c r="S12" s="98">
        <f t="shared" si="1"/>
        <v>0.53290972222222233</v>
      </c>
      <c r="T12" s="98">
        <f t="shared" si="1"/>
        <v>0.57457638888888896</v>
      </c>
      <c r="U12" s="98">
        <f t="shared" si="1"/>
        <v>0.60929861111111117</v>
      </c>
      <c r="V12" s="98">
        <f t="shared" si="1"/>
        <v>0.65790972222222233</v>
      </c>
      <c r="W12" s="98">
        <f t="shared" si="1"/>
        <v>0.69957638888888907</v>
      </c>
    </row>
    <row r="13" spans="1:52">
      <c r="A13" s="1963"/>
      <c r="B13" s="796" t="s">
        <v>194</v>
      </c>
      <c r="C13" s="1264" t="s">
        <v>5</v>
      </c>
      <c r="D13" s="1264" t="s">
        <v>1684</v>
      </c>
      <c r="E13" s="1439" t="s">
        <v>25</v>
      </c>
      <c r="F13" s="911">
        <v>0.28000000000000003</v>
      </c>
      <c r="G13" s="28">
        <f t="shared" si="3"/>
        <v>3.09</v>
      </c>
      <c r="H13" s="607" t="s">
        <v>792</v>
      </c>
      <c r="I13" s="607" t="s">
        <v>795</v>
      </c>
      <c r="J13" s="763">
        <v>30</v>
      </c>
      <c r="K13" s="9">
        <f t="shared" si="0"/>
        <v>3.8888888888888892E-4</v>
      </c>
      <c r="L13" s="9">
        <f t="shared" si="2"/>
        <v>5.5208333333333333E-3</v>
      </c>
      <c r="M13" s="10">
        <f t="shared" si="1"/>
        <v>0.23815972222222223</v>
      </c>
      <c r="N13" s="10">
        <f t="shared" si="1"/>
        <v>0.27982638888888878</v>
      </c>
      <c r="O13" s="98">
        <f t="shared" si="1"/>
        <v>0.32496527777777773</v>
      </c>
      <c r="P13" s="98">
        <f t="shared" si="1"/>
        <v>0.36663194444444436</v>
      </c>
      <c r="Q13" s="98">
        <f t="shared" si="1"/>
        <v>0.40829861111111099</v>
      </c>
      <c r="R13" s="98">
        <f t="shared" si="1"/>
        <v>0.49163194444444436</v>
      </c>
      <c r="S13" s="98">
        <f t="shared" si="1"/>
        <v>0.53329861111111121</v>
      </c>
      <c r="T13" s="98">
        <f t="shared" si="1"/>
        <v>0.57496527777777784</v>
      </c>
      <c r="U13" s="98">
        <f t="shared" si="1"/>
        <v>0.60968750000000005</v>
      </c>
      <c r="V13" s="98">
        <f t="shared" si="1"/>
        <v>0.65829861111111121</v>
      </c>
      <c r="W13" s="98">
        <f t="shared" si="1"/>
        <v>0.69996527777777795</v>
      </c>
    </row>
    <row r="14" spans="1:52">
      <c r="A14" s="1963"/>
      <c r="B14" s="806" t="s">
        <v>461</v>
      </c>
      <c r="C14" s="1439" t="s">
        <v>4</v>
      </c>
      <c r="D14" s="1439" t="s">
        <v>1681</v>
      </c>
      <c r="E14" s="1439" t="s">
        <v>26</v>
      </c>
      <c r="F14" s="911">
        <v>3.97</v>
      </c>
      <c r="G14" s="28">
        <f t="shared" si="3"/>
        <v>7.0600000000000005</v>
      </c>
      <c r="H14" s="607" t="s">
        <v>1065</v>
      </c>
      <c r="I14" s="607" t="s">
        <v>701</v>
      </c>
      <c r="J14" s="116">
        <v>35</v>
      </c>
      <c r="K14" s="118">
        <f t="shared" si="0"/>
        <v>4.7261904761904767E-3</v>
      </c>
      <c r="L14" s="118">
        <f t="shared" si="2"/>
        <v>1.024702380952381E-2</v>
      </c>
      <c r="M14" s="119">
        <f t="shared" si="1"/>
        <v>0.2428859126984127</v>
      </c>
      <c r="N14" s="119">
        <f t="shared" si="1"/>
        <v>0.28455257936507927</v>
      </c>
      <c r="O14" s="119">
        <f t="shared" si="1"/>
        <v>0.32969146825396822</v>
      </c>
      <c r="P14" s="119">
        <f t="shared" si="1"/>
        <v>0.37135813492063485</v>
      </c>
      <c r="Q14" s="119">
        <f t="shared" si="1"/>
        <v>0.41302480158730148</v>
      </c>
      <c r="R14" s="119">
        <f t="shared" si="1"/>
        <v>0.49635813492063485</v>
      </c>
      <c r="S14" s="119">
        <f t="shared" si="1"/>
        <v>0.5380248015873017</v>
      </c>
      <c r="T14" s="119">
        <f t="shared" si="1"/>
        <v>0.57969146825396833</v>
      </c>
      <c r="U14" s="119">
        <f t="shared" si="1"/>
        <v>0.61441369047619054</v>
      </c>
      <c r="V14" s="119">
        <f t="shared" si="1"/>
        <v>0.6630248015873017</v>
      </c>
      <c r="W14" s="119">
        <f t="shared" si="1"/>
        <v>0.70469146825396844</v>
      </c>
    </row>
    <row r="15" spans="1:52">
      <c r="A15" s="1963"/>
      <c r="B15" s="796" t="s">
        <v>195</v>
      </c>
      <c r="C15" s="1439" t="s">
        <v>4</v>
      </c>
      <c r="D15" s="1439" t="s">
        <v>1681</v>
      </c>
      <c r="E15" s="1439" t="s">
        <v>27</v>
      </c>
      <c r="F15" s="911">
        <v>0.5</v>
      </c>
      <c r="G15" s="28">
        <f t="shared" si="3"/>
        <v>7.5600000000000005</v>
      </c>
      <c r="H15" s="873" t="s">
        <v>1870</v>
      </c>
      <c r="I15" s="873" t="s">
        <v>1871</v>
      </c>
      <c r="J15" s="763">
        <v>30</v>
      </c>
      <c r="K15" s="9">
        <f t="shared" si="0"/>
        <v>6.9444444444444447E-4</v>
      </c>
      <c r="L15" s="9">
        <f t="shared" si="2"/>
        <v>1.0941468253968254E-2</v>
      </c>
      <c r="M15" s="10">
        <f t="shared" si="1"/>
        <v>0.24358035714285714</v>
      </c>
      <c r="N15" s="10">
        <f t="shared" si="1"/>
        <v>0.28524702380952371</v>
      </c>
      <c r="O15" s="98">
        <f t="shared" si="1"/>
        <v>0.33038591269841266</v>
      </c>
      <c r="P15" s="98">
        <f t="shared" si="1"/>
        <v>0.37205257936507929</v>
      </c>
      <c r="Q15" s="98">
        <f t="shared" si="1"/>
        <v>0.41371924603174592</v>
      </c>
      <c r="R15" s="98">
        <f t="shared" si="1"/>
        <v>0.49705257936507929</v>
      </c>
      <c r="S15" s="98">
        <f t="shared" si="1"/>
        <v>0.53871924603174615</v>
      </c>
      <c r="T15" s="98">
        <f t="shared" si="1"/>
        <v>0.58038591269841278</v>
      </c>
      <c r="U15" s="98">
        <f t="shared" si="1"/>
        <v>0.61510813492063499</v>
      </c>
      <c r="V15" s="98">
        <f t="shared" si="1"/>
        <v>0.66371924603174615</v>
      </c>
      <c r="W15" s="98">
        <f t="shared" si="1"/>
        <v>0.70538591269841289</v>
      </c>
    </row>
    <row r="16" spans="1:52">
      <c r="A16" s="1963"/>
      <c r="B16" s="796" t="s">
        <v>196</v>
      </c>
      <c r="C16" s="1264" t="s">
        <v>5</v>
      </c>
      <c r="D16" s="1264" t="s">
        <v>1684</v>
      </c>
      <c r="E16" s="1439" t="s">
        <v>28</v>
      </c>
      <c r="F16" s="914">
        <v>2.48</v>
      </c>
      <c r="G16" s="28">
        <f t="shared" si="3"/>
        <v>10.040000000000001</v>
      </c>
      <c r="H16" s="607" t="s">
        <v>793</v>
      </c>
      <c r="I16" s="607" t="s">
        <v>794</v>
      </c>
      <c r="J16" s="763">
        <v>35</v>
      </c>
      <c r="K16" s="9">
        <f t="shared" si="0"/>
        <v>2.9523809523809524E-3</v>
      </c>
      <c r="L16" s="9">
        <f t="shared" si="2"/>
        <v>1.3893849206349207E-2</v>
      </c>
      <c r="M16" s="10">
        <f t="shared" si="1"/>
        <v>0.2465327380952381</v>
      </c>
      <c r="N16" s="10">
        <f t="shared" si="1"/>
        <v>0.28819940476190464</v>
      </c>
      <c r="O16" s="98">
        <f t="shared" si="1"/>
        <v>0.33333829365079359</v>
      </c>
      <c r="P16" s="98">
        <f t="shared" si="1"/>
        <v>0.37500496031746022</v>
      </c>
      <c r="Q16" s="98">
        <f t="shared" si="1"/>
        <v>0.41667162698412685</v>
      </c>
      <c r="R16" s="98">
        <f t="shared" si="1"/>
        <v>0.50000496031746022</v>
      </c>
      <c r="S16" s="98">
        <f t="shared" si="1"/>
        <v>0.54167162698412707</v>
      </c>
      <c r="T16" s="98">
        <f t="shared" si="1"/>
        <v>0.5833382936507937</v>
      </c>
      <c r="U16" s="98">
        <f t="shared" si="1"/>
        <v>0.61806051587301591</v>
      </c>
      <c r="V16" s="98">
        <f t="shared" si="1"/>
        <v>0.66667162698412707</v>
      </c>
      <c r="W16" s="98">
        <f t="shared" si="1"/>
        <v>0.70833829365079382</v>
      </c>
    </row>
    <row r="17" spans="1:43">
      <c r="A17" s="1963"/>
      <c r="B17" s="806" t="s">
        <v>197</v>
      </c>
      <c r="C17" s="1264" t="s">
        <v>4</v>
      </c>
      <c r="D17" s="1264" t="s">
        <v>1681</v>
      </c>
      <c r="E17" s="1439" t="s">
        <v>29</v>
      </c>
      <c r="F17" s="911">
        <v>0.85</v>
      </c>
      <c r="G17" s="28">
        <f t="shared" si="3"/>
        <v>10.89</v>
      </c>
      <c r="H17" s="607" t="s">
        <v>747</v>
      </c>
      <c r="I17" s="607" t="s">
        <v>748</v>
      </c>
      <c r="J17" s="116">
        <v>35</v>
      </c>
      <c r="K17" s="118">
        <f t="shared" si="0"/>
        <v>1.0119047619047618E-3</v>
      </c>
      <c r="L17" s="118">
        <f t="shared" si="2"/>
        <v>1.4905753968253969E-2</v>
      </c>
      <c r="M17" s="119">
        <f t="shared" si="1"/>
        <v>0.24754464285714287</v>
      </c>
      <c r="N17" s="119">
        <f t="shared" si="1"/>
        <v>0.28921130952380941</v>
      </c>
      <c r="O17" s="119">
        <f t="shared" si="1"/>
        <v>0.33435019841269836</v>
      </c>
      <c r="P17" s="119">
        <f t="shared" si="1"/>
        <v>0.37601686507936499</v>
      </c>
      <c r="Q17" s="119">
        <f t="shared" si="1"/>
        <v>0.41768353174603162</v>
      </c>
      <c r="R17" s="119">
        <f t="shared" si="1"/>
        <v>0.50101686507936494</v>
      </c>
      <c r="S17" s="119">
        <f t="shared" si="1"/>
        <v>0.54268353174603179</v>
      </c>
      <c r="T17" s="119">
        <f t="shared" si="1"/>
        <v>0.58435019841269842</v>
      </c>
      <c r="U17" s="119">
        <f t="shared" si="1"/>
        <v>0.61907242063492063</v>
      </c>
      <c r="V17" s="119">
        <f t="shared" si="1"/>
        <v>0.66768353174603179</v>
      </c>
      <c r="W17" s="119">
        <f t="shared" si="1"/>
        <v>0.70935019841269853</v>
      </c>
    </row>
    <row r="18" spans="1:43">
      <c r="A18" s="1963"/>
      <c r="B18" s="796" t="s">
        <v>196</v>
      </c>
      <c r="C18" s="1264" t="s">
        <v>4</v>
      </c>
      <c r="D18" s="1264" t="s">
        <v>1684</v>
      </c>
      <c r="E18" s="1439" t="s">
        <v>30</v>
      </c>
      <c r="F18" s="911">
        <v>0.85</v>
      </c>
      <c r="G18" s="28">
        <f t="shared" si="3"/>
        <v>11.74</v>
      </c>
      <c r="H18" s="607" t="s">
        <v>764</v>
      </c>
      <c r="I18" s="609" t="s">
        <v>765</v>
      </c>
      <c r="J18" s="763">
        <v>35</v>
      </c>
      <c r="K18" s="9">
        <f t="shared" si="0"/>
        <v>1.0119047619047618E-3</v>
      </c>
      <c r="L18" s="9">
        <f t="shared" si="2"/>
        <v>1.591765873015873E-2</v>
      </c>
      <c r="M18" s="10">
        <f t="shared" si="1"/>
        <v>0.24855654761904764</v>
      </c>
      <c r="N18" s="10">
        <f t="shared" si="1"/>
        <v>0.29022321428571418</v>
      </c>
      <c r="O18" s="98">
        <f t="shared" si="1"/>
        <v>0.33536210317460313</v>
      </c>
      <c r="P18" s="98">
        <f t="shared" si="1"/>
        <v>0.37702876984126976</v>
      </c>
      <c r="Q18" s="98">
        <f t="shared" si="1"/>
        <v>0.41869543650793639</v>
      </c>
      <c r="R18" s="98">
        <f t="shared" si="1"/>
        <v>0.50202876984126965</v>
      </c>
      <c r="S18" s="98">
        <f t="shared" si="1"/>
        <v>0.5436954365079365</v>
      </c>
      <c r="T18" s="98">
        <f t="shared" si="1"/>
        <v>0.58536210317460313</v>
      </c>
      <c r="U18" s="98">
        <f t="shared" si="1"/>
        <v>0.62008432539682534</v>
      </c>
      <c r="V18" s="98">
        <f t="shared" si="1"/>
        <v>0.6686954365079365</v>
      </c>
      <c r="W18" s="98">
        <f t="shared" si="1"/>
        <v>0.71036210317460324</v>
      </c>
    </row>
    <row r="19" spans="1:43">
      <c r="A19" s="1963"/>
      <c r="B19" s="796" t="s">
        <v>198</v>
      </c>
      <c r="C19" s="1264" t="s">
        <v>5</v>
      </c>
      <c r="D19" s="1264" t="s">
        <v>1683</v>
      </c>
      <c r="E19" s="1439" t="s">
        <v>31</v>
      </c>
      <c r="F19" s="774">
        <v>1.75</v>
      </c>
      <c r="G19" s="28">
        <f t="shared" si="3"/>
        <v>13.49</v>
      </c>
      <c r="H19" s="607" t="s">
        <v>1074</v>
      </c>
      <c r="I19" s="607" t="s">
        <v>1075</v>
      </c>
      <c r="J19" s="763">
        <v>30</v>
      </c>
      <c r="K19" s="9">
        <f t="shared" si="0"/>
        <v>2.4305555555555556E-3</v>
      </c>
      <c r="L19" s="9">
        <f t="shared" si="2"/>
        <v>1.8348214285714287E-2</v>
      </c>
      <c r="M19" s="10">
        <f t="shared" si="1"/>
        <v>0.25098710317460321</v>
      </c>
      <c r="N19" s="10">
        <f t="shared" si="1"/>
        <v>0.29265376984126973</v>
      </c>
      <c r="O19" s="98">
        <f t="shared" si="1"/>
        <v>0.33779265873015868</v>
      </c>
      <c r="P19" s="98">
        <f t="shared" si="1"/>
        <v>0.37945932539682531</v>
      </c>
      <c r="Q19" s="98">
        <f t="shared" si="1"/>
        <v>0.42112599206349194</v>
      </c>
      <c r="R19" s="98">
        <f t="shared" si="1"/>
        <v>0.50445932539682525</v>
      </c>
      <c r="S19" s="98">
        <f t="shared" si="1"/>
        <v>0.54612599206349211</v>
      </c>
      <c r="T19" s="98">
        <f t="shared" si="1"/>
        <v>0.58779265873015873</v>
      </c>
      <c r="U19" s="98">
        <f t="shared" si="1"/>
        <v>0.62251488095238094</v>
      </c>
      <c r="V19" s="98">
        <f t="shared" si="1"/>
        <v>0.67112599206349211</v>
      </c>
      <c r="W19" s="98">
        <f t="shared" si="1"/>
        <v>0.71279265873015885</v>
      </c>
    </row>
    <row r="20" spans="1:43">
      <c r="A20" s="1963"/>
      <c r="B20" s="796" t="s">
        <v>199</v>
      </c>
      <c r="C20" s="1264" t="s">
        <v>4</v>
      </c>
      <c r="D20" s="1264" t="s">
        <v>1683</v>
      </c>
      <c r="E20" s="1439" t="s">
        <v>32</v>
      </c>
      <c r="F20" s="774">
        <v>0.78</v>
      </c>
      <c r="G20" s="28">
        <f>G19+F20</f>
        <v>14.27</v>
      </c>
      <c r="H20" s="607" t="s">
        <v>1076</v>
      </c>
      <c r="I20" s="607" t="s">
        <v>1077</v>
      </c>
      <c r="J20" s="568">
        <v>30</v>
      </c>
      <c r="K20" s="37">
        <f t="shared" si="0"/>
        <v>1.0833333333333335E-3</v>
      </c>
      <c r="L20" s="37">
        <f>L19+K20</f>
        <v>1.9431547619047619E-2</v>
      </c>
      <c r="M20" s="98">
        <f t="shared" si="1"/>
        <v>0.25207043650793653</v>
      </c>
      <c r="N20" s="98">
        <f t="shared" si="1"/>
        <v>0.29373710317460305</v>
      </c>
      <c r="O20" s="98">
        <f t="shared" si="1"/>
        <v>0.338875992063492</v>
      </c>
      <c r="P20" s="98">
        <f t="shared" si="1"/>
        <v>0.38054265873015863</v>
      </c>
      <c r="Q20" s="98">
        <f t="shared" si="1"/>
        <v>0.42220932539682526</v>
      </c>
      <c r="R20" s="98">
        <f t="shared" si="1"/>
        <v>0.50554265873015858</v>
      </c>
      <c r="S20" s="98">
        <f t="shared" si="1"/>
        <v>0.54720932539682543</v>
      </c>
      <c r="T20" s="98">
        <f t="shared" si="1"/>
        <v>0.58887599206349206</v>
      </c>
      <c r="U20" s="98">
        <f t="shared" si="1"/>
        <v>0.62359821428571427</v>
      </c>
      <c r="V20" s="98">
        <f t="shared" si="1"/>
        <v>0.67220932539682543</v>
      </c>
      <c r="W20" s="98">
        <f t="shared" si="1"/>
        <v>0.71387599206349217</v>
      </c>
    </row>
    <row r="21" spans="1:43">
      <c r="A21" s="1963"/>
      <c r="B21" s="796" t="s">
        <v>207</v>
      </c>
      <c r="C21" s="1264" t="s">
        <v>4</v>
      </c>
      <c r="D21" s="1264" t="s">
        <v>1683</v>
      </c>
      <c r="E21" s="1439" t="s">
        <v>148</v>
      </c>
      <c r="F21" s="896">
        <v>0.94</v>
      </c>
      <c r="G21" s="28">
        <f t="shared" ref="G21:G29" si="4">G20+F21</f>
        <v>15.209999999999999</v>
      </c>
      <c r="H21" s="607" t="s">
        <v>1078</v>
      </c>
      <c r="I21" s="609" t="s">
        <v>1079</v>
      </c>
      <c r="J21" s="763">
        <v>30</v>
      </c>
      <c r="K21" s="9">
        <f t="shared" si="0"/>
        <v>1.3055555555555555E-3</v>
      </c>
      <c r="L21" s="9">
        <f t="shared" ref="L21:L30" si="5">L20+K21</f>
        <v>2.0737103174603175E-2</v>
      </c>
      <c r="M21" s="10">
        <f t="shared" si="1"/>
        <v>0.25337599206349209</v>
      </c>
      <c r="N21" s="10">
        <f t="shared" si="1"/>
        <v>0.29504265873015861</v>
      </c>
      <c r="O21" s="98">
        <f t="shared" si="1"/>
        <v>0.34018154761904756</v>
      </c>
      <c r="P21" s="98">
        <f t="shared" ref="M21:W30" si="6">P20+$K21</f>
        <v>0.38184821428571419</v>
      </c>
      <c r="Q21" s="98">
        <f t="shared" si="6"/>
        <v>0.42351488095238082</v>
      </c>
      <c r="R21" s="98">
        <f t="shared" si="6"/>
        <v>0.50684821428571414</v>
      </c>
      <c r="S21" s="98">
        <f t="shared" si="6"/>
        <v>0.54851488095238099</v>
      </c>
      <c r="T21" s="98">
        <f t="shared" si="6"/>
        <v>0.59018154761904762</v>
      </c>
      <c r="U21" s="98">
        <f t="shared" si="6"/>
        <v>0.62490376984126983</v>
      </c>
      <c r="V21" s="98">
        <f t="shared" si="6"/>
        <v>0.67351488095238099</v>
      </c>
      <c r="W21" s="98">
        <f t="shared" si="6"/>
        <v>0.71518154761904773</v>
      </c>
      <c r="X21" s="92"/>
      <c r="Y21" s="15"/>
    </row>
    <row r="22" spans="1:43">
      <c r="A22" s="1963"/>
      <c r="B22" s="803" t="s">
        <v>208</v>
      </c>
      <c r="C22" s="1264" t="s">
        <v>4</v>
      </c>
      <c r="D22" s="1264" t="s">
        <v>1681</v>
      </c>
      <c r="E22" s="1439" t="s">
        <v>149</v>
      </c>
      <c r="F22" s="896">
        <v>0.6</v>
      </c>
      <c r="G22" s="28">
        <f t="shared" si="4"/>
        <v>15.809999999999999</v>
      </c>
      <c r="H22" s="607" t="s">
        <v>1080</v>
      </c>
      <c r="I22" s="607" t="s">
        <v>1081</v>
      </c>
      <c r="J22" s="763">
        <v>25</v>
      </c>
      <c r="K22" s="9">
        <f t="shared" si="0"/>
        <v>1E-3</v>
      </c>
      <c r="L22" s="9">
        <f t="shared" si="5"/>
        <v>2.1737103174603176E-2</v>
      </c>
      <c r="M22" s="10">
        <f t="shared" si="6"/>
        <v>0.2543759920634921</v>
      </c>
      <c r="N22" s="10">
        <f t="shared" si="6"/>
        <v>0.29604265873015861</v>
      </c>
      <c r="O22" s="98">
        <f t="shared" si="6"/>
        <v>0.34118154761904756</v>
      </c>
      <c r="P22" s="98">
        <f t="shared" si="6"/>
        <v>0.38284821428571419</v>
      </c>
      <c r="Q22" s="98">
        <f t="shared" si="6"/>
        <v>0.42451488095238082</v>
      </c>
      <c r="R22" s="98">
        <f t="shared" si="6"/>
        <v>0.50784821428571414</v>
      </c>
      <c r="S22" s="98">
        <f t="shared" si="6"/>
        <v>0.54951488095238099</v>
      </c>
      <c r="T22" s="98">
        <f t="shared" si="6"/>
        <v>0.59118154761904762</v>
      </c>
      <c r="U22" s="98">
        <f t="shared" si="6"/>
        <v>0.62590376984126983</v>
      </c>
      <c r="V22" s="98">
        <f t="shared" si="6"/>
        <v>0.67451488095238099</v>
      </c>
      <c r="W22" s="98">
        <f t="shared" si="6"/>
        <v>0.71618154761904773</v>
      </c>
      <c r="Y22" s="15"/>
    </row>
    <row r="23" spans="1:43">
      <c r="A23" s="1963"/>
      <c r="B23" s="796" t="s">
        <v>200</v>
      </c>
      <c r="C23" s="1264" t="s">
        <v>4</v>
      </c>
      <c r="D23" s="1264" t="s">
        <v>1681</v>
      </c>
      <c r="E23" s="1439" t="s">
        <v>150</v>
      </c>
      <c r="F23" s="896">
        <v>0.8</v>
      </c>
      <c r="G23" s="28">
        <f t="shared" si="4"/>
        <v>16.61</v>
      </c>
      <c r="H23" s="607" t="s">
        <v>1094</v>
      </c>
      <c r="I23" s="607" t="s">
        <v>1095</v>
      </c>
      <c r="J23" s="763">
        <v>25</v>
      </c>
      <c r="K23" s="9">
        <f t="shared" si="0"/>
        <v>1.3333333333333333E-3</v>
      </c>
      <c r="L23" s="9">
        <f t="shared" si="5"/>
        <v>2.3070436507936509E-2</v>
      </c>
      <c r="M23" s="10">
        <f t="shared" si="6"/>
        <v>0.25570932539682545</v>
      </c>
      <c r="N23" s="10">
        <f t="shared" si="6"/>
        <v>0.29737599206349197</v>
      </c>
      <c r="O23" s="98">
        <f t="shared" si="6"/>
        <v>0.34251488095238092</v>
      </c>
      <c r="P23" s="98">
        <f t="shared" si="6"/>
        <v>0.38418154761904755</v>
      </c>
      <c r="Q23" s="98">
        <f t="shared" si="6"/>
        <v>0.42584821428571418</v>
      </c>
      <c r="R23" s="98">
        <f t="shared" si="6"/>
        <v>0.50918154761904744</v>
      </c>
      <c r="S23" s="98">
        <f t="shared" si="6"/>
        <v>0.55084821428571429</v>
      </c>
      <c r="T23" s="98">
        <f t="shared" si="6"/>
        <v>0.59251488095238092</v>
      </c>
      <c r="U23" s="98">
        <f t="shared" si="6"/>
        <v>0.62723710317460313</v>
      </c>
      <c r="V23" s="98">
        <f t="shared" si="6"/>
        <v>0.67584821428571429</v>
      </c>
      <c r="W23" s="98">
        <f t="shared" si="6"/>
        <v>0.71751488095238103</v>
      </c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</row>
    <row r="24" spans="1:43">
      <c r="A24" s="1963"/>
      <c r="B24" s="796" t="s">
        <v>201</v>
      </c>
      <c r="C24" s="1264" t="s">
        <v>4</v>
      </c>
      <c r="D24" s="1264" t="s">
        <v>1681</v>
      </c>
      <c r="E24" s="1439" t="s">
        <v>151</v>
      </c>
      <c r="F24" s="896">
        <v>0.6</v>
      </c>
      <c r="G24" s="28">
        <f t="shared" si="4"/>
        <v>17.21</v>
      </c>
      <c r="H24" s="607" t="s">
        <v>1096</v>
      </c>
      <c r="I24" s="609" t="s">
        <v>1097</v>
      </c>
      <c r="J24" s="763">
        <v>25</v>
      </c>
      <c r="K24" s="9">
        <f t="shared" si="0"/>
        <v>1E-3</v>
      </c>
      <c r="L24" s="9">
        <f t="shared" si="5"/>
        <v>2.4070436507936509E-2</v>
      </c>
      <c r="M24" s="10">
        <f t="shared" si="6"/>
        <v>0.25670932539682545</v>
      </c>
      <c r="N24" s="10">
        <f t="shared" si="6"/>
        <v>0.29837599206349197</v>
      </c>
      <c r="O24" s="98">
        <f t="shared" si="6"/>
        <v>0.34351488095238092</v>
      </c>
      <c r="P24" s="98">
        <f t="shared" si="6"/>
        <v>0.38518154761904755</v>
      </c>
      <c r="Q24" s="98">
        <f t="shared" si="6"/>
        <v>0.42684821428571418</v>
      </c>
      <c r="R24" s="98">
        <f t="shared" si="6"/>
        <v>0.51018154761904744</v>
      </c>
      <c r="S24" s="98">
        <f t="shared" si="6"/>
        <v>0.55184821428571429</v>
      </c>
      <c r="T24" s="98">
        <f t="shared" si="6"/>
        <v>0.59351488095238092</v>
      </c>
      <c r="U24" s="98">
        <f t="shared" si="6"/>
        <v>0.62823710317460313</v>
      </c>
      <c r="V24" s="98">
        <f t="shared" si="6"/>
        <v>0.67684821428571429</v>
      </c>
      <c r="W24" s="98">
        <f t="shared" si="6"/>
        <v>0.71851488095238103</v>
      </c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</row>
    <row r="25" spans="1:43">
      <c r="A25" s="1963"/>
      <c r="B25" s="796" t="s">
        <v>202</v>
      </c>
      <c r="C25" s="1264" t="s">
        <v>4</v>
      </c>
      <c r="D25" s="1264" t="s">
        <v>1681</v>
      </c>
      <c r="E25" s="1439" t="s">
        <v>152</v>
      </c>
      <c r="F25" s="896">
        <v>1.3</v>
      </c>
      <c r="G25" s="28">
        <f t="shared" si="4"/>
        <v>18.510000000000002</v>
      </c>
      <c r="H25" s="607" t="s">
        <v>1098</v>
      </c>
      <c r="I25" s="607" t="s">
        <v>1099</v>
      </c>
      <c r="J25" s="763">
        <v>25</v>
      </c>
      <c r="K25" s="9">
        <f t="shared" si="0"/>
        <v>2.166666666666667E-3</v>
      </c>
      <c r="L25" s="9">
        <f t="shared" si="5"/>
        <v>2.6237103174603177E-2</v>
      </c>
      <c r="M25" s="10">
        <f t="shared" si="6"/>
        <v>0.2588759920634921</v>
      </c>
      <c r="N25" s="10">
        <f t="shared" si="6"/>
        <v>0.30054265873015862</v>
      </c>
      <c r="O25" s="98">
        <f t="shared" si="6"/>
        <v>0.34568154761904757</v>
      </c>
      <c r="P25" s="98">
        <f t="shared" si="6"/>
        <v>0.3873482142857142</v>
      </c>
      <c r="Q25" s="98">
        <f t="shared" si="6"/>
        <v>0.42901488095238083</v>
      </c>
      <c r="R25" s="98">
        <f t="shared" si="6"/>
        <v>0.51234821428571409</v>
      </c>
      <c r="S25" s="98">
        <f t="shared" si="6"/>
        <v>0.55401488095238094</v>
      </c>
      <c r="T25" s="98">
        <f t="shared" si="6"/>
        <v>0.59568154761904757</v>
      </c>
      <c r="U25" s="98">
        <f t="shared" si="6"/>
        <v>0.63040376984126978</v>
      </c>
      <c r="V25" s="98">
        <f t="shared" si="6"/>
        <v>0.67901488095238094</v>
      </c>
      <c r="W25" s="98">
        <f t="shared" si="6"/>
        <v>0.72068154761904768</v>
      </c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</row>
    <row r="26" spans="1:43">
      <c r="A26" s="1963"/>
      <c r="B26" s="796" t="s">
        <v>203</v>
      </c>
      <c r="C26" s="1264" t="s">
        <v>4</v>
      </c>
      <c r="D26" s="1264" t="s">
        <v>1681</v>
      </c>
      <c r="E26" s="1439" t="s">
        <v>153</v>
      </c>
      <c r="F26" s="896">
        <v>0.67</v>
      </c>
      <c r="G26" s="28">
        <f t="shared" si="4"/>
        <v>19.180000000000003</v>
      </c>
      <c r="H26" s="607" t="s">
        <v>737</v>
      </c>
      <c r="I26" s="607" t="s">
        <v>738</v>
      </c>
      <c r="J26" s="763">
        <v>25</v>
      </c>
      <c r="K26" s="9">
        <f t="shared" si="0"/>
        <v>1.1166666666666666E-3</v>
      </c>
      <c r="L26" s="9">
        <f t="shared" si="5"/>
        <v>2.7353769841269842E-2</v>
      </c>
      <c r="M26" s="10">
        <f t="shared" si="6"/>
        <v>0.25999265873015875</v>
      </c>
      <c r="N26" s="10">
        <f t="shared" si="6"/>
        <v>0.30165932539682527</v>
      </c>
      <c r="O26" s="98">
        <f t="shared" si="6"/>
        <v>0.34679821428571422</v>
      </c>
      <c r="P26" s="98">
        <f t="shared" si="6"/>
        <v>0.38846488095238085</v>
      </c>
      <c r="Q26" s="98">
        <f t="shared" si="6"/>
        <v>0.43013154761904748</v>
      </c>
      <c r="R26" s="98">
        <f t="shared" si="6"/>
        <v>0.51346488095238074</v>
      </c>
      <c r="S26" s="98">
        <f t="shared" si="6"/>
        <v>0.55513154761904759</v>
      </c>
      <c r="T26" s="98">
        <f t="shared" si="6"/>
        <v>0.59679821428571422</v>
      </c>
      <c r="U26" s="98">
        <f t="shared" si="6"/>
        <v>0.63152043650793643</v>
      </c>
      <c r="V26" s="98">
        <f t="shared" si="6"/>
        <v>0.68013154761904759</v>
      </c>
      <c r="W26" s="98">
        <f t="shared" si="6"/>
        <v>0.72179821428571433</v>
      </c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</row>
    <row r="27" spans="1:43">
      <c r="A27" s="1963"/>
      <c r="B27" s="806" t="s">
        <v>204</v>
      </c>
      <c r="C27" s="1264" t="s">
        <v>4</v>
      </c>
      <c r="D27" s="1264" t="s">
        <v>1681</v>
      </c>
      <c r="E27" s="1439" t="s">
        <v>154</v>
      </c>
      <c r="F27" s="896">
        <v>0.37</v>
      </c>
      <c r="G27" s="28">
        <f t="shared" si="4"/>
        <v>19.550000000000004</v>
      </c>
      <c r="H27" s="609" t="s">
        <v>739</v>
      </c>
      <c r="I27" s="609" t="s">
        <v>740</v>
      </c>
      <c r="J27" s="116">
        <v>25</v>
      </c>
      <c r="K27" s="118">
        <f t="shared" si="0"/>
        <v>6.1666666666666673E-4</v>
      </c>
      <c r="L27" s="118">
        <f t="shared" si="5"/>
        <v>2.797043650793651E-2</v>
      </c>
      <c r="M27" s="186">
        <f t="shared" si="6"/>
        <v>0.26060932539682541</v>
      </c>
      <c r="N27" s="186">
        <f t="shared" si="6"/>
        <v>0.30227599206349193</v>
      </c>
      <c r="O27" s="186">
        <f t="shared" si="6"/>
        <v>0.34741488095238088</v>
      </c>
      <c r="P27" s="186">
        <f t="shared" si="6"/>
        <v>0.38908154761904751</v>
      </c>
      <c r="Q27" s="186">
        <f t="shared" si="6"/>
        <v>0.43074821428571414</v>
      </c>
      <c r="R27" s="186">
        <f t="shared" si="6"/>
        <v>0.51408154761904745</v>
      </c>
      <c r="S27" s="186">
        <f t="shared" si="6"/>
        <v>0.5557482142857143</v>
      </c>
      <c r="T27" s="119">
        <f t="shared" si="6"/>
        <v>0.59741488095238093</v>
      </c>
      <c r="U27" s="119">
        <f t="shared" si="6"/>
        <v>0.63213710317460314</v>
      </c>
      <c r="V27" s="119">
        <f t="shared" si="6"/>
        <v>0.6807482142857143</v>
      </c>
      <c r="W27" s="119">
        <f t="shared" si="6"/>
        <v>0.72241488095238104</v>
      </c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</row>
    <row r="28" spans="1:43">
      <c r="A28" s="1963"/>
      <c r="B28" s="796" t="s">
        <v>209</v>
      </c>
      <c r="C28" s="1264" t="s">
        <v>4</v>
      </c>
      <c r="D28" s="1264" t="s">
        <v>1681</v>
      </c>
      <c r="E28" s="1439" t="s">
        <v>155</v>
      </c>
      <c r="F28" s="896">
        <v>0.39</v>
      </c>
      <c r="G28" s="28">
        <f t="shared" si="4"/>
        <v>19.940000000000005</v>
      </c>
      <c r="H28" s="607" t="s">
        <v>772</v>
      </c>
      <c r="I28" s="607" t="s">
        <v>773</v>
      </c>
      <c r="J28" s="763">
        <v>25</v>
      </c>
      <c r="K28" s="9">
        <f t="shared" si="0"/>
        <v>6.5000000000000008E-4</v>
      </c>
      <c r="L28" s="9">
        <f t="shared" si="5"/>
        <v>2.8620436507936511E-2</v>
      </c>
      <c r="M28" s="10">
        <f t="shared" si="6"/>
        <v>0.26125932539682539</v>
      </c>
      <c r="N28" s="10">
        <f t="shared" si="6"/>
        <v>0.30292599206349191</v>
      </c>
      <c r="O28" s="98">
        <f t="shared" si="6"/>
        <v>0.34806488095238086</v>
      </c>
      <c r="P28" s="98">
        <f t="shared" si="6"/>
        <v>0.38973154761904749</v>
      </c>
      <c r="Q28" s="98">
        <f t="shared" si="6"/>
        <v>0.43139821428571412</v>
      </c>
      <c r="R28" s="98">
        <f t="shared" si="6"/>
        <v>0.51473154761904749</v>
      </c>
      <c r="S28" s="98">
        <f t="shared" si="6"/>
        <v>0.55639821428571434</v>
      </c>
      <c r="T28" s="98">
        <f t="shared" si="6"/>
        <v>0.59806488095238097</v>
      </c>
      <c r="U28" s="98">
        <f t="shared" si="6"/>
        <v>0.63278710317460318</v>
      </c>
      <c r="V28" s="98">
        <f t="shared" si="6"/>
        <v>0.68139821428571434</v>
      </c>
      <c r="W28" s="98">
        <f t="shared" si="6"/>
        <v>0.72306488095238108</v>
      </c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</row>
    <row r="29" spans="1:43">
      <c r="A29" s="1963"/>
      <c r="B29" s="796" t="s">
        <v>210</v>
      </c>
      <c r="C29" s="1264" t="s">
        <v>4</v>
      </c>
      <c r="D29" s="1264" t="s">
        <v>1681</v>
      </c>
      <c r="E29" s="1439" t="s">
        <v>156</v>
      </c>
      <c r="F29" s="896">
        <v>0.4</v>
      </c>
      <c r="G29" s="28">
        <f t="shared" si="4"/>
        <v>20.340000000000003</v>
      </c>
      <c r="H29" s="607" t="s">
        <v>774</v>
      </c>
      <c r="I29" s="607" t="s">
        <v>775</v>
      </c>
      <c r="J29" s="763">
        <v>25</v>
      </c>
      <c r="K29" s="9">
        <f t="shared" si="0"/>
        <v>6.6666666666666664E-4</v>
      </c>
      <c r="L29" s="9">
        <f t="shared" si="5"/>
        <v>2.9287103174603177E-2</v>
      </c>
      <c r="M29" s="10">
        <f t="shared" si="6"/>
        <v>0.26192599206349204</v>
      </c>
      <c r="N29" s="10">
        <f t="shared" si="6"/>
        <v>0.30359265873015856</v>
      </c>
      <c r="O29" s="98">
        <f t="shared" si="6"/>
        <v>0.34873154761904751</v>
      </c>
      <c r="P29" s="98">
        <f t="shared" si="6"/>
        <v>0.39039821428571414</v>
      </c>
      <c r="Q29" s="98">
        <f t="shared" si="6"/>
        <v>0.43206488095238077</v>
      </c>
      <c r="R29" s="98">
        <f t="shared" si="6"/>
        <v>0.5153982142857142</v>
      </c>
      <c r="S29" s="98">
        <f t="shared" si="6"/>
        <v>0.55706488095238105</v>
      </c>
      <c r="T29" s="98">
        <f t="shared" si="6"/>
        <v>0.59873154761904768</v>
      </c>
      <c r="U29" s="98">
        <f t="shared" si="6"/>
        <v>0.63345376984126989</v>
      </c>
      <c r="V29" s="98">
        <f t="shared" si="6"/>
        <v>0.68206488095238105</v>
      </c>
      <c r="W29" s="98">
        <f t="shared" si="6"/>
        <v>0.72373154761904779</v>
      </c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</row>
    <row r="30" spans="1:43" ht="16.5" customHeight="1">
      <c r="A30" s="1964"/>
      <c r="B30" s="807" t="s">
        <v>190</v>
      </c>
      <c r="C30" s="1264" t="s">
        <v>5</v>
      </c>
      <c r="D30" s="1264" t="s">
        <v>1681</v>
      </c>
      <c r="E30" s="1439" t="s">
        <v>157</v>
      </c>
      <c r="F30" s="912">
        <v>0.5</v>
      </c>
      <c r="G30" s="28">
        <f>G29+F30</f>
        <v>20.840000000000003</v>
      </c>
      <c r="H30" s="607" t="s">
        <v>1066</v>
      </c>
      <c r="I30" s="609" t="s">
        <v>1067</v>
      </c>
      <c r="J30" s="181">
        <v>25</v>
      </c>
      <c r="K30" s="9">
        <f t="shared" si="0"/>
        <v>8.3333333333333339E-4</v>
      </c>
      <c r="L30" s="9">
        <f t="shared" si="5"/>
        <v>3.0120436507936509E-2</v>
      </c>
      <c r="M30" s="10">
        <f t="shared" si="6"/>
        <v>0.26275932539682539</v>
      </c>
      <c r="N30" s="10">
        <f t="shared" si="6"/>
        <v>0.30442599206349191</v>
      </c>
      <c r="O30" s="98">
        <f t="shared" si="6"/>
        <v>0.34956488095238086</v>
      </c>
      <c r="P30" s="98">
        <f t="shared" si="6"/>
        <v>0.39123154761904749</v>
      </c>
      <c r="Q30" s="98">
        <f t="shared" si="6"/>
        <v>0.43289821428571412</v>
      </c>
      <c r="R30" s="98">
        <f t="shared" si="6"/>
        <v>0.51623154761904755</v>
      </c>
      <c r="S30" s="98">
        <f t="shared" si="6"/>
        <v>0.5578982142857144</v>
      </c>
      <c r="T30" s="98">
        <f t="shared" si="6"/>
        <v>0.59956488095238103</v>
      </c>
      <c r="U30" s="98">
        <f t="shared" si="6"/>
        <v>0.63428710317460324</v>
      </c>
      <c r="V30" s="98">
        <f t="shared" si="6"/>
        <v>0.6828982142857144</v>
      </c>
      <c r="W30" s="98">
        <f t="shared" si="6"/>
        <v>0.72456488095238114</v>
      </c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15"/>
      <c r="AJ30" s="15"/>
      <c r="AK30" s="15"/>
      <c r="AL30" s="15"/>
      <c r="AM30" s="15"/>
      <c r="AN30" s="15"/>
      <c r="AO30" s="15"/>
    </row>
    <row r="31" spans="1:43">
      <c r="A31" s="184"/>
      <c r="B31" s="17"/>
      <c r="C31" s="180"/>
      <c r="D31" s="180"/>
      <c r="E31" s="19"/>
      <c r="F31" s="19"/>
      <c r="G31" s="183"/>
      <c r="H31" s="78"/>
      <c r="I31" s="78"/>
      <c r="J31" s="20"/>
      <c r="K31" s="20"/>
      <c r="L31" s="20"/>
      <c r="M31" s="20"/>
      <c r="N31" s="20"/>
      <c r="O31" s="20"/>
      <c r="P31" s="20"/>
      <c r="Q31" s="20"/>
      <c r="R31" s="90"/>
      <c r="S31" s="20"/>
      <c r="T31" s="20"/>
      <c r="U31" s="20"/>
      <c r="V31" s="20"/>
      <c r="W31" s="20"/>
      <c r="X31" s="94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</row>
    <row r="32" spans="1:43">
      <c r="A32" s="184"/>
      <c r="B32" s="53"/>
      <c r="C32" s="180"/>
      <c r="D32" s="180"/>
      <c r="E32" s="19"/>
      <c r="F32" s="19"/>
      <c r="G32" s="183"/>
      <c r="H32" s="78"/>
      <c r="I32" s="78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94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</row>
    <row r="33" spans="1:24">
      <c r="A33" s="184"/>
      <c r="B33" s="53"/>
      <c r="C33" s="180"/>
      <c r="D33" s="180"/>
      <c r="E33" s="19"/>
      <c r="F33" s="19"/>
      <c r="G33" s="183"/>
      <c r="H33" s="78"/>
      <c r="I33" s="78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93"/>
    </row>
    <row r="34" spans="1:24">
      <c r="A34" s="184"/>
      <c r="B34" s="53"/>
      <c r="C34" s="180"/>
      <c r="D34" s="180"/>
      <c r="E34" s="19"/>
      <c r="F34" s="19"/>
      <c r="G34" s="183"/>
      <c r="H34" s="78"/>
      <c r="I34" s="78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94"/>
    </row>
    <row r="35" spans="1:24">
      <c r="A35" s="184"/>
      <c r="B35" s="53"/>
      <c r="C35" s="180"/>
      <c r="D35" s="180"/>
      <c r="E35" s="19"/>
      <c r="F35" s="19"/>
      <c r="G35" s="183"/>
      <c r="H35" s="78"/>
      <c r="I35" s="78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94"/>
    </row>
    <row r="36" spans="1:24">
      <c r="A36" s="184"/>
      <c r="B36" s="53"/>
      <c r="C36" s="180"/>
      <c r="D36" s="180"/>
      <c r="E36" s="183"/>
      <c r="F36" s="19"/>
      <c r="G36" s="183"/>
      <c r="H36" s="78"/>
      <c r="I36" s="78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94"/>
    </row>
    <row r="37" spans="1:24">
      <c r="A37" s="184"/>
      <c r="B37" s="53"/>
      <c r="C37" s="180"/>
      <c r="D37" s="180"/>
      <c r="E37" s="183"/>
      <c r="F37" s="19"/>
      <c r="G37" s="183"/>
      <c r="H37" s="78"/>
      <c r="I37" s="78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94"/>
    </row>
    <row r="38" spans="1:24">
      <c r="A38" s="184"/>
      <c r="B38" s="17"/>
      <c r="C38" s="180"/>
      <c r="D38" s="180"/>
      <c r="E38" s="183"/>
      <c r="F38" s="19"/>
      <c r="G38" s="183"/>
      <c r="H38" s="78"/>
      <c r="I38" s="78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93"/>
    </row>
    <row r="39" spans="1:24">
      <c r="A39" s="184"/>
      <c r="B39" s="17"/>
      <c r="C39" s="180"/>
      <c r="D39" s="180"/>
      <c r="E39" s="183"/>
      <c r="F39" s="19"/>
      <c r="G39" s="183"/>
      <c r="H39" s="78"/>
      <c r="I39" s="78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94"/>
    </row>
    <row r="40" spans="1:24">
      <c r="A40" s="184"/>
      <c r="B40" s="17"/>
      <c r="C40" s="180"/>
      <c r="D40" s="180"/>
      <c r="E40" s="183"/>
      <c r="F40" s="19"/>
      <c r="G40" s="183"/>
      <c r="H40" s="78"/>
      <c r="I40" s="78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94"/>
    </row>
    <row r="41" spans="1:24">
      <c r="A41" s="184"/>
      <c r="B41" s="17"/>
      <c r="C41" s="180"/>
      <c r="D41" s="180"/>
      <c r="E41" s="183"/>
      <c r="F41" s="19"/>
      <c r="G41" s="183"/>
      <c r="H41" s="78"/>
      <c r="I41" s="78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94"/>
    </row>
    <row r="42" spans="1:24">
      <c r="A42" s="184"/>
      <c r="B42" s="17"/>
      <c r="C42" s="180"/>
      <c r="D42" s="180"/>
      <c r="E42" s="183"/>
      <c r="F42" s="19"/>
      <c r="G42" s="183"/>
      <c r="H42" s="78"/>
      <c r="I42" s="78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94"/>
    </row>
    <row r="43" spans="1:24">
      <c r="A43" s="15"/>
      <c r="I43" s="183"/>
      <c r="J43" s="183"/>
      <c r="K43" s="183"/>
      <c r="L43" s="183"/>
      <c r="M43" s="183"/>
      <c r="N43" s="183"/>
      <c r="O43" s="183"/>
      <c r="P43" s="183"/>
      <c r="Q43" s="15"/>
      <c r="R43" s="15"/>
      <c r="S43" s="20"/>
      <c r="T43" s="20"/>
      <c r="U43" s="1"/>
      <c r="V43" s="1"/>
      <c r="W43" s="93"/>
      <c r="X43" s="93"/>
    </row>
    <row r="44" spans="1:24" ht="16.5" customHeight="1">
      <c r="A44" s="15"/>
      <c r="I44" s="183"/>
      <c r="J44" s="183"/>
      <c r="K44" s="183"/>
      <c r="L44" s="183"/>
      <c r="M44" s="183"/>
      <c r="N44" s="183"/>
      <c r="O44" s="183"/>
      <c r="P44" s="183"/>
      <c r="Q44" s="15"/>
      <c r="R44" s="15"/>
      <c r="S44" s="20"/>
      <c r="T44" s="20"/>
      <c r="U44" s="15"/>
      <c r="V44" s="15"/>
      <c r="W44" s="94"/>
      <c r="X44" s="94"/>
    </row>
    <row r="45" spans="1:24" ht="23.25" customHeight="1">
      <c r="A45" s="15"/>
      <c r="C45" s="180"/>
      <c r="D45" s="38"/>
      <c r="E45" s="183"/>
      <c r="F45" s="183"/>
      <c r="G45" s="183"/>
      <c r="H45" s="183"/>
      <c r="I45" s="183"/>
      <c r="J45" s="183"/>
      <c r="K45" s="183"/>
      <c r="L45" s="183"/>
      <c r="M45" s="183"/>
      <c r="N45" s="183"/>
      <c r="O45" s="183"/>
      <c r="P45" s="183"/>
      <c r="Q45" s="183"/>
      <c r="R45" s="183"/>
      <c r="S45" s="183"/>
      <c r="T45" s="183"/>
      <c r="U45" s="15"/>
      <c r="V45" s="15"/>
      <c r="W45" s="94"/>
      <c r="X45" s="94"/>
    </row>
    <row r="46" spans="1:24" ht="23.25">
      <c r="A46" s="15"/>
      <c r="C46" s="180"/>
      <c r="D46" s="38"/>
      <c r="E46" s="183"/>
      <c r="F46" s="183"/>
      <c r="G46" s="183"/>
      <c r="H46" s="183"/>
      <c r="I46" s="183"/>
      <c r="J46" s="183"/>
      <c r="K46" s="183"/>
      <c r="L46" s="183"/>
      <c r="M46" s="183"/>
      <c r="N46" s="183"/>
      <c r="O46" s="183"/>
      <c r="P46" s="183"/>
      <c r="Q46" s="183"/>
      <c r="R46" s="183"/>
      <c r="S46" s="183"/>
      <c r="T46" s="183"/>
      <c r="U46" s="15"/>
      <c r="V46" s="15"/>
      <c r="W46" s="94"/>
      <c r="X46" s="94"/>
    </row>
    <row r="47" spans="1:24" ht="25.5">
      <c r="A47" s="79"/>
      <c r="C47" s="79"/>
      <c r="D47" s="2033"/>
      <c r="E47" s="2033"/>
      <c r="F47" s="2033"/>
      <c r="G47" s="2033"/>
      <c r="H47" s="2033"/>
      <c r="I47" s="2033"/>
      <c r="J47" s="183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15"/>
      <c r="V47" s="15"/>
      <c r="W47" s="94"/>
      <c r="X47" s="94"/>
    </row>
    <row r="48" spans="1:24">
      <c r="A48" s="1965"/>
      <c r="C48" s="1972"/>
      <c r="D48" s="1965"/>
      <c r="E48" s="1965"/>
      <c r="F48" s="1965"/>
      <c r="G48" s="1965"/>
      <c r="H48" s="1965"/>
      <c r="I48" s="1965"/>
      <c r="J48" s="183"/>
      <c r="K48" s="183"/>
      <c r="L48" s="183"/>
      <c r="M48" s="183"/>
      <c r="N48" s="183"/>
      <c r="O48" s="183"/>
      <c r="P48" s="183"/>
      <c r="Q48" s="183"/>
      <c r="R48" s="183"/>
      <c r="S48" s="183"/>
      <c r="T48" s="183"/>
      <c r="U48" s="15"/>
      <c r="V48" s="15"/>
      <c r="W48" s="94"/>
      <c r="X48" s="94"/>
    </row>
    <row r="49" spans="1:25">
      <c r="A49" s="1965"/>
      <c r="C49" s="1972"/>
      <c r="D49" s="180"/>
      <c r="E49" s="82"/>
      <c r="F49" s="82"/>
      <c r="G49" s="82"/>
      <c r="H49" s="82"/>
      <c r="I49" s="82"/>
      <c r="J49" s="183"/>
      <c r="K49" s="82"/>
      <c r="L49" s="183"/>
      <c r="M49" s="82"/>
      <c r="N49" s="183"/>
      <c r="O49" s="82"/>
      <c r="P49" s="183"/>
      <c r="Q49" s="82"/>
      <c r="R49" s="183"/>
      <c r="S49" s="82"/>
      <c r="T49" s="183"/>
      <c r="U49" s="183"/>
      <c r="V49" s="15"/>
      <c r="W49" s="94"/>
      <c r="X49" s="94"/>
    </row>
    <row r="50" spans="1:25" ht="18">
      <c r="A50" s="2166"/>
      <c r="C50" s="84"/>
      <c r="D50" s="84"/>
      <c r="E50" s="86"/>
      <c r="F50" s="85"/>
      <c r="G50" s="86"/>
      <c r="H50" s="86"/>
      <c r="I50" s="87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183"/>
      <c r="V50" s="15"/>
      <c r="W50" s="94"/>
      <c r="X50" s="94"/>
    </row>
    <row r="51" spans="1:25">
      <c r="A51" s="2167"/>
      <c r="B51" s="17"/>
      <c r="C51" s="180"/>
      <c r="D51" s="180"/>
      <c r="E51" s="19"/>
      <c r="F51" s="19"/>
      <c r="G51" s="183"/>
      <c r="H51" s="78"/>
      <c r="I51" s="78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183"/>
      <c r="V51" s="15"/>
      <c r="W51" s="94"/>
      <c r="X51" s="94"/>
    </row>
    <row r="52" spans="1:25">
      <c r="A52" s="2167"/>
      <c r="B52" s="17"/>
      <c r="C52" s="180"/>
      <c r="D52" s="180"/>
      <c r="E52" s="183"/>
      <c r="F52" s="19"/>
      <c r="G52" s="183"/>
      <c r="H52" s="78"/>
      <c r="I52" s="78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183"/>
      <c r="V52" s="183"/>
      <c r="W52" s="94"/>
      <c r="X52" s="94"/>
    </row>
    <row r="53" spans="1:25">
      <c r="A53" s="2167"/>
      <c r="B53" s="17"/>
      <c r="C53" s="180"/>
      <c r="D53" s="180"/>
      <c r="E53" s="183"/>
      <c r="F53" s="19"/>
      <c r="G53" s="183"/>
      <c r="H53" s="78"/>
      <c r="I53" s="78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183"/>
      <c r="V53" s="183"/>
      <c r="W53" s="94"/>
      <c r="X53" s="94"/>
    </row>
    <row r="54" spans="1:25">
      <c r="A54" s="2167"/>
      <c r="B54" s="17"/>
      <c r="C54" s="180"/>
      <c r="D54" s="180"/>
      <c r="E54" s="183"/>
      <c r="F54" s="19"/>
      <c r="G54" s="183"/>
      <c r="H54" s="78"/>
      <c r="I54" s="78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183"/>
      <c r="V54" s="183"/>
      <c r="W54" s="96"/>
      <c r="X54" s="96"/>
    </row>
    <row r="55" spans="1:25">
      <c r="A55" s="2167"/>
      <c r="B55" s="17"/>
      <c r="C55" s="180"/>
      <c r="D55" s="180"/>
      <c r="E55" s="19"/>
      <c r="F55" s="19"/>
      <c r="G55" s="183"/>
      <c r="H55" s="78"/>
      <c r="I55" s="78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183"/>
      <c r="V55" s="183"/>
      <c r="W55" s="15"/>
      <c r="X55" s="15"/>
      <c r="Y55" s="15"/>
    </row>
    <row r="56" spans="1:25">
      <c r="A56" s="2167"/>
      <c r="B56" s="17"/>
      <c r="C56" s="180"/>
      <c r="D56" s="180"/>
      <c r="E56" s="183"/>
      <c r="F56" s="19"/>
      <c r="G56" s="183"/>
      <c r="H56" s="78"/>
      <c r="I56" s="78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183"/>
      <c r="V56" s="183"/>
      <c r="W56" s="15"/>
      <c r="X56" s="15"/>
      <c r="Y56" s="15"/>
    </row>
    <row r="57" spans="1:25">
      <c r="A57" s="2167"/>
      <c r="B57" s="17"/>
      <c r="C57" s="180"/>
      <c r="D57" s="180"/>
      <c r="E57" s="183"/>
      <c r="F57" s="19"/>
      <c r="G57" s="183"/>
      <c r="H57" s="78"/>
      <c r="I57" s="78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183"/>
      <c r="V57" s="183"/>
      <c r="W57" s="15"/>
      <c r="X57" s="15"/>
      <c r="Y57" s="15"/>
    </row>
    <row r="58" spans="1:25">
      <c r="A58" s="2167"/>
      <c r="B58" s="17"/>
      <c r="C58" s="180"/>
      <c r="D58" s="180"/>
      <c r="E58" s="183"/>
      <c r="F58" s="19"/>
      <c r="G58" s="183"/>
      <c r="H58" s="78"/>
      <c r="I58" s="78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183"/>
      <c r="V58" s="183"/>
      <c r="W58" s="15"/>
      <c r="X58" s="15"/>
      <c r="Y58" s="15"/>
    </row>
    <row r="59" spans="1:25">
      <c r="A59" s="2167"/>
      <c r="B59" s="91"/>
      <c r="C59" s="180"/>
      <c r="D59" s="180"/>
      <c r="E59" s="19"/>
      <c r="F59" s="19"/>
      <c r="G59" s="183"/>
      <c r="H59" s="78"/>
      <c r="I59" s="78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183"/>
      <c r="V59" s="183"/>
      <c r="W59" s="15"/>
      <c r="X59" s="15"/>
      <c r="Y59" s="15"/>
    </row>
    <row r="60" spans="1:25">
      <c r="A60" s="2167"/>
      <c r="B60" s="17"/>
      <c r="C60" s="180"/>
      <c r="D60" s="180"/>
      <c r="E60" s="19"/>
      <c r="F60" s="19"/>
      <c r="G60" s="183"/>
      <c r="H60" s="78"/>
      <c r="I60" s="87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183"/>
      <c r="V60" s="183"/>
      <c r="W60" s="15"/>
      <c r="X60" s="15"/>
      <c r="Y60" s="15"/>
    </row>
    <row r="61" spans="1:25">
      <c r="A61" s="2167"/>
      <c r="B61" s="17"/>
      <c r="C61" s="180"/>
      <c r="D61" s="180"/>
      <c r="E61" s="19"/>
      <c r="F61" s="19"/>
      <c r="G61" s="183"/>
      <c r="H61" s="78"/>
      <c r="I61" s="87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183"/>
      <c r="V61" s="183"/>
      <c r="W61" s="15"/>
      <c r="X61" s="15"/>
      <c r="Y61" s="15"/>
    </row>
    <row r="62" spans="1:25">
      <c r="A62" s="2167"/>
      <c r="B62" s="88"/>
      <c r="C62" s="1"/>
      <c r="D62" s="15"/>
      <c r="E62" s="183"/>
      <c r="F62" s="19"/>
      <c r="G62" s="183"/>
      <c r="H62" s="183"/>
      <c r="I62" s="78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183"/>
      <c r="V62" s="183"/>
      <c r="W62" s="15"/>
      <c r="X62" s="15"/>
      <c r="Y62" s="15"/>
    </row>
    <row r="63" spans="1:25">
      <c r="A63" s="2167"/>
      <c r="B63" s="17"/>
      <c r="C63" s="15" t="s">
        <v>11</v>
      </c>
      <c r="D63" s="15"/>
      <c r="E63" s="183"/>
      <c r="F63" s="19"/>
      <c r="G63" s="183"/>
      <c r="H63" s="183"/>
      <c r="I63" s="78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183"/>
      <c r="V63" s="183"/>
      <c r="W63" s="15"/>
      <c r="X63" s="15"/>
      <c r="Y63" s="15"/>
    </row>
    <row r="64" spans="1:25">
      <c r="A64" s="182"/>
      <c r="B64" s="17"/>
      <c r="C64" s="15" t="s">
        <v>12</v>
      </c>
      <c r="D64" s="15"/>
      <c r="E64" s="183"/>
      <c r="F64" s="19"/>
      <c r="G64" s="183"/>
      <c r="H64" s="183"/>
    </row>
    <row r="65" spans="1:8">
      <c r="A65" s="182"/>
      <c r="B65" s="17"/>
      <c r="C65" s="15" t="s">
        <v>13</v>
      </c>
      <c r="D65" s="15"/>
      <c r="E65" s="183"/>
      <c r="F65" s="19"/>
      <c r="G65" s="183"/>
      <c r="H65" s="183"/>
    </row>
    <row r="66" spans="1:8">
      <c r="A66" s="182"/>
      <c r="B66" s="17"/>
      <c r="C66" s="15" t="s">
        <v>14</v>
      </c>
      <c r="D66" s="15"/>
      <c r="E66" s="183"/>
      <c r="F66" s="19"/>
      <c r="G66" s="183"/>
      <c r="H66" s="183"/>
    </row>
    <row r="67" spans="1:8" ht="36.75" customHeight="1">
      <c r="A67" s="182"/>
      <c r="B67" s="17"/>
      <c r="C67" s="15" t="s">
        <v>15</v>
      </c>
      <c r="D67" s="180"/>
      <c r="E67" s="183"/>
      <c r="F67" s="19"/>
      <c r="G67" s="183"/>
      <c r="H67" s="183"/>
    </row>
    <row r="68" spans="1:8" ht="36.75" customHeight="1">
      <c r="A68" s="182"/>
      <c r="B68" s="17"/>
      <c r="C68" s="15"/>
      <c r="D68" s="180"/>
      <c r="E68" s="183"/>
      <c r="F68" s="19"/>
      <c r="G68" s="183"/>
      <c r="H68" s="183"/>
    </row>
    <row r="69" spans="1:8">
      <c r="A69" s="182"/>
      <c r="B69" s="17"/>
      <c r="E69" s="19"/>
      <c r="F69" s="183"/>
      <c r="G69" s="183"/>
      <c r="H69" s="183"/>
    </row>
    <row r="70" spans="1:8">
      <c r="A70" s="182"/>
      <c r="B70" s="17"/>
      <c r="E70" s="19"/>
      <c r="F70" s="183"/>
      <c r="G70" s="183"/>
      <c r="H70" s="183"/>
    </row>
    <row r="71" spans="1:8">
      <c r="A71" s="182"/>
      <c r="B71" s="17"/>
      <c r="E71" s="19"/>
      <c r="F71" s="183"/>
      <c r="G71" s="183"/>
      <c r="H71" s="183"/>
    </row>
    <row r="72" spans="1:8" ht="18" customHeight="1">
      <c r="A72" s="182"/>
      <c r="B72" s="17"/>
      <c r="C72" s="11"/>
      <c r="D72" s="11"/>
    </row>
    <row r="73" spans="1:8">
      <c r="A73" s="182"/>
      <c r="B73" s="17"/>
      <c r="C73" s="11"/>
      <c r="D73" s="11"/>
    </row>
    <row r="74" spans="1:8">
      <c r="A74" s="182"/>
      <c r="B74" s="17"/>
      <c r="C74" s="11"/>
      <c r="D74" s="11"/>
    </row>
    <row r="75" spans="1:8">
      <c r="A75" s="182"/>
      <c r="B75" s="17"/>
      <c r="C75" s="11"/>
      <c r="D75" s="11"/>
    </row>
    <row r="76" spans="1:8">
      <c r="A76" s="182"/>
      <c r="B76" s="17"/>
      <c r="C76" s="11"/>
      <c r="D76" s="11"/>
    </row>
    <row r="77" spans="1:8">
      <c r="A77" s="182"/>
      <c r="B77" s="17"/>
      <c r="C77" s="11"/>
      <c r="D77" s="11"/>
    </row>
    <row r="78" spans="1:8">
      <c r="A78" s="182"/>
      <c r="B78" s="17"/>
      <c r="C78" s="11"/>
      <c r="D78" s="11"/>
    </row>
    <row r="79" spans="1:8">
      <c r="A79" s="182"/>
      <c r="B79" s="17"/>
      <c r="C79" s="11"/>
      <c r="D79" s="11"/>
    </row>
    <row r="80" spans="1:8">
      <c r="A80" s="182"/>
      <c r="B80" s="17"/>
      <c r="C80" s="11"/>
      <c r="D80" s="11"/>
    </row>
    <row r="81" spans="1:8">
      <c r="A81" s="182"/>
      <c r="B81" s="17"/>
      <c r="F81" s="183"/>
      <c r="G81" s="183"/>
      <c r="H81" s="183"/>
    </row>
    <row r="82" spans="1:8">
      <c r="A82" s="182"/>
      <c r="B82" s="17"/>
    </row>
    <row r="83" spans="1:8">
      <c r="A83" s="182"/>
      <c r="B83" s="17"/>
    </row>
    <row r="84" spans="1:8">
      <c r="A84" s="182"/>
      <c r="B84" s="17"/>
    </row>
    <row r="85" spans="1:8">
      <c r="A85" s="182"/>
      <c r="B85" s="17"/>
    </row>
    <row r="86" spans="1:8">
      <c r="A86" s="182"/>
      <c r="B86" s="17"/>
    </row>
    <row r="87" spans="1:8">
      <c r="A87" s="182"/>
      <c r="B87" s="17"/>
    </row>
    <row r="88" spans="1:8">
      <c r="A88" s="182"/>
      <c r="B88" s="17"/>
    </row>
    <row r="89" spans="1:8">
      <c r="A89" s="182"/>
      <c r="B89" s="17"/>
    </row>
    <row r="90" spans="1:8">
      <c r="A90" s="182"/>
      <c r="B90" s="17"/>
    </row>
    <row r="91" spans="1:8">
      <c r="A91" s="182"/>
      <c r="B91" s="17"/>
    </row>
    <row r="92" spans="1:8">
      <c r="A92" s="182"/>
      <c r="B92" s="17"/>
    </row>
    <row r="93" spans="1:8">
      <c r="A93" s="182"/>
      <c r="B93" s="17"/>
    </row>
    <row r="94" spans="1:8">
      <c r="A94" s="182"/>
      <c r="B94" s="17"/>
    </row>
    <row r="95" spans="1:8">
      <c r="A95" s="182"/>
      <c r="B95" s="17"/>
    </row>
    <row r="96" spans="1:8">
      <c r="A96" s="182"/>
      <c r="B96" s="17"/>
    </row>
    <row r="97" spans="1:2">
      <c r="A97" s="182"/>
      <c r="B97" s="17"/>
    </row>
    <row r="98" spans="1:2">
      <c r="A98" s="182"/>
      <c r="B98" s="17"/>
    </row>
    <row r="99" spans="1:2">
      <c r="A99" s="182"/>
      <c r="B99" s="17"/>
    </row>
    <row r="100" spans="1:2">
      <c r="A100" s="182"/>
      <c r="B100" s="17"/>
    </row>
    <row r="101" spans="1:2">
      <c r="A101" s="182"/>
      <c r="B101" s="17"/>
    </row>
    <row r="102" spans="1:2">
      <c r="A102" s="15"/>
      <c r="B102" s="17"/>
    </row>
    <row r="103" spans="1:2">
      <c r="A103" s="15"/>
      <c r="B103" s="17"/>
    </row>
    <row r="104" spans="1:2">
      <c r="A104" s="15"/>
      <c r="B104" s="17"/>
    </row>
    <row r="105" spans="1:2">
      <c r="A105" s="15"/>
      <c r="B105" s="17"/>
    </row>
    <row r="106" spans="1:2">
      <c r="A106" s="15"/>
      <c r="B106" s="17"/>
    </row>
    <row r="107" spans="1:2">
      <c r="A107" s="15"/>
      <c r="B107" s="17"/>
    </row>
    <row r="108" spans="1:2">
      <c r="A108" s="15"/>
      <c r="B108" s="17"/>
    </row>
    <row r="109" spans="1:2">
      <c r="A109" s="15"/>
      <c r="B109" s="17"/>
    </row>
    <row r="110" spans="1:2">
      <c r="A110" s="15"/>
      <c r="B110" s="17"/>
    </row>
    <row r="111" spans="1:2">
      <c r="A111" s="15"/>
      <c r="B111" s="17"/>
    </row>
    <row r="112" spans="1:2">
      <c r="A112" s="15"/>
      <c r="B112" s="17"/>
    </row>
    <row r="113" spans="1:2">
      <c r="A113" s="15"/>
      <c r="B113" s="17"/>
    </row>
    <row r="114" spans="1:2">
      <c r="A114" s="15"/>
      <c r="B114" s="17"/>
    </row>
    <row r="115" spans="1:2">
      <c r="A115" s="15"/>
      <c r="B115" s="17"/>
    </row>
    <row r="116" spans="1:2">
      <c r="A116" s="15"/>
      <c r="B116" s="17"/>
    </row>
    <row r="117" spans="1:2">
      <c r="A117" s="15"/>
      <c r="B117" s="17"/>
    </row>
    <row r="118" spans="1:2">
      <c r="A118" s="15"/>
      <c r="B118" s="17"/>
    </row>
    <row r="119" spans="1:2">
      <c r="A119" s="15"/>
      <c r="B119" s="17"/>
    </row>
    <row r="120" spans="1:2">
      <c r="A120" s="15"/>
      <c r="B120" s="17"/>
    </row>
    <row r="121" spans="1:2">
      <c r="A121" s="15"/>
      <c r="B121" s="17"/>
    </row>
    <row r="122" spans="1:2">
      <c r="A122" s="15"/>
      <c r="B122" s="17"/>
    </row>
    <row r="123" spans="1:2">
      <c r="A123" s="15"/>
      <c r="B123" s="17"/>
    </row>
    <row r="124" spans="1:2">
      <c r="A124" s="15"/>
      <c r="B124" s="17"/>
    </row>
    <row r="125" spans="1:2">
      <c r="A125" s="15"/>
      <c r="B125" s="17"/>
    </row>
    <row r="126" spans="1:2">
      <c r="A126" s="15"/>
      <c r="B126" s="17"/>
    </row>
    <row r="127" spans="1:2">
      <c r="A127" s="15"/>
      <c r="B127" s="17"/>
    </row>
    <row r="128" spans="1:2">
      <c r="A128" s="15"/>
      <c r="B128" s="17"/>
    </row>
    <row r="129" spans="1:2">
      <c r="A129" s="15"/>
      <c r="B129" s="17"/>
    </row>
    <row r="130" spans="1:2">
      <c r="A130" s="15"/>
      <c r="B130" s="17"/>
    </row>
    <row r="131" spans="1:2">
      <c r="A131" s="15"/>
      <c r="B131" s="17"/>
    </row>
    <row r="132" spans="1:2">
      <c r="A132" s="15"/>
      <c r="B132" s="17"/>
    </row>
    <row r="133" spans="1:2">
      <c r="A133" s="15"/>
      <c r="B133" s="17"/>
    </row>
    <row r="134" spans="1:2">
      <c r="A134" s="15"/>
      <c r="B134" s="17"/>
    </row>
    <row r="135" spans="1:2">
      <c r="A135" s="15"/>
      <c r="B135" s="17"/>
    </row>
    <row r="136" spans="1:2">
      <c r="A136" s="15"/>
      <c r="B136" s="17"/>
    </row>
    <row r="137" spans="1:2">
      <c r="A137" s="15"/>
      <c r="B137" s="17"/>
    </row>
    <row r="138" spans="1:2">
      <c r="A138" s="15"/>
      <c r="B138" s="17"/>
    </row>
    <row r="139" spans="1:2">
      <c r="A139" s="15"/>
      <c r="B139" s="17"/>
    </row>
    <row r="140" spans="1:2">
      <c r="A140" s="15"/>
      <c r="B140" s="17"/>
    </row>
    <row r="141" spans="1:2">
      <c r="A141" s="15"/>
      <c r="B141" s="17"/>
    </row>
    <row r="142" spans="1:2">
      <c r="A142" s="15"/>
      <c r="B142" s="17"/>
    </row>
    <row r="143" spans="1:2">
      <c r="A143" s="15"/>
      <c r="B143" s="17"/>
    </row>
    <row r="144" spans="1:2">
      <c r="A144" s="15"/>
      <c r="B144" s="17"/>
    </row>
    <row r="145" spans="1:2">
      <c r="A145" s="15"/>
      <c r="B145" s="17"/>
    </row>
    <row r="146" spans="1:2">
      <c r="A146" s="15"/>
      <c r="B146" s="17"/>
    </row>
    <row r="147" spans="1:2">
      <c r="A147" s="15"/>
      <c r="B147" s="17"/>
    </row>
    <row r="148" spans="1:2">
      <c r="A148" s="15"/>
    </row>
  </sheetData>
  <mergeCells count="15">
    <mergeCell ref="D3:W3"/>
    <mergeCell ref="E4:L4"/>
    <mergeCell ref="A50:A63"/>
    <mergeCell ref="B1:B2"/>
    <mergeCell ref="A3:C3"/>
    <mergeCell ref="A4:A5"/>
    <mergeCell ref="B4:B5"/>
    <mergeCell ref="C4:C5"/>
    <mergeCell ref="A6:A30"/>
    <mergeCell ref="D47:I47"/>
    <mergeCell ref="A48:A49"/>
    <mergeCell ref="C48:C49"/>
    <mergeCell ref="D48:I48"/>
    <mergeCell ref="H5:I5"/>
    <mergeCell ref="D4:D5"/>
  </mergeCells>
  <pageMargins left="0.43307086614173229" right="0.23622047244094491" top="0.74803149606299213" bottom="0.74803149606299213" header="0.31496062992125984" footer="0.31496062992125984"/>
  <pageSetup paperSize="8" scale="70" fitToHeight="0" orientation="landscape" r:id="rId1"/>
  <rowBreaks count="1" manualBreakCount="1">
    <brk id="66" max="16383" man="1"/>
  </row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B148"/>
  <sheetViews>
    <sheetView zoomScale="90" zoomScaleNormal="90" workbookViewId="0">
      <selection activeCell="E7" sqref="E7:E31"/>
    </sheetView>
  </sheetViews>
  <sheetFormatPr defaultRowHeight="16.5"/>
  <cols>
    <col min="1" max="1" width="6.140625" style="1" customWidth="1"/>
    <col min="2" max="2" width="40" style="12" bestFit="1" customWidth="1"/>
    <col min="3" max="3" width="5.140625" style="13" customWidth="1"/>
    <col min="4" max="4" width="14.28515625" style="13" customWidth="1"/>
    <col min="5" max="5" width="7.42578125" style="11" customWidth="1"/>
    <col min="6" max="6" width="7.85546875" style="11" customWidth="1"/>
    <col min="7" max="7" width="10.42578125" style="11" customWidth="1"/>
    <col min="8" max="9" width="10.140625" style="11" customWidth="1"/>
    <col min="10" max="10" width="7.85546875" style="11" bestFit="1" customWidth="1"/>
    <col min="11" max="11" width="8.7109375" style="11" customWidth="1"/>
    <col min="12" max="12" width="7.85546875" style="11" customWidth="1"/>
    <col min="13" max="13" width="7.28515625" style="11" customWidth="1"/>
    <col min="14" max="14" width="7.7109375" style="11" customWidth="1"/>
    <col min="15" max="15" width="7.28515625" style="11" customWidth="1"/>
    <col min="16" max="22" width="7.42578125" style="11" customWidth="1"/>
    <col min="23" max="23" width="7.42578125" style="1" customWidth="1"/>
    <col min="24" max="24" width="8.5703125" style="1" customWidth="1"/>
    <col min="25" max="25" width="9.7109375" style="1" customWidth="1"/>
    <col min="26" max="26" width="9.42578125" style="1" customWidth="1"/>
    <col min="27" max="27" width="8.5703125" style="1" customWidth="1"/>
    <col min="28" max="47" width="7.42578125" style="1" customWidth="1"/>
    <col min="48" max="48" width="6.85546875" style="1" customWidth="1"/>
    <col min="49" max="49" width="9.140625" style="1"/>
    <col min="50" max="50" width="99" style="1" customWidth="1"/>
    <col min="51" max="16384" width="9.140625" style="1"/>
  </cols>
  <sheetData>
    <row r="1" spans="1:54" ht="36.75" customHeight="1">
      <c r="A1" s="15"/>
      <c r="B1" s="1952">
        <v>27</v>
      </c>
      <c r="C1" s="386"/>
      <c r="D1" s="38" t="s">
        <v>269</v>
      </c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  <c r="P1" s="361"/>
      <c r="Q1" s="383"/>
      <c r="R1" s="383"/>
      <c r="S1" s="383"/>
      <c r="T1" s="383"/>
      <c r="U1" s="383"/>
      <c r="V1" s="383"/>
      <c r="W1" s="383"/>
      <c r="X1" s="383"/>
      <c r="Y1" s="383"/>
      <c r="Z1" s="383"/>
      <c r="AA1" s="383"/>
      <c r="AB1" s="383"/>
      <c r="AC1" s="383"/>
      <c r="AD1" s="383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</row>
    <row r="2" spans="1:54" ht="36.75" customHeight="1">
      <c r="A2" s="15"/>
      <c r="B2" s="1952"/>
      <c r="C2" s="386"/>
      <c r="D2" s="38" t="s">
        <v>211</v>
      </c>
      <c r="E2" s="361"/>
      <c r="F2" s="361"/>
      <c r="G2" s="361"/>
      <c r="H2" s="361"/>
      <c r="I2" s="361"/>
      <c r="J2" s="361"/>
      <c r="K2" s="361"/>
      <c r="L2" s="361"/>
      <c r="M2" s="361"/>
      <c r="N2" s="361"/>
      <c r="O2" s="361"/>
      <c r="P2" s="361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3"/>
      <c r="AS2" s="383"/>
      <c r="AT2" s="383"/>
      <c r="AU2" s="383"/>
      <c r="AV2" s="15"/>
    </row>
    <row r="3" spans="1:54" ht="25.5">
      <c r="A3" s="1998" t="s">
        <v>17</v>
      </c>
      <c r="B3" s="1998"/>
      <c r="C3" s="2034"/>
      <c r="D3" s="1950" t="s">
        <v>263</v>
      </c>
      <c r="E3" s="1951"/>
      <c r="F3" s="1951"/>
      <c r="G3" s="1951"/>
      <c r="H3" s="1951"/>
      <c r="I3" s="1951"/>
      <c r="J3" s="1951"/>
      <c r="K3" s="1951"/>
      <c r="L3" s="1951"/>
      <c r="M3" s="1951"/>
      <c r="N3" s="1951"/>
      <c r="O3" s="1951"/>
      <c r="P3" s="1951"/>
      <c r="Q3" s="1951"/>
      <c r="R3" s="1951"/>
      <c r="S3" s="1951"/>
      <c r="T3" s="1951"/>
      <c r="U3" s="1951"/>
      <c r="V3" s="1951"/>
      <c r="W3" s="1951"/>
      <c r="X3" s="1951"/>
      <c r="Y3" s="1951"/>
      <c r="Z3" s="1951"/>
      <c r="AA3" s="1951"/>
      <c r="AB3" s="1951"/>
      <c r="AC3" s="1951"/>
      <c r="AD3" s="1951"/>
      <c r="AE3" s="383"/>
      <c r="AF3" s="383"/>
      <c r="AG3" s="383"/>
      <c r="AH3" s="383"/>
      <c r="AI3" s="383"/>
      <c r="AJ3" s="383"/>
      <c r="AK3" s="383"/>
      <c r="AL3" s="383"/>
      <c r="AM3" s="383"/>
      <c r="AN3" s="383"/>
      <c r="AO3" s="383"/>
      <c r="AP3" s="383"/>
      <c r="AQ3" s="383"/>
      <c r="AR3" s="383"/>
      <c r="AS3" s="383"/>
      <c r="AT3" s="15"/>
      <c r="AU3" s="15"/>
      <c r="AV3" s="15"/>
      <c r="AW3" s="15"/>
      <c r="AX3" s="15"/>
      <c r="AY3" s="15"/>
      <c r="AZ3" s="15"/>
    </row>
    <row r="4" spans="1:54" ht="18" customHeight="1">
      <c r="A4" s="1954"/>
      <c r="B4" s="1953" t="s">
        <v>1</v>
      </c>
      <c r="C4" s="1955" t="s">
        <v>2</v>
      </c>
      <c r="D4" s="1953" t="s">
        <v>1694</v>
      </c>
      <c r="E4" s="1954" t="s">
        <v>16</v>
      </c>
      <c r="F4" s="1956"/>
      <c r="G4" s="1956"/>
      <c r="H4" s="1956"/>
      <c r="I4" s="1956"/>
      <c r="J4" s="1956"/>
      <c r="K4" s="1956"/>
      <c r="L4" s="1956"/>
      <c r="M4" s="1508">
        <v>19</v>
      </c>
      <c r="N4" s="1508">
        <v>19</v>
      </c>
      <c r="O4" s="1508">
        <v>19</v>
      </c>
      <c r="P4" s="1508">
        <v>19</v>
      </c>
      <c r="Q4" s="1508">
        <v>19</v>
      </c>
      <c r="R4" s="1508">
        <v>19</v>
      </c>
      <c r="S4" s="1508">
        <v>19</v>
      </c>
      <c r="T4" s="1508">
        <v>19</v>
      </c>
      <c r="U4" s="1508">
        <v>19</v>
      </c>
      <c r="V4" s="1508">
        <v>19</v>
      </c>
      <c r="W4" s="1508">
        <v>19</v>
      </c>
      <c r="X4" s="1508">
        <v>19</v>
      </c>
      <c r="Y4" s="1508">
        <v>19</v>
      </c>
      <c r="Z4" s="1508">
        <v>19</v>
      </c>
      <c r="AA4" s="1508">
        <v>19</v>
      </c>
      <c r="AB4" s="1508">
        <v>19</v>
      </c>
      <c r="AC4" s="1508">
        <v>19</v>
      </c>
      <c r="AD4" s="1508">
        <v>19</v>
      </c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</row>
    <row r="5" spans="1:54" ht="18" customHeight="1">
      <c r="A5" s="1954"/>
      <c r="B5" s="1953"/>
      <c r="C5" s="1955"/>
      <c r="D5" s="1990"/>
      <c r="E5" s="1509" t="s">
        <v>0</v>
      </c>
      <c r="F5" s="1511" t="s">
        <v>48</v>
      </c>
      <c r="G5" s="1511"/>
      <c r="H5" s="1957" t="s">
        <v>552</v>
      </c>
      <c r="I5" s="1958"/>
      <c r="J5" s="1511" t="s">
        <v>8</v>
      </c>
      <c r="K5" s="1511" t="s">
        <v>9</v>
      </c>
      <c r="L5" s="1511" t="s">
        <v>10</v>
      </c>
      <c r="M5" s="1508">
        <v>1</v>
      </c>
      <c r="N5" s="1508">
        <v>2</v>
      </c>
      <c r="O5" s="1508">
        <v>3</v>
      </c>
      <c r="P5" s="1508">
        <v>4</v>
      </c>
      <c r="Q5" s="1508">
        <v>5</v>
      </c>
      <c r="R5" s="1508">
        <v>6</v>
      </c>
      <c r="S5" s="1508">
        <v>7</v>
      </c>
      <c r="T5" s="1508">
        <v>8</v>
      </c>
      <c r="U5" s="1508">
        <v>9</v>
      </c>
      <c r="V5" s="1508">
        <v>10</v>
      </c>
      <c r="W5" s="1508">
        <v>11</v>
      </c>
      <c r="X5" s="1508">
        <v>12</v>
      </c>
      <c r="Y5" s="1508">
        <v>13</v>
      </c>
      <c r="Z5" s="1508">
        <v>14</v>
      </c>
      <c r="AA5" s="1508">
        <v>15</v>
      </c>
      <c r="AB5" s="1508">
        <v>16</v>
      </c>
      <c r="AC5" s="1508">
        <v>17</v>
      </c>
      <c r="AD5" s="1508">
        <v>18</v>
      </c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</row>
    <row r="6" spans="1:54">
      <c r="A6" s="1973" t="s">
        <v>3</v>
      </c>
      <c r="B6" s="1065" t="s">
        <v>190</v>
      </c>
      <c r="C6" s="1264" t="s">
        <v>4</v>
      </c>
      <c r="D6" s="1264" t="s">
        <v>1681</v>
      </c>
      <c r="E6" s="1516" t="s">
        <v>18</v>
      </c>
      <c r="F6" s="1515"/>
      <c r="G6" s="1519"/>
      <c r="H6" s="717" t="s">
        <v>1061</v>
      </c>
      <c r="I6" s="717" t="s">
        <v>1062</v>
      </c>
      <c r="J6" s="1519"/>
      <c r="K6" s="1519"/>
      <c r="L6" s="5">
        <v>0</v>
      </c>
      <c r="M6" s="111">
        <v>0.22916666666666666</v>
      </c>
      <c r="N6" s="111">
        <v>0.2638888888888889</v>
      </c>
      <c r="O6" s="111">
        <v>0.2951388888888889</v>
      </c>
      <c r="P6" s="111">
        <v>0.3298611111111111</v>
      </c>
      <c r="Q6" s="111">
        <v>0.37152777777777773</v>
      </c>
      <c r="R6" s="111">
        <v>0.40277777777777773</v>
      </c>
      <c r="S6" s="111">
        <v>0.44444444444444442</v>
      </c>
      <c r="T6" s="111">
        <v>0.4861111111111111</v>
      </c>
      <c r="U6" s="111">
        <v>0.52777777777777779</v>
      </c>
      <c r="V6" s="111">
        <v>0.56944444444444442</v>
      </c>
      <c r="W6" s="111">
        <v>0.60416666666666663</v>
      </c>
      <c r="X6" s="111"/>
      <c r="Y6" s="111"/>
      <c r="Z6" s="111"/>
      <c r="AA6" s="111"/>
      <c r="AB6" s="111"/>
      <c r="AC6" s="111"/>
      <c r="AD6" s="1636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</row>
    <row r="7" spans="1:54">
      <c r="A7" s="1951"/>
      <c r="B7" s="335" t="s">
        <v>191</v>
      </c>
      <c r="C7" s="1264" t="s">
        <v>5</v>
      </c>
      <c r="D7" s="1264" t="s">
        <v>1681</v>
      </c>
      <c r="E7" s="1516" t="s">
        <v>19</v>
      </c>
      <c r="F7" s="1514">
        <v>0.35</v>
      </c>
      <c r="G7" s="28">
        <f>F7</f>
        <v>0.35</v>
      </c>
      <c r="H7" s="607" t="s">
        <v>741</v>
      </c>
      <c r="I7" s="607" t="s">
        <v>742</v>
      </c>
      <c r="J7" s="1515">
        <v>15</v>
      </c>
      <c r="K7" s="37">
        <f t="shared" ref="K7:K31" si="0">(F7/J7)/24</f>
        <v>9.7222222222222209E-4</v>
      </c>
      <c r="L7" s="37">
        <f>L6+K7</f>
        <v>9.7222222222222209E-4</v>
      </c>
      <c r="M7" s="98">
        <f t="shared" ref="M7:W13" si="1">M6+$K7</f>
        <v>0.23013888888888889</v>
      </c>
      <c r="N7" s="98">
        <f t="shared" si="1"/>
        <v>0.2648611111111111</v>
      </c>
      <c r="O7" s="98">
        <f t="shared" si="1"/>
        <v>0.2961111111111111</v>
      </c>
      <c r="P7" s="98">
        <f t="shared" si="1"/>
        <v>0.33083333333333331</v>
      </c>
      <c r="Q7" s="98">
        <f t="shared" si="1"/>
        <v>0.37249999999999994</v>
      </c>
      <c r="R7" s="98">
        <f t="shared" si="1"/>
        <v>0.40374999999999994</v>
      </c>
      <c r="S7" s="98">
        <f t="shared" si="1"/>
        <v>0.44541666666666663</v>
      </c>
      <c r="T7" s="98">
        <f t="shared" si="1"/>
        <v>0.48708333333333331</v>
      </c>
      <c r="U7" s="98">
        <f t="shared" si="1"/>
        <v>0.52875000000000005</v>
      </c>
      <c r="V7" s="98">
        <f t="shared" si="1"/>
        <v>0.57041666666666668</v>
      </c>
      <c r="W7" s="98">
        <f t="shared" si="1"/>
        <v>0.60513888888888889</v>
      </c>
      <c r="X7" s="98"/>
      <c r="Y7" s="98"/>
      <c r="Z7" s="98"/>
      <c r="AA7" s="98"/>
      <c r="AB7" s="98"/>
      <c r="AC7" s="98"/>
      <c r="AD7" s="98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</row>
    <row r="8" spans="1:54">
      <c r="A8" s="1951"/>
      <c r="B8" s="609" t="s">
        <v>206</v>
      </c>
      <c r="C8" s="1264" t="s">
        <v>5</v>
      </c>
      <c r="D8" s="1264" t="s">
        <v>1681</v>
      </c>
      <c r="E8" s="1516" t="s">
        <v>20</v>
      </c>
      <c r="F8" s="1514">
        <v>0.45</v>
      </c>
      <c r="G8" s="28">
        <f>G7+F8</f>
        <v>0.8</v>
      </c>
      <c r="H8" s="607" t="s">
        <v>800</v>
      </c>
      <c r="I8" s="607" t="s">
        <v>801</v>
      </c>
      <c r="J8" s="1515">
        <v>20</v>
      </c>
      <c r="K8" s="37">
        <f t="shared" si="0"/>
        <v>9.3749999999999997E-4</v>
      </c>
      <c r="L8" s="37">
        <f t="shared" ref="L8:L31" si="2">L7+K8</f>
        <v>1.9097222222222219E-3</v>
      </c>
      <c r="M8" s="98">
        <f t="shared" si="1"/>
        <v>0.2310763888888889</v>
      </c>
      <c r="N8" s="98">
        <f t="shared" si="1"/>
        <v>0.26579861111111108</v>
      </c>
      <c r="O8" s="98">
        <f t="shared" si="1"/>
        <v>0.29704861111111108</v>
      </c>
      <c r="P8" s="98">
        <f t="shared" si="1"/>
        <v>0.33177083333333329</v>
      </c>
      <c r="Q8" s="98">
        <f t="shared" si="1"/>
        <v>0.37343749999999992</v>
      </c>
      <c r="R8" s="98">
        <f t="shared" si="1"/>
        <v>0.40468749999999992</v>
      </c>
      <c r="S8" s="98">
        <f t="shared" si="1"/>
        <v>0.44635416666666661</v>
      </c>
      <c r="T8" s="98">
        <f t="shared" si="1"/>
        <v>0.48802083333333329</v>
      </c>
      <c r="U8" s="98">
        <f t="shared" si="1"/>
        <v>0.52968750000000009</v>
      </c>
      <c r="V8" s="98">
        <f t="shared" si="1"/>
        <v>0.57135416666666672</v>
      </c>
      <c r="W8" s="98">
        <f t="shared" si="1"/>
        <v>0.60607638888888893</v>
      </c>
      <c r="X8" s="98"/>
      <c r="Y8" s="98"/>
      <c r="Z8" s="98"/>
      <c r="AA8" s="98"/>
      <c r="AB8" s="98"/>
      <c r="AC8" s="98"/>
      <c r="AD8" s="98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</row>
    <row r="9" spans="1:54">
      <c r="A9" s="1951"/>
      <c r="B9" s="609" t="s">
        <v>205</v>
      </c>
      <c r="C9" s="1264" t="s">
        <v>5</v>
      </c>
      <c r="D9" s="1264" t="s">
        <v>1681</v>
      </c>
      <c r="E9" s="1764" t="s">
        <v>21</v>
      </c>
      <c r="F9" s="1514">
        <v>0.22</v>
      </c>
      <c r="G9" s="28">
        <f>G8+F9</f>
        <v>1.02</v>
      </c>
      <c r="H9" s="607" t="s">
        <v>736</v>
      </c>
      <c r="I9" s="609" t="s">
        <v>763</v>
      </c>
      <c r="J9" s="1515">
        <v>15</v>
      </c>
      <c r="K9" s="37">
        <f t="shared" si="0"/>
        <v>6.111111111111111E-4</v>
      </c>
      <c r="L9" s="37">
        <f t="shared" si="2"/>
        <v>2.5208333333333333E-3</v>
      </c>
      <c r="M9" s="98">
        <f t="shared" si="1"/>
        <v>0.23168750000000002</v>
      </c>
      <c r="N9" s="98">
        <f t="shared" si="1"/>
        <v>0.2664097222222222</v>
      </c>
      <c r="O9" s="98">
        <f t="shared" si="1"/>
        <v>0.2976597222222222</v>
      </c>
      <c r="P9" s="98">
        <f t="shared" si="1"/>
        <v>0.33238194444444441</v>
      </c>
      <c r="Q9" s="98">
        <f t="shared" si="1"/>
        <v>0.37404861111111104</v>
      </c>
      <c r="R9" s="98">
        <f t="shared" si="1"/>
        <v>0.40529861111111104</v>
      </c>
      <c r="S9" s="98">
        <f t="shared" si="1"/>
        <v>0.44696527777777773</v>
      </c>
      <c r="T9" s="98">
        <f t="shared" si="1"/>
        <v>0.48863194444444441</v>
      </c>
      <c r="U9" s="98">
        <f t="shared" si="1"/>
        <v>0.53029861111111121</v>
      </c>
      <c r="V9" s="98">
        <f t="shared" si="1"/>
        <v>0.57196527777777784</v>
      </c>
      <c r="W9" s="98">
        <f t="shared" si="1"/>
        <v>0.60668750000000005</v>
      </c>
      <c r="X9" s="98"/>
      <c r="Y9" s="98"/>
      <c r="Z9" s="98"/>
      <c r="AA9" s="98"/>
      <c r="AB9" s="98"/>
      <c r="AC9" s="98"/>
      <c r="AD9" s="98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</row>
    <row r="10" spans="1:54">
      <c r="A10" s="1951"/>
      <c r="B10" s="609" t="s">
        <v>203</v>
      </c>
      <c r="C10" s="1264" t="s">
        <v>5</v>
      </c>
      <c r="D10" s="1264" t="s">
        <v>1681</v>
      </c>
      <c r="E10" s="1764" t="s">
        <v>22</v>
      </c>
      <c r="F10" s="1514">
        <v>0.45</v>
      </c>
      <c r="G10" s="28">
        <f>G9+F10</f>
        <v>1.47</v>
      </c>
      <c r="H10" s="607" t="s">
        <v>798</v>
      </c>
      <c r="I10" s="607" t="s">
        <v>799</v>
      </c>
      <c r="J10" s="1515">
        <v>25</v>
      </c>
      <c r="K10" s="37">
        <f t="shared" si="0"/>
        <v>7.5000000000000012E-4</v>
      </c>
      <c r="L10" s="37">
        <f t="shared" si="2"/>
        <v>3.2708333333333335E-3</v>
      </c>
      <c r="M10" s="98">
        <f t="shared" si="1"/>
        <v>0.23243750000000002</v>
      </c>
      <c r="N10" s="98">
        <f t="shared" si="1"/>
        <v>0.26715972222222217</v>
      </c>
      <c r="O10" s="98">
        <f t="shared" si="1"/>
        <v>0.29840972222222217</v>
      </c>
      <c r="P10" s="98">
        <f t="shared" si="1"/>
        <v>0.33313194444444438</v>
      </c>
      <c r="Q10" s="98">
        <f t="shared" si="1"/>
        <v>0.37479861111111101</v>
      </c>
      <c r="R10" s="98">
        <f t="shared" si="1"/>
        <v>0.40604861111111101</v>
      </c>
      <c r="S10" s="98">
        <f t="shared" si="1"/>
        <v>0.4477152777777777</v>
      </c>
      <c r="T10" s="98">
        <f t="shared" si="1"/>
        <v>0.48938194444444438</v>
      </c>
      <c r="U10" s="98">
        <f t="shared" si="1"/>
        <v>0.53104861111111124</v>
      </c>
      <c r="V10" s="98">
        <f t="shared" si="1"/>
        <v>0.57271527777777786</v>
      </c>
      <c r="W10" s="98">
        <f t="shared" si="1"/>
        <v>0.60743750000000007</v>
      </c>
      <c r="X10" s="98"/>
      <c r="Y10" s="98"/>
      <c r="Z10" s="98"/>
      <c r="AA10" s="98"/>
      <c r="AB10" s="98"/>
      <c r="AC10" s="98"/>
      <c r="AD10" s="98"/>
    </row>
    <row r="11" spans="1:54">
      <c r="A11" s="1951"/>
      <c r="B11" s="335" t="s">
        <v>192</v>
      </c>
      <c r="C11" s="1264" t="s">
        <v>5</v>
      </c>
      <c r="D11" s="1264" t="s">
        <v>1684</v>
      </c>
      <c r="E11" s="1764" t="s">
        <v>23</v>
      </c>
      <c r="F11" s="123">
        <v>0.8</v>
      </c>
      <c r="G11" s="28">
        <f t="shared" ref="G11:G31" si="3">G10+F11</f>
        <v>2.27</v>
      </c>
      <c r="H11" s="607" t="s">
        <v>790</v>
      </c>
      <c r="I11" s="607" t="s">
        <v>797</v>
      </c>
      <c r="J11" s="1515">
        <v>30</v>
      </c>
      <c r="K11" s="37">
        <f t="shared" si="0"/>
        <v>1.1111111111111111E-3</v>
      </c>
      <c r="L11" s="37">
        <f t="shared" si="2"/>
        <v>4.3819444444444444E-3</v>
      </c>
      <c r="M11" s="98">
        <f t="shared" si="1"/>
        <v>0.23354861111111114</v>
      </c>
      <c r="N11" s="98">
        <f t="shared" si="1"/>
        <v>0.26827083333333329</v>
      </c>
      <c r="O11" s="98">
        <f t="shared" si="1"/>
        <v>0.29952083333333329</v>
      </c>
      <c r="P11" s="98">
        <f t="shared" si="1"/>
        <v>0.3342430555555555</v>
      </c>
      <c r="Q11" s="98">
        <f t="shared" si="1"/>
        <v>0.37590972222222213</v>
      </c>
      <c r="R11" s="98">
        <f t="shared" si="1"/>
        <v>0.40715972222222213</v>
      </c>
      <c r="S11" s="98">
        <f t="shared" si="1"/>
        <v>0.44882638888888882</v>
      </c>
      <c r="T11" s="98">
        <f t="shared" si="1"/>
        <v>0.4904930555555555</v>
      </c>
      <c r="U11" s="98">
        <f t="shared" si="1"/>
        <v>0.5321597222222223</v>
      </c>
      <c r="V11" s="98">
        <f t="shared" si="1"/>
        <v>0.57382638888888893</v>
      </c>
      <c r="W11" s="98">
        <f t="shared" si="1"/>
        <v>0.60854861111111114</v>
      </c>
      <c r="X11" s="98"/>
      <c r="Y11" s="98"/>
      <c r="Z11" s="98"/>
      <c r="AA11" s="98"/>
      <c r="AB11" s="98"/>
      <c r="AC11" s="98"/>
      <c r="AD11" s="98"/>
    </row>
    <row r="12" spans="1:54">
      <c r="A12" s="1951"/>
      <c r="B12" s="335" t="s">
        <v>193</v>
      </c>
      <c r="C12" s="1264" t="s">
        <v>5</v>
      </c>
      <c r="D12" s="1264" t="s">
        <v>1684</v>
      </c>
      <c r="E12" s="1764" t="s">
        <v>24</v>
      </c>
      <c r="F12" s="1514">
        <v>0.54</v>
      </c>
      <c r="G12" s="28">
        <f t="shared" si="3"/>
        <v>2.81</v>
      </c>
      <c r="H12" s="607" t="s">
        <v>791</v>
      </c>
      <c r="I12" s="609" t="s">
        <v>796</v>
      </c>
      <c r="J12" s="1508">
        <v>30</v>
      </c>
      <c r="K12" s="9">
        <f t="shared" si="0"/>
        <v>7.5000000000000012E-4</v>
      </c>
      <c r="L12" s="9">
        <f t="shared" si="2"/>
        <v>5.1319444444444442E-3</v>
      </c>
      <c r="M12" s="10">
        <f t="shared" si="1"/>
        <v>0.23429861111111114</v>
      </c>
      <c r="N12" s="10">
        <f t="shared" si="1"/>
        <v>0.26902083333333326</v>
      </c>
      <c r="O12" s="98">
        <f t="shared" si="1"/>
        <v>0.30027083333333326</v>
      </c>
      <c r="P12" s="98">
        <f t="shared" si="1"/>
        <v>0.33499305555555547</v>
      </c>
      <c r="Q12" s="98">
        <f t="shared" si="1"/>
        <v>0.3766597222222221</v>
      </c>
      <c r="R12" s="98">
        <f t="shared" si="1"/>
        <v>0.4079097222222221</v>
      </c>
      <c r="S12" s="98">
        <f t="shared" si="1"/>
        <v>0.44957638888888879</v>
      </c>
      <c r="T12" s="98">
        <f t="shared" si="1"/>
        <v>0.49124305555555547</v>
      </c>
      <c r="U12" s="98">
        <f t="shared" si="1"/>
        <v>0.53290972222222233</v>
      </c>
      <c r="V12" s="98">
        <f t="shared" si="1"/>
        <v>0.57457638888888896</v>
      </c>
      <c r="W12" s="98">
        <f t="shared" si="1"/>
        <v>0.60929861111111117</v>
      </c>
      <c r="X12" s="98"/>
      <c r="Y12" s="98"/>
      <c r="Z12" s="10"/>
      <c r="AA12" s="10"/>
      <c r="AB12" s="10"/>
      <c r="AC12" s="10"/>
      <c r="AD12" s="10"/>
    </row>
    <row r="13" spans="1:54">
      <c r="A13" s="1951"/>
      <c r="B13" s="335" t="s">
        <v>194</v>
      </c>
      <c r="C13" s="1264" t="s">
        <v>5</v>
      </c>
      <c r="D13" s="1264" t="s">
        <v>1684</v>
      </c>
      <c r="E13" s="1764" t="s">
        <v>25</v>
      </c>
      <c r="F13" s="1514">
        <v>0.28000000000000003</v>
      </c>
      <c r="G13" s="28">
        <f t="shared" si="3"/>
        <v>3.09</v>
      </c>
      <c r="H13" s="607" t="s">
        <v>792</v>
      </c>
      <c r="I13" s="607" t="s">
        <v>795</v>
      </c>
      <c r="J13" s="1515">
        <v>30</v>
      </c>
      <c r="K13" s="37">
        <f t="shared" si="0"/>
        <v>3.8888888888888892E-4</v>
      </c>
      <c r="L13" s="9">
        <f t="shared" si="2"/>
        <v>5.5208333333333333E-3</v>
      </c>
      <c r="M13" s="10">
        <f t="shared" si="1"/>
        <v>0.23468750000000002</v>
      </c>
      <c r="N13" s="10">
        <f t="shared" si="1"/>
        <v>0.26940972222222215</v>
      </c>
      <c r="O13" s="98">
        <f t="shared" si="1"/>
        <v>0.30065972222222215</v>
      </c>
      <c r="P13" s="98">
        <f t="shared" si="1"/>
        <v>0.33538194444444436</v>
      </c>
      <c r="Q13" s="98">
        <f t="shared" si="1"/>
        <v>0.37704861111111099</v>
      </c>
      <c r="R13" s="98">
        <f t="shared" si="1"/>
        <v>0.40829861111111099</v>
      </c>
      <c r="S13" s="98">
        <f t="shared" si="1"/>
        <v>0.44996527777777767</v>
      </c>
      <c r="T13" s="98">
        <f t="shared" si="1"/>
        <v>0.49163194444444436</v>
      </c>
      <c r="U13" s="98">
        <f t="shared" si="1"/>
        <v>0.53329861111111121</v>
      </c>
      <c r="V13" s="98">
        <f t="shared" si="1"/>
        <v>0.57496527777777784</v>
      </c>
      <c r="W13" s="98">
        <f t="shared" si="1"/>
        <v>0.60968750000000005</v>
      </c>
      <c r="X13" s="98"/>
      <c r="Y13" s="98"/>
      <c r="Z13" s="10"/>
      <c r="AA13" s="10"/>
      <c r="AB13" s="10"/>
      <c r="AC13" s="10"/>
      <c r="AD13" s="10"/>
    </row>
    <row r="14" spans="1:54">
      <c r="A14" s="1951"/>
      <c r="B14" s="335" t="s">
        <v>460</v>
      </c>
      <c r="C14" s="1264" t="s">
        <v>4</v>
      </c>
      <c r="D14" s="1264" t="s">
        <v>1681</v>
      </c>
      <c r="E14" s="1764" t="s">
        <v>26</v>
      </c>
      <c r="F14" s="1514">
        <v>0.83</v>
      </c>
      <c r="G14" s="28">
        <f t="shared" si="3"/>
        <v>3.92</v>
      </c>
      <c r="H14" s="607" t="s">
        <v>1063</v>
      </c>
      <c r="I14" s="607" t="s">
        <v>1064</v>
      </c>
      <c r="J14" s="1515">
        <v>35</v>
      </c>
      <c r="K14" s="37">
        <f t="shared" si="0"/>
        <v>9.88095238095238E-4</v>
      </c>
      <c r="L14" s="9">
        <f t="shared" si="2"/>
        <v>6.5089285714285718E-3</v>
      </c>
      <c r="M14" s="10">
        <f t="shared" ref="M14:W14" si="4">M13+$K14</f>
        <v>0.23567559523809525</v>
      </c>
      <c r="N14" s="10">
        <f t="shared" si="4"/>
        <v>0.27039781746031738</v>
      </c>
      <c r="O14" s="98">
        <f t="shared" si="4"/>
        <v>0.30164781746031738</v>
      </c>
      <c r="P14" s="98">
        <f t="shared" si="4"/>
        <v>0.33637003968253959</v>
      </c>
      <c r="Q14" s="98">
        <f t="shared" si="4"/>
        <v>0.37803670634920622</v>
      </c>
      <c r="R14" s="98">
        <f t="shared" si="4"/>
        <v>0.40928670634920622</v>
      </c>
      <c r="S14" s="98">
        <f t="shared" si="4"/>
        <v>0.4509533730158729</v>
      </c>
      <c r="T14" s="98">
        <f t="shared" si="4"/>
        <v>0.49262003968253959</v>
      </c>
      <c r="U14" s="98">
        <f t="shared" si="4"/>
        <v>0.5342867063492065</v>
      </c>
      <c r="V14" s="98">
        <f t="shared" si="4"/>
        <v>0.57595337301587313</v>
      </c>
      <c r="W14" s="98">
        <f t="shared" si="4"/>
        <v>0.61067559523809534</v>
      </c>
      <c r="X14" s="98"/>
      <c r="Y14" s="98"/>
      <c r="Z14" s="10"/>
      <c r="AA14" s="10"/>
      <c r="AB14" s="10"/>
      <c r="AC14" s="10"/>
      <c r="AD14" s="10"/>
    </row>
    <row r="15" spans="1:54">
      <c r="A15" s="1951"/>
      <c r="B15" s="335" t="s">
        <v>459</v>
      </c>
      <c r="C15" s="1264" t="s">
        <v>4</v>
      </c>
      <c r="D15" s="1264" t="s">
        <v>1681</v>
      </c>
      <c r="E15" s="1764" t="s">
        <v>27</v>
      </c>
      <c r="F15" s="1514">
        <v>0.69</v>
      </c>
      <c r="G15" s="28">
        <f t="shared" si="3"/>
        <v>4.6099999999999994</v>
      </c>
      <c r="H15" s="607" t="s">
        <v>1065</v>
      </c>
      <c r="I15" s="607" t="s">
        <v>701</v>
      </c>
      <c r="J15" s="1515">
        <v>35</v>
      </c>
      <c r="K15" s="37">
        <f t="shared" si="0"/>
        <v>8.2142857142857137E-4</v>
      </c>
      <c r="L15" s="9">
        <f t="shared" si="2"/>
        <v>7.3303571428571428E-3</v>
      </c>
      <c r="M15" s="10">
        <f t="shared" ref="M15:W15" si="5">M14+$K15</f>
        <v>0.23649702380952384</v>
      </c>
      <c r="N15" s="10">
        <f t="shared" si="5"/>
        <v>0.27121924603174596</v>
      </c>
      <c r="O15" s="98">
        <f t="shared" si="5"/>
        <v>0.30246924603174596</v>
      </c>
      <c r="P15" s="98">
        <f t="shared" si="5"/>
        <v>0.33719146825396817</v>
      </c>
      <c r="Q15" s="98">
        <f t="shared" si="5"/>
        <v>0.3788581349206348</v>
      </c>
      <c r="R15" s="98">
        <f t="shared" si="5"/>
        <v>0.4101081349206348</v>
      </c>
      <c r="S15" s="98">
        <f t="shared" si="5"/>
        <v>0.45177480158730149</v>
      </c>
      <c r="T15" s="98">
        <f t="shared" si="5"/>
        <v>0.49344146825396817</v>
      </c>
      <c r="U15" s="98">
        <f t="shared" si="5"/>
        <v>0.53510813492063503</v>
      </c>
      <c r="V15" s="98">
        <f t="shared" si="5"/>
        <v>0.57677480158730166</v>
      </c>
      <c r="W15" s="98">
        <f t="shared" si="5"/>
        <v>0.61149702380952387</v>
      </c>
      <c r="X15" s="98"/>
      <c r="Y15" s="98"/>
      <c r="Z15" s="10"/>
      <c r="AA15" s="10"/>
      <c r="AB15" s="10"/>
      <c r="AC15" s="10"/>
      <c r="AD15" s="10"/>
    </row>
    <row r="16" spans="1:54">
      <c r="A16" s="1951"/>
      <c r="B16" s="335" t="s">
        <v>195</v>
      </c>
      <c r="C16" s="1264" t="s">
        <v>4</v>
      </c>
      <c r="D16" s="1264" t="s">
        <v>1681</v>
      </c>
      <c r="E16" s="1764" t="s">
        <v>28</v>
      </c>
      <c r="F16" s="1514">
        <v>0.5</v>
      </c>
      <c r="G16" s="28">
        <f t="shared" si="3"/>
        <v>5.1099999999999994</v>
      </c>
      <c r="H16" s="873" t="s">
        <v>1870</v>
      </c>
      <c r="I16" s="873" t="s">
        <v>1871</v>
      </c>
      <c r="J16" s="1515">
        <v>30</v>
      </c>
      <c r="K16" s="37">
        <f t="shared" si="0"/>
        <v>6.9444444444444447E-4</v>
      </c>
      <c r="L16" s="9">
        <f t="shared" si="2"/>
        <v>8.0248015873015874E-3</v>
      </c>
      <c r="M16" s="10">
        <f t="shared" ref="M16:W16" si="6">M15+$K16</f>
        <v>0.23719146825396828</v>
      </c>
      <c r="N16" s="10">
        <f t="shared" si="6"/>
        <v>0.27191369047619041</v>
      </c>
      <c r="O16" s="98">
        <f t="shared" si="6"/>
        <v>0.30316369047619041</v>
      </c>
      <c r="P16" s="98">
        <f t="shared" si="6"/>
        <v>0.33788591269841262</v>
      </c>
      <c r="Q16" s="98">
        <f t="shared" si="6"/>
        <v>0.37955257936507925</v>
      </c>
      <c r="R16" s="98">
        <f t="shared" si="6"/>
        <v>0.41080257936507925</v>
      </c>
      <c r="S16" s="98">
        <f t="shared" si="6"/>
        <v>0.45246924603174593</v>
      </c>
      <c r="T16" s="98">
        <f t="shared" si="6"/>
        <v>0.49413591269841262</v>
      </c>
      <c r="U16" s="98">
        <f t="shared" si="6"/>
        <v>0.53580257936507947</v>
      </c>
      <c r="V16" s="98">
        <f t="shared" si="6"/>
        <v>0.5774692460317461</v>
      </c>
      <c r="W16" s="98">
        <f t="shared" si="6"/>
        <v>0.61219146825396831</v>
      </c>
      <c r="X16" s="98"/>
      <c r="Y16" s="98"/>
      <c r="Z16" s="10"/>
      <c r="AA16" s="10"/>
      <c r="AB16" s="10"/>
      <c r="AC16" s="10"/>
      <c r="AD16" s="10"/>
    </row>
    <row r="17" spans="1:50">
      <c r="A17" s="1951"/>
      <c r="B17" s="335" t="s">
        <v>196</v>
      </c>
      <c r="C17" s="1516" t="s">
        <v>5</v>
      </c>
      <c r="D17" s="1516" t="s">
        <v>1684</v>
      </c>
      <c r="E17" s="1764" t="s">
        <v>29</v>
      </c>
      <c r="F17" s="124">
        <v>2.48</v>
      </c>
      <c r="G17" s="28">
        <f t="shared" si="3"/>
        <v>7.59</v>
      </c>
      <c r="H17" s="607" t="s">
        <v>793</v>
      </c>
      <c r="I17" s="607" t="s">
        <v>794</v>
      </c>
      <c r="J17" s="1515">
        <v>35</v>
      </c>
      <c r="K17" s="37">
        <f t="shared" si="0"/>
        <v>2.9523809523809524E-3</v>
      </c>
      <c r="L17" s="9">
        <f t="shared" si="2"/>
        <v>1.097718253968254E-2</v>
      </c>
      <c r="M17" s="10">
        <f t="shared" ref="M17:W17" si="7">M16+$K17</f>
        <v>0.24014384920634924</v>
      </c>
      <c r="N17" s="10">
        <f t="shared" si="7"/>
        <v>0.27486607142857133</v>
      </c>
      <c r="O17" s="98">
        <f t="shared" si="7"/>
        <v>0.30611607142857133</v>
      </c>
      <c r="P17" s="98">
        <f t="shared" si="7"/>
        <v>0.34083829365079354</v>
      </c>
      <c r="Q17" s="98">
        <f t="shared" si="7"/>
        <v>0.38250496031746017</v>
      </c>
      <c r="R17" s="98">
        <f t="shared" si="7"/>
        <v>0.41375496031746017</v>
      </c>
      <c r="S17" s="98">
        <f t="shared" si="7"/>
        <v>0.45542162698412686</v>
      </c>
      <c r="T17" s="98">
        <f t="shared" si="7"/>
        <v>0.49708829365079354</v>
      </c>
      <c r="U17" s="98">
        <f t="shared" si="7"/>
        <v>0.5387549603174604</v>
      </c>
      <c r="V17" s="98">
        <f t="shared" si="7"/>
        <v>0.58042162698412703</v>
      </c>
      <c r="W17" s="98">
        <f t="shared" si="7"/>
        <v>0.61514384920634924</v>
      </c>
      <c r="X17" s="98"/>
      <c r="Y17" s="98"/>
      <c r="Z17" s="10"/>
      <c r="AA17" s="10"/>
      <c r="AB17" s="10"/>
      <c r="AC17" s="10"/>
      <c r="AD17" s="10"/>
    </row>
    <row r="18" spans="1:50">
      <c r="A18" s="1951"/>
      <c r="B18" s="335" t="s">
        <v>197</v>
      </c>
      <c r="C18" s="1516" t="s">
        <v>4</v>
      </c>
      <c r="D18" s="1516" t="s">
        <v>1681</v>
      </c>
      <c r="E18" s="1764" t="s">
        <v>30</v>
      </c>
      <c r="F18" s="1514">
        <v>0.85</v>
      </c>
      <c r="G18" s="28">
        <f t="shared" si="3"/>
        <v>8.44</v>
      </c>
      <c r="H18" s="607" t="s">
        <v>747</v>
      </c>
      <c r="I18" s="607" t="s">
        <v>748</v>
      </c>
      <c r="J18" s="1515">
        <v>35</v>
      </c>
      <c r="K18" s="37">
        <f t="shared" si="0"/>
        <v>1.0119047619047618E-3</v>
      </c>
      <c r="L18" s="9">
        <f t="shared" si="2"/>
        <v>1.1989087301587303E-2</v>
      </c>
      <c r="M18" s="10">
        <f t="shared" ref="M18:W18" si="8">M17+$K18</f>
        <v>0.24115575396825401</v>
      </c>
      <c r="N18" s="10">
        <f t="shared" si="8"/>
        <v>0.2758779761904761</v>
      </c>
      <c r="O18" s="98">
        <f t="shared" si="8"/>
        <v>0.3071279761904761</v>
      </c>
      <c r="P18" s="98">
        <f t="shared" si="8"/>
        <v>0.34185019841269831</v>
      </c>
      <c r="Q18" s="98">
        <f t="shared" si="8"/>
        <v>0.38351686507936494</v>
      </c>
      <c r="R18" s="98">
        <f t="shared" si="8"/>
        <v>0.41476686507936494</v>
      </c>
      <c r="S18" s="98">
        <f t="shared" si="8"/>
        <v>0.45643353174603163</v>
      </c>
      <c r="T18" s="98">
        <f t="shared" si="8"/>
        <v>0.49810019841269831</v>
      </c>
      <c r="U18" s="98">
        <f t="shared" si="8"/>
        <v>0.53976686507936511</v>
      </c>
      <c r="V18" s="98">
        <f t="shared" si="8"/>
        <v>0.58143353174603174</v>
      </c>
      <c r="W18" s="98">
        <f t="shared" si="8"/>
        <v>0.61615575396825395</v>
      </c>
      <c r="X18" s="98"/>
      <c r="Y18" s="98"/>
      <c r="Z18" s="10"/>
      <c r="AA18" s="10"/>
      <c r="AB18" s="10"/>
      <c r="AC18" s="10"/>
      <c r="AD18" s="10"/>
    </row>
    <row r="19" spans="1:50">
      <c r="A19" s="1951"/>
      <c r="B19" s="335" t="s">
        <v>196</v>
      </c>
      <c r="C19" s="1516" t="s">
        <v>4</v>
      </c>
      <c r="D19" s="1516" t="s">
        <v>1684</v>
      </c>
      <c r="E19" s="1764" t="s">
        <v>31</v>
      </c>
      <c r="F19" s="1514">
        <v>0.85</v>
      </c>
      <c r="G19" s="28">
        <f t="shared" si="3"/>
        <v>9.2899999999999991</v>
      </c>
      <c r="H19" s="607" t="s">
        <v>764</v>
      </c>
      <c r="I19" s="609" t="s">
        <v>765</v>
      </c>
      <c r="J19" s="1515">
        <v>35</v>
      </c>
      <c r="K19" s="37">
        <f t="shared" si="0"/>
        <v>1.0119047619047618E-3</v>
      </c>
      <c r="L19" s="9">
        <f t="shared" si="2"/>
        <v>1.3000992063492065E-2</v>
      </c>
      <c r="M19" s="10">
        <f t="shared" ref="M19:W19" si="9">M18+$K19</f>
        <v>0.24216765873015877</v>
      </c>
      <c r="N19" s="10">
        <f t="shared" si="9"/>
        <v>0.27688988095238087</v>
      </c>
      <c r="O19" s="98">
        <f t="shared" si="9"/>
        <v>0.30813988095238087</v>
      </c>
      <c r="P19" s="98">
        <f t="shared" si="9"/>
        <v>0.34286210317460308</v>
      </c>
      <c r="Q19" s="98">
        <f t="shared" si="9"/>
        <v>0.38452876984126971</v>
      </c>
      <c r="R19" s="98">
        <f t="shared" si="9"/>
        <v>0.41577876984126971</v>
      </c>
      <c r="S19" s="98">
        <f t="shared" si="9"/>
        <v>0.4574454365079364</v>
      </c>
      <c r="T19" s="98">
        <f t="shared" si="9"/>
        <v>0.49911210317460308</v>
      </c>
      <c r="U19" s="98">
        <f t="shared" si="9"/>
        <v>0.54077876984126982</v>
      </c>
      <c r="V19" s="98">
        <f t="shared" si="9"/>
        <v>0.58244543650793645</v>
      </c>
      <c r="W19" s="98">
        <f t="shared" si="9"/>
        <v>0.61716765873015866</v>
      </c>
      <c r="X19" s="98"/>
      <c r="Y19" s="98"/>
      <c r="Z19" s="10"/>
      <c r="AA19" s="10"/>
      <c r="AB19" s="10"/>
      <c r="AC19" s="10"/>
      <c r="AD19" s="10"/>
    </row>
    <row r="20" spans="1:50">
      <c r="A20" s="1951"/>
      <c r="B20" s="335" t="s">
        <v>198</v>
      </c>
      <c r="C20" s="1516" t="s">
        <v>5</v>
      </c>
      <c r="D20" s="1516" t="s">
        <v>1683</v>
      </c>
      <c r="E20" s="1764" t="s">
        <v>32</v>
      </c>
      <c r="F20" s="28">
        <v>1.75</v>
      </c>
      <c r="G20" s="28">
        <f t="shared" si="3"/>
        <v>11.04</v>
      </c>
      <c r="H20" s="607" t="s">
        <v>1074</v>
      </c>
      <c r="I20" s="607" t="s">
        <v>1075</v>
      </c>
      <c r="J20" s="1515">
        <v>30</v>
      </c>
      <c r="K20" s="37">
        <f t="shared" si="0"/>
        <v>2.4305555555555556E-3</v>
      </c>
      <c r="L20" s="9">
        <f t="shared" si="2"/>
        <v>1.5431547619047621E-2</v>
      </c>
      <c r="M20" s="10">
        <f t="shared" ref="M20:W20" si="10">M19+$K20</f>
        <v>0.24459821428571432</v>
      </c>
      <c r="N20" s="10">
        <f t="shared" si="10"/>
        <v>0.27932043650793642</v>
      </c>
      <c r="O20" s="98">
        <f t="shared" si="10"/>
        <v>0.31057043650793642</v>
      </c>
      <c r="P20" s="98">
        <f t="shared" si="10"/>
        <v>0.34529265873015863</v>
      </c>
      <c r="Q20" s="98">
        <f t="shared" si="10"/>
        <v>0.38695932539682526</v>
      </c>
      <c r="R20" s="98">
        <f t="shared" si="10"/>
        <v>0.41820932539682526</v>
      </c>
      <c r="S20" s="98">
        <f t="shared" si="10"/>
        <v>0.45987599206349195</v>
      </c>
      <c r="T20" s="98">
        <f t="shared" si="10"/>
        <v>0.50154265873015869</v>
      </c>
      <c r="U20" s="98">
        <f t="shared" si="10"/>
        <v>0.54320932539682543</v>
      </c>
      <c r="V20" s="98">
        <f t="shared" si="10"/>
        <v>0.58487599206349206</v>
      </c>
      <c r="W20" s="98">
        <f t="shared" si="10"/>
        <v>0.61959821428571427</v>
      </c>
      <c r="X20" s="98"/>
      <c r="Y20" s="98"/>
      <c r="Z20" s="10"/>
      <c r="AA20" s="10"/>
      <c r="AB20" s="10"/>
      <c r="AC20" s="10"/>
      <c r="AD20" s="10"/>
    </row>
    <row r="21" spans="1:50">
      <c r="A21" s="1951"/>
      <c r="B21" s="335" t="s">
        <v>199</v>
      </c>
      <c r="C21" s="1516" t="s">
        <v>4</v>
      </c>
      <c r="D21" s="1516" t="s">
        <v>1681</v>
      </c>
      <c r="E21" s="1764" t="s">
        <v>148</v>
      </c>
      <c r="F21" s="28">
        <v>0.78</v>
      </c>
      <c r="G21" s="28">
        <f t="shared" si="3"/>
        <v>11.819999999999999</v>
      </c>
      <c r="H21" s="607" t="s">
        <v>1076</v>
      </c>
      <c r="I21" s="607" t="s">
        <v>1077</v>
      </c>
      <c r="J21" s="1515">
        <v>30</v>
      </c>
      <c r="K21" s="37">
        <f t="shared" si="0"/>
        <v>1.0833333333333335E-3</v>
      </c>
      <c r="L21" s="9">
        <f t="shared" si="2"/>
        <v>1.6514880952380954E-2</v>
      </c>
      <c r="M21" s="10">
        <f t="shared" ref="M21:W21" si="11">M20+$K21</f>
        <v>0.24568154761904765</v>
      </c>
      <c r="N21" s="10">
        <f t="shared" si="11"/>
        <v>0.28040376984126975</v>
      </c>
      <c r="O21" s="98">
        <f t="shared" si="11"/>
        <v>0.31165376984126975</v>
      </c>
      <c r="P21" s="98">
        <f t="shared" si="11"/>
        <v>0.34637599206349196</v>
      </c>
      <c r="Q21" s="98">
        <f t="shared" si="11"/>
        <v>0.38804265873015859</v>
      </c>
      <c r="R21" s="98">
        <f t="shared" si="11"/>
        <v>0.41929265873015859</v>
      </c>
      <c r="S21" s="98">
        <f t="shared" si="11"/>
        <v>0.46095932539682527</v>
      </c>
      <c r="T21" s="98">
        <f t="shared" si="11"/>
        <v>0.50262599206349201</v>
      </c>
      <c r="U21" s="98">
        <f t="shared" si="11"/>
        <v>0.54429265873015875</v>
      </c>
      <c r="V21" s="98">
        <f t="shared" si="11"/>
        <v>0.58595932539682538</v>
      </c>
      <c r="W21" s="98">
        <f t="shared" si="11"/>
        <v>0.62068154761904759</v>
      </c>
      <c r="X21" s="98"/>
      <c r="Y21" s="98"/>
      <c r="Z21" s="10"/>
      <c r="AA21" s="10"/>
      <c r="AB21" s="10"/>
      <c r="AC21" s="10"/>
      <c r="AD21" s="10"/>
      <c r="AE21" s="192"/>
    </row>
    <row r="22" spans="1:50">
      <c r="A22" s="1951"/>
      <c r="B22" s="335" t="s">
        <v>207</v>
      </c>
      <c r="C22" s="1516" t="s">
        <v>4</v>
      </c>
      <c r="D22" s="1516" t="s">
        <v>1683</v>
      </c>
      <c r="E22" s="1764" t="s">
        <v>149</v>
      </c>
      <c r="F22" s="28">
        <v>0.94</v>
      </c>
      <c r="G22" s="28">
        <f t="shared" si="3"/>
        <v>12.759999999999998</v>
      </c>
      <c r="H22" s="607" t="s">
        <v>1078</v>
      </c>
      <c r="I22" s="609" t="s">
        <v>1079</v>
      </c>
      <c r="J22" s="1515">
        <v>30</v>
      </c>
      <c r="K22" s="37">
        <f t="shared" si="0"/>
        <v>1.3055555555555555E-3</v>
      </c>
      <c r="L22" s="9">
        <f t="shared" si="2"/>
        <v>1.7820436507936511E-2</v>
      </c>
      <c r="M22" s="10">
        <f t="shared" ref="M22:W22" si="12">M21+$K22</f>
        <v>0.24698710317460321</v>
      </c>
      <c r="N22" s="10">
        <f t="shared" si="12"/>
        <v>0.28170932539682531</v>
      </c>
      <c r="O22" s="98">
        <f t="shared" si="12"/>
        <v>0.31295932539682531</v>
      </c>
      <c r="P22" s="98">
        <f t="shared" si="12"/>
        <v>0.34768154761904752</v>
      </c>
      <c r="Q22" s="98">
        <f t="shared" si="12"/>
        <v>0.38934821428571414</v>
      </c>
      <c r="R22" s="98">
        <f t="shared" si="12"/>
        <v>0.42059821428571414</v>
      </c>
      <c r="S22" s="98">
        <f t="shared" si="12"/>
        <v>0.46226488095238083</v>
      </c>
      <c r="T22" s="98">
        <f t="shared" si="12"/>
        <v>0.50393154761904757</v>
      </c>
      <c r="U22" s="98">
        <f t="shared" si="12"/>
        <v>0.54559821428571431</v>
      </c>
      <c r="V22" s="98">
        <f t="shared" si="12"/>
        <v>0.58726488095238094</v>
      </c>
      <c r="W22" s="98">
        <f t="shared" si="12"/>
        <v>0.62198710317460315</v>
      </c>
      <c r="X22" s="98"/>
      <c r="Y22" s="98"/>
      <c r="Z22" s="10"/>
      <c r="AA22" s="10"/>
      <c r="AB22" s="10"/>
      <c r="AC22" s="10"/>
      <c r="AD22" s="10"/>
      <c r="AE22" s="92"/>
      <c r="AF22" s="15"/>
    </row>
    <row r="23" spans="1:50">
      <c r="A23" s="1951"/>
      <c r="B23" s="906" t="s">
        <v>208</v>
      </c>
      <c r="C23" s="1516" t="s">
        <v>4</v>
      </c>
      <c r="D23" s="1516" t="s">
        <v>1683</v>
      </c>
      <c r="E23" s="1764" t="s">
        <v>150</v>
      </c>
      <c r="F23" s="28">
        <v>0.6</v>
      </c>
      <c r="G23" s="28">
        <f t="shared" si="3"/>
        <v>13.359999999999998</v>
      </c>
      <c r="H23" s="607" t="s">
        <v>1080</v>
      </c>
      <c r="I23" s="607" t="s">
        <v>1081</v>
      </c>
      <c r="J23" s="1515">
        <v>25</v>
      </c>
      <c r="K23" s="37">
        <f t="shared" si="0"/>
        <v>1E-3</v>
      </c>
      <c r="L23" s="9">
        <f t="shared" si="2"/>
        <v>1.8820436507936512E-2</v>
      </c>
      <c r="M23" s="10">
        <f t="shared" ref="M23:W23" si="13">M22+$K23</f>
        <v>0.24798710317460321</v>
      </c>
      <c r="N23" s="10">
        <f t="shared" si="13"/>
        <v>0.28270932539682531</v>
      </c>
      <c r="O23" s="98">
        <f t="shared" si="13"/>
        <v>0.31395932539682531</v>
      </c>
      <c r="P23" s="98">
        <f t="shared" si="13"/>
        <v>0.34868154761904752</v>
      </c>
      <c r="Q23" s="98">
        <f t="shared" si="13"/>
        <v>0.39034821428571415</v>
      </c>
      <c r="R23" s="98">
        <f t="shared" si="13"/>
        <v>0.42159821428571415</v>
      </c>
      <c r="S23" s="98">
        <f t="shared" si="13"/>
        <v>0.46326488095238083</v>
      </c>
      <c r="T23" s="98">
        <f t="shared" si="13"/>
        <v>0.50493154761904757</v>
      </c>
      <c r="U23" s="98">
        <f t="shared" si="13"/>
        <v>0.54659821428571431</v>
      </c>
      <c r="V23" s="98">
        <f t="shared" si="13"/>
        <v>0.58826488095238094</v>
      </c>
      <c r="W23" s="98">
        <f t="shared" si="13"/>
        <v>0.62298710317460315</v>
      </c>
      <c r="X23" s="98"/>
      <c r="Y23" s="98"/>
      <c r="Z23" s="10"/>
      <c r="AA23" s="10"/>
      <c r="AB23" s="10"/>
      <c r="AC23" s="10"/>
      <c r="AD23" s="10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</row>
    <row r="24" spans="1:50">
      <c r="A24" s="1951"/>
      <c r="B24" s="335" t="s">
        <v>200</v>
      </c>
      <c r="C24" s="1516" t="s">
        <v>4</v>
      </c>
      <c r="D24" s="1516" t="s">
        <v>1681</v>
      </c>
      <c r="E24" s="1764" t="s">
        <v>151</v>
      </c>
      <c r="F24" s="28">
        <v>0.8</v>
      </c>
      <c r="G24" s="28">
        <f t="shared" si="3"/>
        <v>14.159999999999998</v>
      </c>
      <c r="H24" s="607" t="s">
        <v>1094</v>
      </c>
      <c r="I24" s="607" t="s">
        <v>1095</v>
      </c>
      <c r="J24" s="1515">
        <v>25</v>
      </c>
      <c r="K24" s="37">
        <f t="shared" si="0"/>
        <v>1.3333333333333333E-3</v>
      </c>
      <c r="L24" s="9">
        <f t="shared" si="2"/>
        <v>2.0153769841269844E-2</v>
      </c>
      <c r="M24" s="10">
        <f t="shared" ref="M24:W24" si="14">M23+$K24</f>
        <v>0.24932043650793653</v>
      </c>
      <c r="N24" s="10">
        <f t="shared" si="14"/>
        <v>0.28404265873015866</v>
      </c>
      <c r="O24" s="98">
        <f t="shared" si="14"/>
        <v>0.31529265873015866</v>
      </c>
      <c r="P24" s="98">
        <f t="shared" si="14"/>
        <v>0.35001488095238087</v>
      </c>
      <c r="Q24" s="98">
        <f t="shared" si="14"/>
        <v>0.3916815476190475</v>
      </c>
      <c r="R24" s="98">
        <f t="shared" si="14"/>
        <v>0.4229315476190475</v>
      </c>
      <c r="S24" s="98">
        <f t="shared" si="14"/>
        <v>0.46459821428571418</v>
      </c>
      <c r="T24" s="98">
        <f t="shared" si="14"/>
        <v>0.50626488095238087</v>
      </c>
      <c r="U24" s="98">
        <f t="shared" si="14"/>
        <v>0.54793154761904761</v>
      </c>
      <c r="V24" s="98">
        <f t="shared" si="14"/>
        <v>0.58959821428571424</v>
      </c>
      <c r="W24" s="98">
        <f t="shared" si="14"/>
        <v>0.62432043650793645</v>
      </c>
      <c r="X24" s="98"/>
      <c r="Y24" s="98"/>
      <c r="Z24" s="10"/>
      <c r="AA24" s="10"/>
      <c r="AB24" s="10"/>
      <c r="AC24" s="10"/>
      <c r="AD24" s="10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</row>
    <row r="25" spans="1:50">
      <c r="A25" s="1951"/>
      <c r="B25" s="335" t="s">
        <v>201</v>
      </c>
      <c r="C25" s="1516" t="s">
        <v>4</v>
      </c>
      <c r="D25" s="1516" t="s">
        <v>1681</v>
      </c>
      <c r="E25" s="1764" t="s">
        <v>152</v>
      </c>
      <c r="F25" s="28">
        <v>0.6</v>
      </c>
      <c r="G25" s="28">
        <f t="shared" si="3"/>
        <v>14.759999999999998</v>
      </c>
      <c r="H25" s="607" t="s">
        <v>1096</v>
      </c>
      <c r="I25" s="609" t="s">
        <v>1097</v>
      </c>
      <c r="J25" s="1515">
        <v>25</v>
      </c>
      <c r="K25" s="37">
        <f t="shared" si="0"/>
        <v>1E-3</v>
      </c>
      <c r="L25" s="9">
        <f t="shared" si="2"/>
        <v>2.1153769841269845E-2</v>
      </c>
      <c r="M25" s="10">
        <f t="shared" ref="M25:W25" si="15">M24+$K25</f>
        <v>0.25032043650793651</v>
      </c>
      <c r="N25" s="10">
        <f t="shared" si="15"/>
        <v>0.28504265873015866</v>
      </c>
      <c r="O25" s="98">
        <f t="shared" si="15"/>
        <v>0.31629265873015866</v>
      </c>
      <c r="P25" s="98">
        <f t="shared" si="15"/>
        <v>0.35101488095238087</v>
      </c>
      <c r="Q25" s="98">
        <f t="shared" si="15"/>
        <v>0.3926815476190475</v>
      </c>
      <c r="R25" s="98">
        <f t="shared" si="15"/>
        <v>0.4239315476190475</v>
      </c>
      <c r="S25" s="98">
        <f t="shared" si="15"/>
        <v>0.46559821428571418</v>
      </c>
      <c r="T25" s="98">
        <f t="shared" si="15"/>
        <v>0.50726488095238087</v>
      </c>
      <c r="U25" s="98">
        <f t="shared" si="15"/>
        <v>0.54893154761904761</v>
      </c>
      <c r="V25" s="98">
        <f t="shared" si="15"/>
        <v>0.59059821428571424</v>
      </c>
      <c r="W25" s="98">
        <f t="shared" si="15"/>
        <v>0.62532043650793645</v>
      </c>
      <c r="X25" s="98"/>
      <c r="Y25" s="98"/>
      <c r="Z25" s="10"/>
      <c r="AA25" s="10"/>
      <c r="AB25" s="10"/>
      <c r="AC25" s="10"/>
      <c r="AD25" s="10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</row>
    <row r="26" spans="1:50">
      <c r="A26" s="1951"/>
      <c r="B26" s="335" t="s">
        <v>202</v>
      </c>
      <c r="C26" s="1516" t="s">
        <v>4</v>
      </c>
      <c r="D26" s="1516" t="s">
        <v>1681</v>
      </c>
      <c r="E26" s="1764" t="s">
        <v>153</v>
      </c>
      <c r="F26" s="28">
        <v>1.3</v>
      </c>
      <c r="G26" s="28">
        <f t="shared" si="3"/>
        <v>16.059999999999999</v>
      </c>
      <c r="H26" s="607" t="s">
        <v>1098</v>
      </c>
      <c r="I26" s="607" t="s">
        <v>1099</v>
      </c>
      <c r="J26" s="1515">
        <v>25</v>
      </c>
      <c r="K26" s="37">
        <f t="shared" si="0"/>
        <v>2.166666666666667E-3</v>
      </c>
      <c r="L26" s="9">
        <f t="shared" si="2"/>
        <v>2.3320436507936512E-2</v>
      </c>
      <c r="M26" s="10">
        <f t="shared" ref="M26:W26" si="16">M25+$K26</f>
        <v>0.25248710317460316</v>
      </c>
      <c r="N26" s="10">
        <f t="shared" si="16"/>
        <v>0.28720932539682531</v>
      </c>
      <c r="O26" s="98">
        <f t="shared" si="16"/>
        <v>0.31845932539682531</v>
      </c>
      <c r="P26" s="98">
        <f t="shared" si="16"/>
        <v>0.35318154761904752</v>
      </c>
      <c r="Q26" s="98">
        <f t="shared" si="16"/>
        <v>0.39484821428571415</v>
      </c>
      <c r="R26" s="98">
        <f t="shared" si="16"/>
        <v>0.42609821428571415</v>
      </c>
      <c r="S26" s="98">
        <f t="shared" si="16"/>
        <v>0.46776488095238083</v>
      </c>
      <c r="T26" s="98">
        <f t="shared" si="16"/>
        <v>0.50943154761904752</v>
      </c>
      <c r="U26" s="98">
        <f t="shared" si="16"/>
        <v>0.55109821428571426</v>
      </c>
      <c r="V26" s="98">
        <f t="shared" si="16"/>
        <v>0.59276488095238089</v>
      </c>
      <c r="W26" s="98">
        <f t="shared" si="16"/>
        <v>0.6274871031746031</v>
      </c>
      <c r="X26" s="98"/>
      <c r="Y26" s="98"/>
      <c r="Z26" s="10"/>
      <c r="AA26" s="10"/>
      <c r="AB26" s="10"/>
      <c r="AC26" s="10"/>
      <c r="AD26" s="10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</row>
    <row r="27" spans="1:50">
      <c r="A27" s="1951"/>
      <c r="B27" s="335" t="s">
        <v>203</v>
      </c>
      <c r="C27" s="1516" t="s">
        <v>4</v>
      </c>
      <c r="D27" s="1516" t="s">
        <v>1681</v>
      </c>
      <c r="E27" s="1764" t="s">
        <v>154</v>
      </c>
      <c r="F27" s="28">
        <v>0.67</v>
      </c>
      <c r="G27" s="28">
        <f t="shared" si="3"/>
        <v>16.73</v>
      </c>
      <c r="H27" s="607" t="s">
        <v>737</v>
      </c>
      <c r="I27" s="607" t="s">
        <v>738</v>
      </c>
      <c r="J27" s="1515">
        <v>25</v>
      </c>
      <c r="K27" s="37">
        <f t="shared" si="0"/>
        <v>1.1166666666666666E-3</v>
      </c>
      <c r="L27" s="9">
        <f t="shared" si="2"/>
        <v>2.4437103174603177E-2</v>
      </c>
      <c r="M27" s="10">
        <f t="shared" ref="M27:W27" si="17">M26+$K27</f>
        <v>0.25360376984126981</v>
      </c>
      <c r="N27" s="10">
        <f t="shared" si="17"/>
        <v>0.28832599206349196</v>
      </c>
      <c r="O27" s="98">
        <f t="shared" si="17"/>
        <v>0.31957599206349196</v>
      </c>
      <c r="P27" s="98">
        <f t="shared" si="17"/>
        <v>0.35429821428571417</v>
      </c>
      <c r="Q27" s="98">
        <f t="shared" si="17"/>
        <v>0.3959648809523808</v>
      </c>
      <c r="R27" s="98">
        <f t="shared" si="17"/>
        <v>0.4272148809523808</v>
      </c>
      <c r="S27" s="98">
        <f t="shared" si="17"/>
        <v>0.46888154761904749</v>
      </c>
      <c r="T27" s="98">
        <f t="shared" si="17"/>
        <v>0.51054821428571417</v>
      </c>
      <c r="U27" s="98">
        <f t="shared" si="17"/>
        <v>0.55221488095238092</v>
      </c>
      <c r="V27" s="98">
        <f t="shared" si="17"/>
        <v>0.59388154761904755</v>
      </c>
      <c r="W27" s="98">
        <f t="shared" si="17"/>
        <v>0.62860376984126975</v>
      </c>
      <c r="X27" s="98"/>
      <c r="Y27" s="98"/>
      <c r="Z27" s="10"/>
      <c r="AA27" s="10"/>
      <c r="AB27" s="10"/>
      <c r="AC27" s="10"/>
      <c r="AD27" s="10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</row>
    <row r="28" spans="1:50">
      <c r="A28" s="1951"/>
      <c r="B28" s="335" t="s">
        <v>204</v>
      </c>
      <c r="C28" s="1516" t="s">
        <v>4</v>
      </c>
      <c r="D28" s="1516" t="s">
        <v>1681</v>
      </c>
      <c r="E28" s="1764" t="s">
        <v>155</v>
      </c>
      <c r="F28" s="28">
        <v>0.37</v>
      </c>
      <c r="G28" s="28">
        <f t="shared" si="3"/>
        <v>17.100000000000001</v>
      </c>
      <c r="H28" s="609" t="s">
        <v>739</v>
      </c>
      <c r="I28" s="609" t="s">
        <v>740</v>
      </c>
      <c r="J28" s="1515">
        <v>25</v>
      </c>
      <c r="K28" s="37">
        <f t="shared" si="0"/>
        <v>6.1666666666666673E-4</v>
      </c>
      <c r="L28" s="9">
        <f t="shared" si="2"/>
        <v>2.5053769841269845E-2</v>
      </c>
      <c r="M28" s="10">
        <f t="shared" ref="M28:W28" si="18">M27+$K28</f>
        <v>0.25422043650793646</v>
      </c>
      <c r="N28" s="10">
        <f t="shared" si="18"/>
        <v>0.28894265873015862</v>
      </c>
      <c r="O28" s="98">
        <f t="shared" si="18"/>
        <v>0.32019265873015862</v>
      </c>
      <c r="P28" s="98">
        <f t="shared" si="18"/>
        <v>0.35491488095238083</v>
      </c>
      <c r="Q28" s="98">
        <f t="shared" si="18"/>
        <v>0.39658154761904746</v>
      </c>
      <c r="R28" s="98">
        <f t="shared" si="18"/>
        <v>0.42783154761904746</v>
      </c>
      <c r="S28" s="98">
        <f t="shared" si="18"/>
        <v>0.46949821428571414</v>
      </c>
      <c r="T28" s="98">
        <f t="shared" si="18"/>
        <v>0.51116488095238088</v>
      </c>
      <c r="U28" s="98">
        <f t="shared" si="18"/>
        <v>0.55283154761904763</v>
      </c>
      <c r="V28" s="98">
        <f t="shared" si="18"/>
        <v>0.59449821428571425</v>
      </c>
      <c r="W28" s="98">
        <f t="shared" si="18"/>
        <v>0.62922043650793646</v>
      </c>
      <c r="X28" s="98"/>
      <c r="Y28" s="98"/>
      <c r="Z28" s="10"/>
      <c r="AA28" s="10"/>
      <c r="AB28" s="10"/>
      <c r="AC28" s="10"/>
      <c r="AD28" s="10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</row>
    <row r="29" spans="1:50">
      <c r="A29" s="1951"/>
      <c r="B29" s="335" t="s">
        <v>209</v>
      </c>
      <c r="C29" s="1516" t="s">
        <v>4</v>
      </c>
      <c r="D29" s="1516" t="s">
        <v>1681</v>
      </c>
      <c r="E29" s="1764" t="s">
        <v>156</v>
      </c>
      <c r="F29" s="28">
        <v>0.39</v>
      </c>
      <c r="G29" s="28">
        <f t="shared" si="3"/>
        <v>17.490000000000002</v>
      </c>
      <c r="H29" s="607" t="s">
        <v>772</v>
      </c>
      <c r="I29" s="607" t="s">
        <v>773</v>
      </c>
      <c r="J29" s="1515">
        <v>25</v>
      </c>
      <c r="K29" s="37">
        <f t="shared" si="0"/>
        <v>6.5000000000000008E-4</v>
      </c>
      <c r="L29" s="9">
        <f t="shared" si="2"/>
        <v>2.5703769841269847E-2</v>
      </c>
      <c r="M29" s="10">
        <f t="shared" ref="M29:W29" si="19">M28+$K29</f>
        <v>0.25487043650793645</v>
      </c>
      <c r="N29" s="10">
        <f t="shared" si="19"/>
        <v>0.2895926587301586</v>
      </c>
      <c r="O29" s="98">
        <f t="shared" si="19"/>
        <v>0.3208426587301586</v>
      </c>
      <c r="P29" s="98">
        <f t="shared" si="19"/>
        <v>0.35556488095238081</v>
      </c>
      <c r="Q29" s="98">
        <f t="shared" si="19"/>
        <v>0.39723154761904744</v>
      </c>
      <c r="R29" s="98">
        <f t="shared" si="19"/>
        <v>0.42848154761904744</v>
      </c>
      <c r="S29" s="98">
        <f t="shared" si="19"/>
        <v>0.47014821428571413</v>
      </c>
      <c r="T29" s="98">
        <f t="shared" si="19"/>
        <v>0.51181488095238092</v>
      </c>
      <c r="U29" s="98">
        <f t="shared" si="19"/>
        <v>0.55348154761904766</v>
      </c>
      <c r="V29" s="98">
        <f t="shared" si="19"/>
        <v>0.59514821428571429</v>
      </c>
      <c r="W29" s="98">
        <f t="shared" si="19"/>
        <v>0.6298704365079365</v>
      </c>
      <c r="X29" s="98"/>
      <c r="Y29" s="98"/>
      <c r="Z29" s="10"/>
      <c r="AA29" s="10"/>
      <c r="AB29" s="10"/>
      <c r="AC29" s="10"/>
      <c r="AD29" s="10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</row>
    <row r="30" spans="1:50" ht="16.5" customHeight="1">
      <c r="A30" s="1951"/>
      <c r="B30" s="335" t="s">
        <v>210</v>
      </c>
      <c r="C30" s="1516" t="s">
        <v>4</v>
      </c>
      <c r="D30" s="1516" t="s">
        <v>1681</v>
      </c>
      <c r="E30" s="1764" t="s">
        <v>157</v>
      </c>
      <c r="F30" s="28">
        <v>0.4</v>
      </c>
      <c r="G30" s="28">
        <f t="shared" si="3"/>
        <v>17.89</v>
      </c>
      <c r="H30" s="607" t="s">
        <v>774</v>
      </c>
      <c r="I30" s="607" t="s">
        <v>775</v>
      </c>
      <c r="J30" s="1515">
        <v>25</v>
      </c>
      <c r="K30" s="37">
        <f t="shared" si="0"/>
        <v>6.6666666666666664E-4</v>
      </c>
      <c r="L30" s="9">
        <f t="shared" si="2"/>
        <v>2.6370436507936513E-2</v>
      </c>
      <c r="M30" s="10">
        <f t="shared" ref="M30:W30" si="20">M29+$K30</f>
        <v>0.2555371031746031</v>
      </c>
      <c r="N30" s="10">
        <f t="shared" si="20"/>
        <v>0.29025932539682525</v>
      </c>
      <c r="O30" s="98">
        <f t="shared" si="20"/>
        <v>0.32150932539682525</v>
      </c>
      <c r="P30" s="98">
        <f t="shared" si="20"/>
        <v>0.35623154761904746</v>
      </c>
      <c r="Q30" s="98">
        <f t="shared" si="20"/>
        <v>0.39789821428571409</v>
      </c>
      <c r="R30" s="98">
        <f t="shared" si="20"/>
        <v>0.42914821428571409</v>
      </c>
      <c r="S30" s="98">
        <f t="shared" si="20"/>
        <v>0.47081488095238078</v>
      </c>
      <c r="T30" s="98">
        <f t="shared" si="20"/>
        <v>0.51248154761904763</v>
      </c>
      <c r="U30" s="98">
        <f t="shared" si="20"/>
        <v>0.55414821428571437</v>
      </c>
      <c r="V30" s="98">
        <f t="shared" si="20"/>
        <v>0.595814880952381</v>
      </c>
      <c r="W30" s="98">
        <f t="shared" si="20"/>
        <v>0.63053710317460321</v>
      </c>
      <c r="X30" s="98"/>
      <c r="Y30" s="98"/>
      <c r="Z30" s="10"/>
      <c r="AA30" s="10"/>
      <c r="AB30" s="10"/>
      <c r="AC30" s="10"/>
      <c r="AD30" s="10"/>
      <c r="AF30" s="15"/>
      <c r="AG30" s="383"/>
      <c r="AH30" s="383"/>
      <c r="AI30" s="383"/>
      <c r="AJ30" s="383"/>
      <c r="AK30" s="383"/>
      <c r="AL30" s="383"/>
      <c r="AM30" s="383"/>
      <c r="AN30" s="383"/>
      <c r="AO30" s="383"/>
      <c r="AP30" s="15"/>
      <c r="AQ30" s="15"/>
      <c r="AR30" s="15"/>
      <c r="AS30" s="15"/>
      <c r="AT30" s="15"/>
      <c r="AU30" s="15"/>
      <c r="AV30" s="15"/>
    </row>
    <row r="31" spans="1:50">
      <c r="A31" s="1951"/>
      <c r="B31" s="1635" t="s">
        <v>190</v>
      </c>
      <c r="C31" s="1516" t="s">
        <v>5</v>
      </c>
      <c r="D31" s="1516" t="s">
        <v>1681</v>
      </c>
      <c r="E31" s="1764" t="s">
        <v>102</v>
      </c>
      <c r="F31" s="28">
        <v>0.5</v>
      </c>
      <c r="G31" s="28">
        <f t="shared" si="3"/>
        <v>18.39</v>
      </c>
      <c r="H31" s="607" t="s">
        <v>1066</v>
      </c>
      <c r="I31" s="609" t="s">
        <v>1067</v>
      </c>
      <c r="J31" s="1515">
        <v>25</v>
      </c>
      <c r="K31" s="37">
        <f t="shared" si="0"/>
        <v>8.3333333333333339E-4</v>
      </c>
      <c r="L31" s="9">
        <f t="shared" si="2"/>
        <v>2.7203769841269845E-2</v>
      </c>
      <c r="M31" s="10">
        <f t="shared" ref="M31:W31" si="21">M30+$K31</f>
        <v>0.25637043650793645</v>
      </c>
      <c r="N31" s="10">
        <f t="shared" si="21"/>
        <v>0.2910926587301586</v>
      </c>
      <c r="O31" s="98">
        <f t="shared" si="21"/>
        <v>0.3223426587301586</v>
      </c>
      <c r="P31" s="98">
        <f t="shared" si="21"/>
        <v>0.35706488095238081</v>
      </c>
      <c r="Q31" s="98">
        <f t="shared" si="21"/>
        <v>0.39873154761904744</v>
      </c>
      <c r="R31" s="98">
        <f t="shared" si="21"/>
        <v>0.42998154761904744</v>
      </c>
      <c r="S31" s="98">
        <f t="shared" si="21"/>
        <v>0.47164821428571413</v>
      </c>
      <c r="T31" s="98">
        <f t="shared" si="21"/>
        <v>0.51331488095238098</v>
      </c>
      <c r="U31" s="98">
        <f t="shared" si="21"/>
        <v>0.55498154761904772</v>
      </c>
      <c r="V31" s="98">
        <f t="shared" si="21"/>
        <v>0.59664821428571435</v>
      </c>
      <c r="W31" s="98">
        <f t="shared" si="21"/>
        <v>0.63137043650793656</v>
      </c>
      <c r="X31" s="98"/>
      <c r="Y31" s="98"/>
      <c r="Z31" s="10"/>
      <c r="AA31" s="10"/>
      <c r="AB31" s="10"/>
      <c r="AC31" s="10"/>
      <c r="AD31" s="10"/>
      <c r="AF31" s="383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</row>
    <row r="32" spans="1:50">
      <c r="A32" s="389"/>
      <c r="B32" s="17"/>
      <c r="C32" s="386"/>
      <c r="D32" s="386"/>
      <c r="E32" s="19"/>
      <c r="F32" s="19"/>
      <c r="G32" s="361"/>
      <c r="H32" s="78"/>
      <c r="I32" s="78"/>
      <c r="J32" s="20"/>
      <c r="K32" s="20"/>
      <c r="L32" s="20"/>
      <c r="M32" s="20"/>
      <c r="N32" s="20"/>
      <c r="O32" s="20"/>
      <c r="P32" s="20"/>
      <c r="Q32" s="20"/>
      <c r="R32" s="90"/>
      <c r="S32" s="20"/>
      <c r="T32" s="20"/>
      <c r="U32" s="20"/>
      <c r="V32" s="20"/>
      <c r="W32" s="20"/>
      <c r="X32" s="94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</row>
    <row r="33" spans="1:29">
      <c r="A33" s="389"/>
      <c r="B33" s="53"/>
      <c r="C33" s="386"/>
      <c r="D33" s="386"/>
      <c r="E33" s="19"/>
      <c r="F33" s="19"/>
      <c r="G33" s="361"/>
      <c r="H33" s="78"/>
      <c r="I33" s="78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410"/>
      <c r="Y33" s="411"/>
      <c r="Z33" s="412"/>
      <c r="AA33" s="412"/>
      <c r="AB33" s="15"/>
      <c r="AC33" s="15"/>
    </row>
    <row r="34" spans="1:29">
      <c r="A34" s="389"/>
      <c r="B34" s="53"/>
      <c r="C34" s="386"/>
      <c r="D34" s="386"/>
      <c r="E34" s="19"/>
      <c r="F34" s="19"/>
      <c r="G34" s="361"/>
      <c r="H34" s="78"/>
      <c r="I34" s="78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93"/>
    </row>
    <row r="35" spans="1:29">
      <c r="A35" s="389"/>
      <c r="B35" s="53"/>
      <c r="C35" s="386"/>
      <c r="D35" s="386"/>
      <c r="E35" s="19"/>
      <c r="F35" s="19"/>
      <c r="G35" s="361"/>
      <c r="H35" s="78"/>
      <c r="I35" s="78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94"/>
    </row>
    <row r="36" spans="1:29">
      <c r="A36" s="389"/>
      <c r="B36" s="53"/>
      <c r="C36" s="386"/>
      <c r="D36" s="386"/>
      <c r="E36" s="19"/>
      <c r="F36" s="19"/>
      <c r="G36" s="361"/>
      <c r="H36" s="78"/>
      <c r="I36" s="78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94"/>
    </row>
    <row r="37" spans="1:29">
      <c r="A37" s="389"/>
      <c r="B37" s="53"/>
      <c r="C37" s="386"/>
      <c r="D37" s="386"/>
      <c r="E37" s="361"/>
      <c r="F37" s="19"/>
      <c r="G37" s="361"/>
      <c r="H37" s="78"/>
      <c r="I37" s="78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94"/>
    </row>
    <row r="38" spans="1:29">
      <c r="A38" s="389"/>
      <c r="B38" s="53"/>
      <c r="C38" s="386"/>
      <c r="D38" s="386"/>
      <c r="E38" s="361"/>
      <c r="F38" s="19"/>
      <c r="G38" s="361"/>
      <c r="H38" s="78"/>
      <c r="I38" s="78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94"/>
    </row>
    <row r="39" spans="1:29">
      <c r="A39" s="389"/>
      <c r="B39" s="17"/>
      <c r="C39" s="386"/>
      <c r="D39" s="386"/>
      <c r="E39" s="361"/>
      <c r="F39" s="19"/>
      <c r="G39" s="361"/>
      <c r="H39" s="78"/>
      <c r="I39" s="78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93"/>
    </row>
    <row r="40" spans="1:29">
      <c r="A40" s="389"/>
      <c r="B40" s="17"/>
      <c r="C40" s="386"/>
      <c r="D40" s="386"/>
      <c r="E40" s="361"/>
      <c r="F40" s="19"/>
      <c r="G40" s="361"/>
      <c r="H40" s="78"/>
      <c r="I40" s="78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94"/>
    </row>
    <row r="41" spans="1:29">
      <c r="A41" s="389"/>
      <c r="B41" s="17"/>
      <c r="C41" s="386"/>
      <c r="D41" s="386"/>
      <c r="E41" s="361"/>
      <c r="F41" s="19"/>
      <c r="G41" s="361"/>
      <c r="H41" s="78"/>
      <c r="I41" s="78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94"/>
    </row>
    <row r="42" spans="1:29">
      <c r="A42" s="389"/>
      <c r="B42" s="17"/>
      <c r="C42" s="386"/>
      <c r="D42" s="386"/>
      <c r="E42" s="361"/>
      <c r="F42" s="19"/>
      <c r="G42" s="361"/>
      <c r="H42" s="78"/>
      <c r="I42" s="78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94"/>
    </row>
    <row r="43" spans="1:29">
      <c r="A43" s="15"/>
      <c r="B43" s="17"/>
      <c r="C43" s="386"/>
      <c r="D43" s="386"/>
      <c r="E43" s="361"/>
      <c r="F43" s="19"/>
      <c r="G43" s="361"/>
      <c r="H43" s="78"/>
      <c r="I43" s="78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94"/>
    </row>
    <row r="44" spans="1:29" ht="16.5" customHeight="1">
      <c r="A44" s="15"/>
      <c r="I44" s="361"/>
      <c r="J44" s="361"/>
      <c r="K44" s="361"/>
      <c r="L44" s="361"/>
      <c r="M44" s="361"/>
      <c r="N44" s="361"/>
      <c r="O44" s="361"/>
      <c r="P44" s="361"/>
      <c r="Q44" s="15"/>
      <c r="R44" s="15"/>
      <c r="S44" s="20"/>
      <c r="T44" s="20"/>
      <c r="U44" s="1"/>
      <c r="V44" s="1"/>
      <c r="W44" s="93"/>
      <c r="X44" s="93"/>
    </row>
    <row r="45" spans="1:29" ht="23.25" customHeight="1">
      <c r="A45" s="15"/>
      <c r="I45" s="361"/>
      <c r="J45" s="361"/>
      <c r="K45" s="361"/>
      <c r="L45" s="361"/>
      <c r="M45" s="361"/>
      <c r="N45" s="361"/>
      <c r="O45" s="361"/>
      <c r="P45" s="361"/>
      <c r="Q45" s="15"/>
      <c r="R45" s="15"/>
      <c r="S45" s="20"/>
      <c r="T45" s="20"/>
      <c r="U45" s="15"/>
      <c r="V45" s="15"/>
      <c r="W45" s="94"/>
      <c r="X45" s="94"/>
    </row>
    <row r="46" spans="1:29" ht="23.25">
      <c r="A46" s="15"/>
      <c r="C46" s="386"/>
      <c r="D46" s="38"/>
      <c r="E46" s="361"/>
      <c r="F46" s="361"/>
      <c r="G46" s="361"/>
      <c r="H46" s="361"/>
      <c r="I46" s="361"/>
      <c r="J46" s="361"/>
      <c r="K46" s="361"/>
      <c r="L46" s="361"/>
      <c r="M46" s="361"/>
      <c r="N46" s="361"/>
      <c r="O46" s="361"/>
      <c r="P46" s="361"/>
      <c r="Q46" s="361"/>
      <c r="R46" s="361"/>
      <c r="S46" s="361"/>
      <c r="T46" s="361"/>
      <c r="U46" s="15"/>
      <c r="V46" s="15"/>
      <c r="W46" s="94"/>
      <c r="X46" s="94"/>
    </row>
    <row r="47" spans="1:29" ht="23.25">
      <c r="A47" s="79"/>
      <c r="C47" s="386"/>
      <c r="D47" s="38"/>
      <c r="E47" s="361"/>
      <c r="F47" s="361"/>
      <c r="G47" s="361"/>
      <c r="H47" s="361"/>
      <c r="I47" s="361"/>
      <c r="J47" s="361"/>
      <c r="K47" s="361"/>
      <c r="L47" s="361"/>
      <c r="M47" s="361"/>
      <c r="N47" s="361"/>
      <c r="O47" s="361"/>
      <c r="P47" s="361"/>
      <c r="Q47" s="361"/>
      <c r="R47" s="361"/>
      <c r="S47" s="361"/>
      <c r="T47" s="361"/>
      <c r="U47" s="15"/>
      <c r="V47" s="15"/>
      <c r="W47" s="94"/>
      <c r="X47" s="94"/>
    </row>
    <row r="48" spans="1:29" ht="25.5">
      <c r="A48" s="1965"/>
      <c r="C48" s="79"/>
      <c r="D48" s="2033"/>
      <c r="E48" s="2033"/>
      <c r="F48" s="2033"/>
      <c r="G48" s="2033"/>
      <c r="H48" s="2033"/>
      <c r="I48" s="2033"/>
      <c r="J48" s="361"/>
      <c r="K48" s="383"/>
      <c r="L48" s="383"/>
      <c r="M48" s="383"/>
      <c r="N48" s="383"/>
      <c r="O48" s="383"/>
      <c r="P48" s="383"/>
      <c r="Q48" s="383"/>
      <c r="R48" s="383"/>
      <c r="S48" s="383"/>
      <c r="T48" s="383"/>
      <c r="U48" s="15"/>
      <c r="V48" s="15"/>
      <c r="W48" s="94"/>
      <c r="X48" s="94"/>
    </row>
    <row r="49" spans="1:25">
      <c r="A49" s="1965"/>
      <c r="C49" s="1972"/>
      <c r="D49" s="1965"/>
      <c r="E49" s="1965"/>
      <c r="F49" s="1965"/>
      <c r="G49" s="1965"/>
      <c r="H49" s="1965"/>
      <c r="I49" s="1965"/>
      <c r="J49" s="361"/>
      <c r="K49" s="361"/>
      <c r="L49" s="361"/>
      <c r="M49" s="361"/>
      <c r="N49" s="361"/>
      <c r="O49" s="361"/>
      <c r="P49" s="361"/>
      <c r="Q49" s="361"/>
      <c r="R49" s="361"/>
      <c r="S49" s="361"/>
      <c r="T49" s="361"/>
      <c r="U49" s="15"/>
      <c r="V49" s="15"/>
      <c r="W49" s="94"/>
      <c r="X49" s="94"/>
    </row>
    <row r="50" spans="1:25">
      <c r="A50" s="2166"/>
      <c r="C50" s="1972"/>
      <c r="D50" s="386"/>
      <c r="E50" s="82"/>
      <c r="F50" s="82"/>
      <c r="G50" s="82"/>
      <c r="H50" s="82"/>
      <c r="I50" s="82"/>
      <c r="J50" s="361"/>
      <c r="K50" s="82"/>
      <c r="L50" s="361"/>
      <c r="M50" s="82"/>
      <c r="N50" s="361"/>
      <c r="O50" s="82"/>
      <c r="P50" s="361"/>
      <c r="Q50" s="82"/>
      <c r="R50" s="361"/>
      <c r="S50" s="82"/>
      <c r="T50" s="361"/>
      <c r="U50" s="361"/>
      <c r="V50" s="15"/>
      <c r="W50" s="94"/>
      <c r="X50" s="94"/>
    </row>
    <row r="51" spans="1:25" ht="18">
      <c r="A51" s="2167"/>
      <c r="C51" s="84"/>
      <c r="D51" s="84"/>
      <c r="E51" s="86"/>
      <c r="F51" s="85"/>
      <c r="G51" s="86"/>
      <c r="H51" s="86"/>
      <c r="I51" s="87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361"/>
      <c r="V51" s="15"/>
      <c r="W51" s="94"/>
      <c r="X51" s="94"/>
    </row>
    <row r="52" spans="1:25">
      <c r="A52" s="2167"/>
      <c r="B52" s="17"/>
      <c r="C52" s="386"/>
      <c r="D52" s="386"/>
      <c r="E52" s="19"/>
      <c r="F52" s="19"/>
      <c r="G52" s="361"/>
      <c r="H52" s="78"/>
      <c r="I52" s="78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361"/>
      <c r="V52" s="15"/>
      <c r="W52" s="94"/>
      <c r="X52" s="94"/>
    </row>
    <row r="53" spans="1:25">
      <c r="A53" s="2167"/>
      <c r="B53" s="17"/>
      <c r="C53" s="386"/>
      <c r="D53" s="386"/>
      <c r="E53" s="361"/>
      <c r="F53" s="19"/>
      <c r="G53" s="361"/>
      <c r="H53" s="78"/>
      <c r="I53" s="78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361"/>
      <c r="V53" s="361"/>
      <c r="W53" s="94"/>
      <c r="X53" s="94"/>
    </row>
    <row r="54" spans="1:25">
      <c r="A54" s="2167"/>
      <c r="B54" s="17"/>
      <c r="C54" s="386"/>
      <c r="D54" s="386"/>
      <c r="E54" s="361"/>
      <c r="F54" s="19"/>
      <c r="G54" s="361"/>
      <c r="H54" s="78"/>
      <c r="I54" s="78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361"/>
      <c r="V54" s="361"/>
      <c r="W54" s="94"/>
      <c r="X54" s="94"/>
    </row>
    <row r="55" spans="1:25">
      <c r="A55" s="2167"/>
      <c r="B55" s="17"/>
      <c r="C55" s="386"/>
      <c r="D55" s="386"/>
      <c r="E55" s="361"/>
      <c r="F55" s="19"/>
      <c r="G55" s="361"/>
      <c r="H55" s="78"/>
      <c r="I55" s="78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361"/>
      <c r="V55" s="361"/>
      <c r="W55" s="96"/>
      <c r="X55" s="96"/>
    </row>
    <row r="56" spans="1:25">
      <c r="A56" s="2167"/>
      <c r="B56" s="17"/>
      <c r="C56" s="386"/>
      <c r="D56" s="386"/>
      <c r="E56" s="19"/>
      <c r="F56" s="19"/>
      <c r="G56" s="361"/>
      <c r="H56" s="78"/>
      <c r="I56" s="78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361"/>
      <c r="V56" s="361"/>
      <c r="W56" s="15"/>
      <c r="X56" s="15"/>
      <c r="Y56" s="15"/>
    </row>
    <row r="57" spans="1:25">
      <c r="A57" s="2167"/>
      <c r="B57" s="17"/>
      <c r="C57" s="386"/>
      <c r="D57" s="386"/>
      <c r="E57" s="361"/>
      <c r="F57" s="19"/>
      <c r="G57" s="361"/>
      <c r="H57" s="78"/>
      <c r="I57" s="78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361"/>
      <c r="V57" s="361"/>
      <c r="W57" s="15"/>
      <c r="X57" s="15"/>
      <c r="Y57" s="15"/>
    </row>
    <row r="58" spans="1:25">
      <c r="A58" s="2167"/>
      <c r="B58" s="17"/>
      <c r="C58" s="386"/>
      <c r="D58" s="386"/>
      <c r="E58" s="361"/>
      <c r="F58" s="19"/>
      <c r="G58" s="361"/>
      <c r="H58" s="78"/>
      <c r="I58" s="78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361"/>
      <c r="V58" s="361"/>
      <c r="W58" s="15"/>
      <c r="X58" s="15"/>
      <c r="Y58" s="15"/>
    </row>
    <row r="59" spans="1:25">
      <c r="A59" s="2167"/>
      <c r="B59" s="17"/>
      <c r="C59" s="386"/>
      <c r="D59" s="386"/>
      <c r="E59" s="361"/>
      <c r="F59" s="19"/>
      <c r="G59" s="361"/>
      <c r="H59" s="78"/>
      <c r="I59" s="78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361"/>
      <c r="V59" s="361"/>
      <c r="W59" s="15"/>
      <c r="X59" s="15"/>
      <c r="Y59" s="15"/>
    </row>
    <row r="60" spans="1:25">
      <c r="A60" s="2167"/>
      <c r="B60" s="91"/>
      <c r="C60" s="386"/>
      <c r="D60" s="386"/>
      <c r="E60" s="19"/>
      <c r="F60" s="19"/>
      <c r="G60" s="361"/>
      <c r="H60" s="78"/>
      <c r="I60" s="78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361"/>
      <c r="V60" s="361"/>
      <c r="W60" s="15"/>
      <c r="X60" s="15"/>
      <c r="Y60" s="15"/>
    </row>
    <row r="61" spans="1:25">
      <c r="A61" s="2167"/>
      <c r="B61" s="17"/>
      <c r="C61" s="386"/>
      <c r="D61" s="386"/>
      <c r="E61" s="19"/>
      <c r="F61" s="19"/>
      <c r="G61" s="361"/>
      <c r="H61" s="78"/>
      <c r="I61" s="87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361"/>
      <c r="V61" s="361"/>
      <c r="W61" s="15"/>
      <c r="X61" s="15"/>
      <c r="Y61" s="15"/>
    </row>
    <row r="62" spans="1:25">
      <c r="A62" s="2167"/>
      <c r="B62" s="17"/>
      <c r="C62" s="386"/>
      <c r="D62" s="386"/>
      <c r="E62" s="19"/>
      <c r="F62" s="19"/>
      <c r="G62" s="361"/>
      <c r="H62" s="78"/>
      <c r="I62" s="87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361"/>
      <c r="V62" s="361"/>
      <c r="W62" s="15"/>
      <c r="X62" s="15"/>
      <c r="Y62" s="15"/>
    </row>
    <row r="63" spans="1:25">
      <c r="A63" s="2167"/>
      <c r="B63" s="88"/>
      <c r="C63" s="1"/>
      <c r="D63" s="15"/>
      <c r="E63" s="361"/>
      <c r="F63" s="19"/>
      <c r="G63" s="361"/>
      <c r="H63" s="361"/>
      <c r="I63" s="78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361"/>
      <c r="V63" s="361"/>
      <c r="W63" s="15"/>
      <c r="X63" s="15"/>
      <c r="Y63" s="15"/>
    </row>
    <row r="64" spans="1:25">
      <c r="A64" s="388"/>
      <c r="B64" s="17"/>
      <c r="C64" s="15" t="s">
        <v>11</v>
      </c>
      <c r="D64" s="15"/>
      <c r="E64" s="361"/>
      <c r="F64" s="19"/>
      <c r="G64" s="361"/>
      <c r="H64" s="361"/>
      <c r="I64" s="78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361"/>
      <c r="V64" s="361"/>
      <c r="W64" s="15"/>
      <c r="X64" s="15"/>
      <c r="Y64" s="15"/>
    </row>
    <row r="65" spans="1:8">
      <c r="A65" s="388"/>
      <c r="B65" s="17"/>
      <c r="C65" s="15" t="s">
        <v>12</v>
      </c>
      <c r="D65" s="15"/>
      <c r="E65" s="361"/>
      <c r="F65" s="19"/>
      <c r="G65" s="361"/>
      <c r="H65" s="361"/>
    </row>
    <row r="66" spans="1:8">
      <c r="A66" s="388"/>
      <c r="B66" s="17"/>
      <c r="C66" s="15" t="s">
        <v>13</v>
      </c>
      <c r="D66" s="15"/>
      <c r="E66" s="361"/>
      <c r="F66" s="19"/>
      <c r="G66" s="361"/>
      <c r="H66" s="361"/>
    </row>
    <row r="67" spans="1:8" ht="36.75" customHeight="1">
      <c r="A67" s="388"/>
      <c r="B67" s="17"/>
      <c r="C67" s="15" t="s">
        <v>14</v>
      </c>
      <c r="D67" s="15"/>
      <c r="E67" s="361"/>
      <c r="F67" s="19"/>
      <c r="G67" s="361"/>
      <c r="H67" s="361"/>
    </row>
    <row r="68" spans="1:8" ht="36.75" customHeight="1">
      <c r="A68" s="388"/>
      <c r="B68" s="17"/>
      <c r="C68" s="15" t="s">
        <v>15</v>
      </c>
      <c r="D68" s="386"/>
      <c r="E68" s="361"/>
      <c r="F68" s="19"/>
      <c r="G68" s="361"/>
      <c r="H68" s="361"/>
    </row>
    <row r="69" spans="1:8">
      <c r="A69" s="388"/>
      <c r="B69" s="17"/>
      <c r="C69" s="15"/>
      <c r="D69" s="386"/>
      <c r="E69" s="361"/>
      <c r="F69" s="19"/>
      <c r="G69" s="361"/>
      <c r="H69" s="361"/>
    </row>
    <row r="70" spans="1:8">
      <c r="A70" s="388"/>
      <c r="B70" s="17"/>
      <c r="E70" s="19"/>
      <c r="F70" s="361"/>
      <c r="G70" s="361"/>
      <c r="H70" s="361"/>
    </row>
    <row r="71" spans="1:8">
      <c r="A71" s="388"/>
      <c r="B71" s="17"/>
      <c r="E71" s="19"/>
      <c r="F71" s="361"/>
      <c r="G71" s="361"/>
      <c r="H71" s="361"/>
    </row>
    <row r="72" spans="1:8" ht="18" customHeight="1">
      <c r="A72" s="388"/>
      <c r="B72" s="17"/>
      <c r="E72" s="19"/>
      <c r="F72" s="361"/>
      <c r="G72" s="361"/>
      <c r="H72" s="361"/>
    </row>
    <row r="73" spans="1:8">
      <c r="A73" s="388"/>
      <c r="B73" s="17"/>
      <c r="C73" s="11"/>
      <c r="D73" s="11"/>
    </row>
    <row r="74" spans="1:8">
      <c r="A74" s="388"/>
      <c r="B74" s="17"/>
      <c r="C74" s="11"/>
      <c r="D74" s="11"/>
    </row>
    <row r="75" spans="1:8">
      <c r="A75" s="388"/>
      <c r="B75" s="17"/>
      <c r="C75" s="11"/>
      <c r="D75" s="11"/>
    </row>
    <row r="76" spans="1:8">
      <c r="A76" s="388"/>
      <c r="B76" s="17"/>
      <c r="C76" s="11"/>
      <c r="D76" s="11"/>
    </row>
    <row r="77" spans="1:8">
      <c r="A77" s="388"/>
      <c r="B77" s="17"/>
      <c r="C77" s="11"/>
      <c r="D77" s="11"/>
    </row>
    <row r="78" spans="1:8">
      <c r="A78" s="388"/>
      <c r="B78" s="17"/>
      <c r="C78" s="11"/>
      <c r="D78" s="11"/>
    </row>
    <row r="79" spans="1:8">
      <c r="A79" s="388"/>
      <c r="B79" s="17"/>
      <c r="C79" s="11"/>
      <c r="D79" s="11"/>
    </row>
    <row r="80" spans="1:8">
      <c r="A80" s="388"/>
      <c r="B80" s="17"/>
      <c r="C80" s="11"/>
      <c r="D80" s="11"/>
    </row>
    <row r="81" spans="1:8">
      <c r="A81" s="388"/>
      <c r="B81" s="17"/>
      <c r="C81" s="11"/>
      <c r="D81" s="11"/>
    </row>
    <row r="82" spans="1:8">
      <c r="A82" s="388"/>
      <c r="B82" s="17"/>
      <c r="F82" s="361"/>
      <c r="G82" s="361"/>
      <c r="H82" s="361"/>
    </row>
    <row r="83" spans="1:8">
      <c r="A83" s="388"/>
      <c r="B83" s="17"/>
    </row>
    <row r="84" spans="1:8">
      <c r="A84" s="388"/>
      <c r="B84" s="17"/>
    </row>
    <row r="85" spans="1:8">
      <c r="A85" s="388"/>
      <c r="B85" s="17"/>
    </row>
    <row r="86" spans="1:8">
      <c r="A86" s="388"/>
      <c r="B86" s="17"/>
    </row>
    <row r="87" spans="1:8">
      <c r="A87" s="388"/>
      <c r="B87" s="17"/>
    </row>
    <row r="88" spans="1:8">
      <c r="A88" s="388"/>
      <c r="B88" s="17"/>
    </row>
    <row r="89" spans="1:8">
      <c r="A89" s="388"/>
      <c r="B89" s="17"/>
    </row>
    <row r="90" spans="1:8">
      <c r="A90" s="388"/>
      <c r="B90" s="17"/>
    </row>
    <row r="91" spans="1:8">
      <c r="A91" s="388"/>
      <c r="B91" s="17"/>
    </row>
    <row r="92" spans="1:8">
      <c r="A92" s="388"/>
      <c r="B92" s="17"/>
    </row>
    <row r="93" spans="1:8">
      <c r="A93" s="388"/>
      <c r="B93" s="17"/>
    </row>
    <row r="94" spans="1:8">
      <c r="A94" s="388"/>
      <c r="B94" s="17"/>
    </row>
    <row r="95" spans="1:8">
      <c r="A95" s="388"/>
      <c r="B95" s="17"/>
    </row>
    <row r="96" spans="1:8">
      <c r="A96" s="388"/>
      <c r="B96" s="17"/>
    </row>
    <row r="97" spans="1:2">
      <c r="A97" s="388"/>
      <c r="B97" s="17"/>
    </row>
    <row r="98" spans="1:2">
      <c r="A98" s="388"/>
      <c r="B98" s="17"/>
    </row>
    <row r="99" spans="1:2">
      <c r="A99" s="388"/>
      <c r="B99" s="17"/>
    </row>
    <row r="100" spans="1:2">
      <c r="A100" s="388"/>
      <c r="B100" s="17"/>
    </row>
    <row r="101" spans="1:2">
      <c r="A101" s="388"/>
      <c r="B101" s="17"/>
    </row>
    <row r="102" spans="1:2">
      <c r="A102" s="15"/>
      <c r="B102" s="17"/>
    </row>
    <row r="103" spans="1:2">
      <c r="A103" s="15"/>
      <c r="B103" s="17"/>
    </row>
    <row r="104" spans="1:2">
      <c r="A104" s="15"/>
      <c r="B104" s="17"/>
    </row>
    <row r="105" spans="1:2">
      <c r="A105" s="15"/>
      <c r="B105" s="17"/>
    </row>
    <row r="106" spans="1:2">
      <c r="A106" s="15"/>
      <c r="B106" s="17"/>
    </row>
    <row r="107" spans="1:2">
      <c r="A107" s="15"/>
      <c r="B107" s="17"/>
    </row>
    <row r="108" spans="1:2">
      <c r="A108" s="15"/>
      <c r="B108" s="17"/>
    </row>
    <row r="109" spans="1:2">
      <c r="A109" s="15"/>
      <c r="B109" s="17"/>
    </row>
    <row r="110" spans="1:2">
      <c r="A110" s="15"/>
      <c r="B110" s="17"/>
    </row>
    <row r="111" spans="1:2">
      <c r="A111" s="15"/>
      <c r="B111" s="17"/>
    </row>
    <row r="112" spans="1:2">
      <c r="A112" s="15"/>
      <c r="B112" s="17"/>
    </row>
    <row r="113" spans="1:2">
      <c r="A113" s="15"/>
      <c r="B113" s="17"/>
    </row>
    <row r="114" spans="1:2">
      <c r="A114" s="15"/>
      <c r="B114" s="17"/>
    </row>
    <row r="115" spans="1:2">
      <c r="A115" s="15"/>
      <c r="B115" s="17"/>
    </row>
    <row r="116" spans="1:2">
      <c r="A116" s="15"/>
      <c r="B116" s="17"/>
    </row>
    <row r="117" spans="1:2">
      <c r="A117" s="15"/>
      <c r="B117" s="17"/>
    </row>
    <row r="118" spans="1:2">
      <c r="A118" s="15"/>
      <c r="B118" s="17"/>
    </row>
    <row r="119" spans="1:2">
      <c r="A119" s="15"/>
      <c r="B119" s="17"/>
    </row>
    <row r="120" spans="1:2">
      <c r="A120" s="15"/>
      <c r="B120" s="17"/>
    </row>
    <row r="121" spans="1:2">
      <c r="A121" s="15"/>
      <c r="B121" s="17"/>
    </row>
    <row r="122" spans="1:2">
      <c r="A122" s="15"/>
      <c r="B122" s="17"/>
    </row>
    <row r="123" spans="1:2">
      <c r="A123" s="15"/>
      <c r="B123" s="17"/>
    </row>
    <row r="124" spans="1:2">
      <c r="A124" s="15"/>
      <c r="B124" s="17"/>
    </row>
    <row r="125" spans="1:2">
      <c r="A125" s="15"/>
      <c r="B125" s="17"/>
    </row>
    <row r="126" spans="1:2">
      <c r="A126" s="15"/>
      <c r="B126" s="17"/>
    </row>
    <row r="127" spans="1:2">
      <c r="A127" s="15"/>
      <c r="B127" s="17"/>
    </row>
    <row r="128" spans="1:2">
      <c r="A128" s="15"/>
      <c r="B128" s="17"/>
    </row>
    <row r="129" spans="1:2">
      <c r="A129" s="15"/>
      <c r="B129" s="17"/>
    </row>
    <row r="130" spans="1:2">
      <c r="A130" s="15"/>
      <c r="B130" s="17"/>
    </row>
    <row r="131" spans="1:2">
      <c r="A131" s="15"/>
      <c r="B131" s="17"/>
    </row>
    <row r="132" spans="1:2">
      <c r="A132" s="15"/>
      <c r="B132" s="17"/>
    </row>
    <row r="133" spans="1:2">
      <c r="A133" s="15"/>
      <c r="B133" s="17"/>
    </row>
    <row r="134" spans="1:2">
      <c r="A134" s="15"/>
      <c r="B134" s="17"/>
    </row>
    <row r="135" spans="1:2">
      <c r="A135" s="15"/>
      <c r="B135" s="17"/>
    </row>
    <row r="136" spans="1:2">
      <c r="A136" s="15"/>
      <c r="B136" s="17"/>
    </row>
    <row r="137" spans="1:2">
      <c r="A137" s="15"/>
      <c r="B137" s="17"/>
    </row>
    <row r="138" spans="1:2">
      <c r="A138" s="15"/>
      <c r="B138" s="17"/>
    </row>
    <row r="139" spans="1:2">
      <c r="A139" s="15"/>
      <c r="B139" s="17"/>
    </row>
    <row r="140" spans="1:2">
      <c r="A140" s="15"/>
      <c r="B140" s="17"/>
    </row>
    <row r="141" spans="1:2">
      <c r="A141" s="15"/>
      <c r="B141" s="17"/>
    </row>
    <row r="142" spans="1:2">
      <c r="A142" s="15"/>
      <c r="B142" s="17"/>
    </row>
    <row r="143" spans="1:2">
      <c r="A143" s="15"/>
      <c r="B143" s="17"/>
    </row>
    <row r="144" spans="1:2">
      <c r="A144" s="15"/>
      <c r="B144" s="17"/>
    </row>
    <row r="145" spans="1:2">
      <c r="A145" s="15"/>
      <c r="B145" s="17"/>
    </row>
    <row r="146" spans="1:2">
      <c r="A146" s="15"/>
      <c r="B146" s="17"/>
    </row>
    <row r="147" spans="1:2">
      <c r="A147" s="15"/>
      <c r="B147" s="17"/>
    </row>
    <row r="148" spans="1:2">
      <c r="A148" s="15"/>
      <c r="B148" s="17"/>
    </row>
  </sheetData>
  <mergeCells count="15">
    <mergeCell ref="D48:I48"/>
    <mergeCell ref="A48:A49"/>
    <mergeCell ref="C49:C50"/>
    <mergeCell ref="D49:I49"/>
    <mergeCell ref="A50:A63"/>
    <mergeCell ref="H5:I5"/>
    <mergeCell ref="A6:A31"/>
    <mergeCell ref="B1:B2"/>
    <mergeCell ref="A3:C3"/>
    <mergeCell ref="A4:A5"/>
    <mergeCell ref="B4:B5"/>
    <mergeCell ref="C4:C5"/>
    <mergeCell ref="D4:D5"/>
    <mergeCell ref="D3:AD3"/>
    <mergeCell ref="E4:L4"/>
  </mergeCells>
  <pageMargins left="0.43307086614173229" right="0.23622047244094491" top="0.74803149606299213" bottom="0.74803149606299213" header="0.31496062992125984" footer="0.31496062992125984"/>
  <pageSetup paperSize="8" scale="70" fitToHeight="0" orientation="landscape" r:id="rId1"/>
  <rowBreaks count="1" manualBreakCount="1">
    <brk id="66" max="16383" man="1"/>
  </row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B148"/>
  <sheetViews>
    <sheetView zoomScale="90" zoomScaleNormal="90" workbookViewId="0">
      <selection activeCell="AB30" sqref="AB30"/>
    </sheetView>
  </sheetViews>
  <sheetFormatPr defaultRowHeight="16.5"/>
  <cols>
    <col min="1" max="1" width="6.140625" style="1" customWidth="1"/>
    <col min="2" max="2" width="40" style="12" bestFit="1" customWidth="1"/>
    <col min="3" max="3" width="5.140625" style="13" customWidth="1"/>
    <col min="4" max="4" width="14.28515625" style="13" customWidth="1"/>
    <col min="5" max="5" width="7.42578125" style="1748" customWidth="1"/>
    <col min="6" max="6" width="7.85546875" style="1748" customWidth="1"/>
    <col min="7" max="7" width="10.42578125" style="1748" customWidth="1"/>
    <col min="8" max="9" width="10.140625" style="1748" customWidth="1"/>
    <col min="10" max="10" width="7.85546875" style="1748" bestFit="1" customWidth="1"/>
    <col min="11" max="11" width="8.7109375" style="1748" customWidth="1"/>
    <col min="12" max="12" width="7.85546875" style="1748" customWidth="1"/>
    <col min="13" max="13" width="7.28515625" style="1748" customWidth="1"/>
    <col min="14" max="14" width="7.7109375" style="1748" customWidth="1"/>
    <col min="15" max="15" width="7.28515625" style="1748" customWidth="1"/>
    <col min="16" max="22" width="7.42578125" style="1748" customWidth="1"/>
    <col min="23" max="23" width="7.42578125" style="1" customWidth="1"/>
    <col min="24" max="24" width="8.5703125" style="1" customWidth="1"/>
    <col min="25" max="25" width="9.7109375" style="1" customWidth="1"/>
    <col min="26" max="26" width="9.42578125" style="1" customWidth="1"/>
    <col min="27" max="27" width="8.5703125" style="1" customWidth="1"/>
    <col min="28" max="47" width="7.42578125" style="1" customWidth="1"/>
    <col min="48" max="48" width="6.85546875" style="1" customWidth="1"/>
    <col min="49" max="49" width="9.140625" style="1"/>
    <col min="50" max="50" width="99" style="1" customWidth="1"/>
    <col min="51" max="16384" width="9.140625" style="1"/>
  </cols>
  <sheetData>
    <row r="1" spans="1:54" ht="36.75" customHeight="1">
      <c r="A1" s="15"/>
      <c r="B1" s="1952">
        <v>27</v>
      </c>
      <c r="C1" s="1738"/>
      <c r="D1" s="38" t="s">
        <v>269</v>
      </c>
      <c r="E1" s="1745"/>
      <c r="F1" s="1745"/>
      <c r="G1" s="1745"/>
      <c r="H1" s="1745"/>
      <c r="I1" s="1745"/>
      <c r="J1" s="1745"/>
      <c r="K1" s="1745"/>
      <c r="L1" s="1745"/>
      <c r="M1" s="1745"/>
      <c r="N1" s="1745"/>
      <c r="O1" s="1745"/>
      <c r="P1" s="1745"/>
      <c r="Q1" s="1743"/>
      <c r="R1" s="1743"/>
      <c r="S1" s="1743"/>
      <c r="T1" s="1743"/>
      <c r="U1" s="1743"/>
      <c r="V1" s="1743"/>
      <c r="W1" s="1743"/>
      <c r="X1" s="1743"/>
      <c r="Y1" s="1743"/>
      <c r="Z1" s="1743"/>
      <c r="AA1" s="1743"/>
      <c r="AB1" s="1743"/>
      <c r="AC1" s="1743"/>
      <c r="AD1" s="1743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</row>
    <row r="2" spans="1:54" ht="36.75" customHeight="1">
      <c r="A2" s="15"/>
      <c r="B2" s="1952"/>
      <c r="C2" s="1738"/>
      <c r="D2" s="38" t="s">
        <v>211</v>
      </c>
      <c r="E2" s="1745"/>
      <c r="F2" s="1745"/>
      <c r="G2" s="1745"/>
      <c r="H2" s="1745"/>
      <c r="I2" s="1745"/>
      <c r="J2" s="1745"/>
      <c r="K2" s="1745"/>
      <c r="L2" s="1745"/>
      <c r="M2" s="1745"/>
      <c r="N2" s="1745"/>
      <c r="O2" s="1745"/>
      <c r="P2" s="1745"/>
      <c r="Q2" s="1743"/>
      <c r="R2" s="1743"/>
      <c r="S2" s="1743"/>
      <c r="T2" s="1743"/>
      <c r="U2" s="1743"/>
      <c r="V2" s="1743"/>
      <c r="W2" s="1743"/>
      <c r="X2" s="1743"/>
      <c r="Y2" s="1743"/>
      <c r="Z2" s="1743"/>
      <c r="AA2" s="1743"/>
      <c r="AB2" s="1743"/>
      <c r="AC2" s="1743"/>
      <c r="AD2" s="1743"/>
      <c r="AE2" s="1743"/>
      <c r="AF2" s="1743"/>
      <c r="AG2" s="1743"/>
      <c r="AH2" s="1743"/>
      <c r="AI2" s="1743"/>
      <c r="AJ2" s="1743"/>
      <c r="AK2" s="1743"/>
      <c r="AL2" s="1743"/>
      <c r="AM2" s="1743"/>
      <c r="AN2" s="1743"/>
      <c r="AO2" s="1743"/>
      <c r="AP2" s="1743"/>
      <c r="AQ2" s="1743"/>
      <c r="AR2" s="1743"/>
      <c r="AS2" s="1743"/>
      <c r="AT2" s="1743"/>
      <c r="AU2" s="1743"/>
      <c r="AV2" s="15"/>
    </row>
    <row r="3" spans="1:54" ht="25.5">
      <c r="A3" s="1998" t="s">
        <v>17</v>
      </c>
      <c r="B3" s="1998"/>
      <c r="C3" s="2034"/>
      <c r="D3" s="1950" t="s">
        <v>263</v>
      </c>
      <c r="E3" s="1951"/>
      <c r="F3" s="1951"/>
      <c r="G3" s="1951"/>
      <c r="H3" s="1951"/>
      <c r="I3" s="1951"/>
      <c r="J3" s="1951"/>
      <c r="K3" s="1951"/>
      <c r="L3" s="1951"/>
      <c r="M3" s="1951"/>
      <c r="N3" s="1951"/>
      <c r="O3" s="1951"/>
      <c r="P3" s="1951"/>
      <c r="Q3" s="1951"/>
      <c r="R3" s="1951"/>
      <c r="S3" s="1951"/>
      <c r="T3" s="1951"/>
      <c r="U3" s="1951"/>
      <c r="V3" s="1951"/>
      <c r="W3" s="1951"/>
      <c r="X3" s="1951"/>
      <c r="Y3" s="1951"/>
      <c r="Z3" s="1951"/>
      <c r="AA3" s="1951"/>
      <c r="AB3" s="1951"/>
      <c r="AC3" s="1951"/>
      <c r="AD3" s="1951"/>
      <c r="AE3" s="1743"/>
      <c r="AF3" s="1743"/>
      <c r="AG3" s="1743"/>
      <c r="AH3" s="1743"/>
      <c r="AI3" s="1743"/>
      <c r="AJ3" s="1743"/>
      <c r="AK3" s="1743"/>
      <c r="AL3" s="1743"/>
      <c r="AM3" s="1743"/>
      <c r="AN3" s="1743"/>
      <c r="AO3" s="1743"/>
      <c r="AP3" s="1743"/>
      <c r="AQ3" s="1743"/>
      <c r="AR3" s="1743"/>
      <c r="AS3" s="1743"/>
      <c r="AT3" s="15"/>
      <c r="AU3" s="15"/>
      <c r="AV3" s="15"/>
      <c r="AW3" s="15"/>
      <c r="AX3" s="15"/>
      <c r="AY3" s="15"/>
      <c r="AZ3" s="15"/>
    </row>
    <row r="4" spans="1:54" ht="18" customHeight="1">
      <c r="A4" s="1954"/>
      <c r="B4" s="1953" t="s">
        <v>1</v>
      </c>
      <c r="C4" s="1955" t="s">
        <v>2</v>
      </c>
      <c r="D4" s="1953" t="s">
        <v>1694</v>
      </c>
      <c r="E4" s="1954" t="s">
        <v>16</v>
      </c>
      <c r="F4" s="1956"/>
      <c r="G4" s="1956"/>
      <c r="H4" s="1956"/>
      <c r="I4" s="1956"/>
      <c r="J4" s="1956"/>
      <c r="K4" s="1956"/>
      <c r="L4" s="1956"/>
      <c r="M4" s="1733">
        <v>19</v>
      </c>
      <c r="N4" s="1733">
        <v>19</v>
      </c>
      <c r="O4" s="1733">
        <v>19</v>
      </c>
      <c r="P4" s="1733">
        <v>19</v>
      </c>
      <c r="Q4" s="1733">
        <v>19</v>
      </c>
      <c r="R4" s="1733">
        <v>19</v>
      </c>
      <c r="S4" s="1733">
        <v>19</v>
      </c>
      <c r="T4" s="1733">
        <v>19</v>
      </c>
      <c r="U4" s="1733">
        <v>19</v>
      </c>
      <c r="V4" s="1733">
        <v>19</v>
      </c>
      <c r="W4" s="1733">
        <v>19</v>
      </c>
      <c r="X4" s="1733">
        <v>19</v>
      </c>
      <c r="Y4" s="1733">
        <v>19</v>
      </c>
      <c r="Z4" s="1733">
        <v>19</v>
      </c>
      <c r="AA4" s="1733">
        <v>19</v>
      </c>
      <c r="AB4" s="1733">
        <v>19</v>
      </c>
      <c r="AC4" s="1733">
        <v>19</v>
      </c>
      <c r="AD4" s="1733">
        <v>19</v>
      </c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</row>
    <row r="5" spans="1:54" ht="18" customHeight="1">
      <c r="A5" s="1954"/>
      <c r="B5" s="1953"/>
      <c r="C5" s="1955"/>
      <c r="D5" s="1990"/>
      <c r="E5" s="1734" t="s">
        <v>0</v>
      </c>
      <c r="F5" s="1735" t="s">
        <v>48</v>
      </c>
      <c r="G5" s="1735"/>
      <c r="H5" s="1957" t="s">
        <v>552</v>
      </c>
      <c r="I5" s="1958"/>
      <c r="J5" s="1735" t="s">
        <v>8</v>
      </c>
      <c r="K5" s="1735" t="s">
        <v>9</v>
      </c>
      <c r="L5" s="1735" t="s">
        <v>10</v>
      </c>
      <c r="M5" s="1733"/>
      <c r="N5" s="1733"/>
      <c r="O5" s="1733"/>
      <c r="P5" s="1733"/>
      <c r="Q5" s="1733"/>
      <c r="R5" s="1733"/>
      <c r="S5" s="1733"/>
      <c r="T5" s="1733"/>
      <c r="U5" s="1733"/>
      <c r="V5" s="1733"/>
      <c r="W5" s="1733">
        <v>1</v>
      </c>
      <c r="X5" s="1733">
        <v>2</v>
      </c>
      <c r="Y5" s="1760">
        <v>3</v>
      </c>
      <c r="Z5" s="1760">
        <v>4</v>
      </c>
      <c r="AA5" s="1760">
        <v>5</v>
      </c>
      <c r="AB5" s="1760">
        <v>6</v>
      </c>
      <c r="AC5" s="1760">
        <v>7</v>
      </c>
      <c r="AD5" s="1760">
        <v>8</v>
      </c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</row>
    <row r="6" spans="1:54">
      <c r="A6" s="1962" t="s">
        <v>3</v>
      </c>
      <c r="B6" s="1065" t="s">
        <v>190</v>
      </c>
      <c r="C6" s="1264" t="s">
        <v>4</v>
      </c>
      <c r="D6" s="1264" t="s">
        <v>1681</v>
      </c>
      <c r="E6" s="1740" t="s">
        <v>18</v>
      </c>
      <c r="F6" s="1742"/>
      <c r="G6" s="1750"/>
      <c r="H6" s="717" t="s">
        <v>1061</v>
      </c>
      <c r="I6" s="717" t="s">
        <v>1062</v>
      </c>
      <c r="J6" s="1750"/>
      <c r="K6" s="1750"/>
      <c r="L6" s="5">
        <v>0</v>
      </c>
      <c r="M6" s="111"/>
      <c r="N6" s="111"/>
      <c r="O6" s="111"/>
      <c r="P6" s="111"/>
      <c r="Q6" s="111"/>
      <c r="R6" s="111"/>
      <c r="S6" s="111"/>
      <c r="T6" s="111"/>
      <c r="U6" s="111"/>
      <c r="V6" s="111"/>
      <c r="W6" s="111">
        <v>0.63541666666666663</v>
      </c>
      <c r="X6" s="111">
        <v>0.66805555555555562</v>
      </c>
      <c r="Y6" s="111">
        <v>0.70972222222222225</v>
      </c>
      <c r="Z6" s="111">
        <v>0.75138888888888899</v>
      </c>
      <c r="AA6" s="111">
        <v>0.79305555555555562</v>
      </c>
      <c r="AB6" s="111">
        <v>0.84861111111111109</v>
      </c>
      <c r="AC6" s="111">
        <v>0.87638888888888899</v>
      </c>
      <c r="AD6" s="185">
        <v>0.90972222222222221</v>
      </c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</row>
    <row r="7" spans="1:54">
      <c r="A7" s="1963"/>
      <c r="B7" s="335" t="s">
        <v>191</v>
      </c>
      <c r="C7" s="1264" t="s">
        <v>5</v>
      </c>
      <c r="D7" s="1264" t="s">
        <v>1681</v>
      </c>
      <c r="E7" s="1740" t="s">
        <v>19</v>
      </c>
      <c r="F7" s="1741">
        <v>0.35</v>
      </c>
      <c r="G7" s="28">
        <f>F7</f>
        <v>0.35</v>
      </c>
      <c r="H7" s="607" t="s">
        <v>741</v>
      </c>
      <c r="I7" s="607" t="s">
        <v>742</v>
      </c>
      <c r="J7" s="1742">
        <v>15</v>
      </c>
      <c r="K7" s="37">
        <f t="shared" ref="K7:K30" si="0">(F7/J7)/24</f>
        <v>9.7222222222222209E-4</v>
      </c>
      <c r="L7" s="37">
        <f>L6+K7</f>
        <v>9.7222222222222209E-4</v>
      </c>
      <c r="M7" s="98"/>
      <c r="N7" s="98"/>
      <c r="O7" s="98"/>
      <c r="P7" s="98"/>
      <c r="Q7" s="98"/>
      <c r="R7" s="98"/>
      <c r="S7" s="98"/>
      <c r="T7" s="98"/>
      <c r="U7" s="98"/>
      <c r="V7" s="98"/>
      <c r="W7" s="98">
        <f t="shared" ref="W7:AD12" si="1">W6+$K7</f>
        <v>0.63638888888888889</v>
      </c>
      <c r="X7" s="98">
        <f t="shared" si="1"/>
        <v>0.66902777777777789</v>
      </c>
      <c r="Y7" s="98">
        <f t="shared" si="1"/>
        <v>0.71069444444444452</v>
      </c>
      <c r="Z7" s="98">
        <f t="shared" si="1"/>
        <v>0.75236111111111126</v>
      </c>
      <c r="AA7" s="98">
        <f t="shared" si="1"/>
        <v>0.79402777777777789</v>
      </c>
      <c r="AB7" s="98">
        <f t="shared" si="1"/>
        <v>0.84958333333333336</v>
      </c>
      <c r="AC7" s="98">
        <f t="shared" si="1"/>
        <v>0.87736111111111126</v>
      </c>
      <c r="AD7" s="98">
        <f t="shared" si="1"/>
        <v>0.91069444444444447</v>
      </c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</row>
    <row r="8" spans="1:54">
      <c r="A8" s="1963"/>
      <c r="B8" s="609" t="s">
        <v>206</v>
      </c>
      <c r="C8" s="1264" t="s">
        <v>5</v>
      </c>
      <c r="D8" s="1264" t="s">
        <v>1681</v>
      </c>
      <c r="E8" s="1764" t="s">
        <v>20</v>
      </c>
      <c r="F8" s="1741">
        <v>0.45</v>
      </c>
      <c r="G8" s="28">
        <f>G7+F8</f>
        <v>0.8</v>
      </c>
      <c r="H8" s="607" t="s">
        <v>800</v>
      </c>
      <c r="I8" s="607" t="s">
        <v>801</v>
      </c>
      <c r="J8" s="1742">
        <v>20</v>
      </c>
      <c r="K8" s="37">
        <f t="shared" si="0"/>
        <v>9.3749999999999997E-4</v>
      </c>
      <c r="L8" s="37">
        <f t="shared" ref="L8:L30" si="2">L7+K8</f>
        <v>1.9097222222222219E-3</v>
      </c>
      <c r="M8" s="98"/>
      <c r="N8" s="98"/>
      <c r="O8" s="98"/>
      <c r="P8" s="98"/>
      <c r="Q8" s="98"/>
      <c r="R8" s="98"/>
      <c r="S8" s="98"/>
      <c r="T8" s="98"/>
      <c r="U8" s="98"/>
      <c r="V8" s="98"/>
      <c r="W8" s="98">
        <f t="shared" ref="W8" si="3">W7+$K8</f>
        <v>0.63732638888888893</v>
      </c>
      <c r="X8" s="98">
        <f t="shared" si="1"/>
        <v>0.66996527777777792</v>
      </c>
      <c r="Y8" s="98">
        <f t="shared" si="1"/>
        <v>0.71163194444444455</v>
      </c>
      <c r="Z8" s="98">
        <f t="shared" si="1"/>
        <v>0.75329861111111129</v>
      </c>
      <c r="AA8" s="98">
        <f t="shared" si="1"/>
        <v>0.79496527777777792</v>
      </c>
      <c r="AB8" s="98">
        <f t="shared" si="1"/>
        <v>0.85052083333333339</v>
      </c>
      <c r="AC8" s="98">
        <f t="shared" si="1"/>
        <v>0.87829861111111129</v>
      </c>
      <c r="AD8" s="98">
        <f t="shared" si="1"/>
        <v>0.91163194444444451</v>
      </c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</row>
    <row r="9" spans="1:54">
      <c r="A9" s="1963"/>
      <c r="B9" s="609" t="s">
        <v>205</v>
      </c>
      <c r="C9" s="1264" t="s">
        <v>5</v>
      </c>
      <c r="D9" s="1264" t="s">
        <v>1681</v>
      </c>
      <c r="E9" s="1764" t="s">
        <v>21</v>
      </c>
      <c r="F9" s="1741">
        <v>0.22</v>
      </c>
      <c r="G9" s="28">
        <f>G8+F9</f>
        <v>1.02</v>
      </c>
      <c r="H9" s="607" t="s">
        <v>736</v>
      </c>
      <c r="I9" s="609" t="s">
        <v>763</v>
      </c>
      <c r="J9" s="1742">
        <v>15</v>
      </c>
      <c r="K9" s="37">
        <f t="shared" si="0"/>
        <v>6.111111111111111E-4</v>
      </c>
      <c r="L9" s="37">
        <f t="shared" si="2"/>
        <v>2.5208333333333333E-3</v>
      </c>
      <c r="M9" s="98"/>
      <c r="N9" s="98"/>
      <c r="O9" s="98"/>
      <c r="P9" s="98"/>
      <c r="Q9" s="98"/>
      <c r="R9" s="98"/>
      <c r="S9" s="98"/>
      <c r="T9" s="98"/>
      <c r="U9" s="98"/>
      <c r="V9" s="98"/>
      <c r="W9" s="98">
        <f t="shared" ref="W9:AD11" si="4">W8+$K9</f>
        <v>0.63793750000000005</v>
      </c>
      <c r="X9" s="98">
        <f t="shared" si="1"/>
        <v>0.67057638888888904</v>
      </c>
      <c r="Y9" s="98">
        <f t="shared" si="1"/>
        <v>0.71224305555555567</v>
      </c>
      <c r="Z9" s="98">
        <f t="shared" si="1"/>
        <v>0.75390972222222241</v>
      </c>
      <c r="AA9" s="98">
        <f t="shared" si="1"/>
        <v>0.79557638888888904</v>
      </c>
      <c r="AB9" s="98">
        <f t="shared" si="1"/>
        <v>0.85113194444444451</v>
      </c>
      <c r="AC9" s="98">
        <f t="shared" si="1"/>
        <v>0.87890972222222241</v>
      </c>
      <c r="AD9" s="98">
        <f t="shared" si="1"/>
        <v>0.91224305555555563</v>
      </c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</row>
    <row r="10" spans="1:54">
      <c r="A10" s="1963"/>
      <c r="B10" s="609" t="s">
        <v>203</v>
      </c>
      <c r="C10" s="1264" t="s">
        <v>5</v>
      </c>
      <c r="D10" s="1264" t="s">
        <v>1681</v>
      </c>
      <c r="E10" s="1764" t="s">
        <v>22</v>
      </c>
      <c r="F10" s="1762">
        <v>0.45</v>
      </c>
      <c r="G10" s="28">
        <f t="shared" ref="G10:G30" si="5">G9+F10</f>
        <v>1.47</v>
      </c>
      <c r="H10" s="581" t="s">
        <v>798</v>
      </c>
      <c r="I10" s="581" t="s">
        <v>799</v>
      </c>
      <c r="J10" s="1763">
        <v>25</v>
      </c>
      <c r="K10" s="37">
        <f t="shared" si="0"/>
        <v>7.5000000000000012E-4</v>
      </c>
      <c r="L10" s="37">
        <f t="shared" si="2"/>
        <v>3.2708333333333335E-3</v>
      </c>
      <c r="M10" s="98"/>
      <c r="N10" s="98"/>
      <c r="O10" s="98"/>
      <c r="P10" s="98"/>
      <c r="Q10" s="98"/>
      <c r="R10" s="98"/>
      <c r="S10" s="98"/>
      <c r="T10" s="98"/>
      <c r="U10" s="98"/>
      <c r="V10" s="98"/>
      <c r="W10" s="98">
        <f t="shared" si="4"/>
        <v>0.63868750000000007</v>
      </c>
      <c r="X10" s="98">
        <f t="shared" si="4"/>
        <v>0.67132638888888907</v>
      </c>
      <c r="Y10" s="98">
        <f t="shared" si="4"/>
        <v>0.7129930555555557</v>
      </c>
      <c r="Z10" s="98">
        <f t="shared" si="4"/>
        <v>0.75465972222222244</v>
      </c>
      <c r="AA10" s="98">
        <f t="shared" si="4"/>
        <v>0.79632638888888907</v>
      </c>
      <c r="AB10" s="98">
        <f t="shared" si="4"/>
        <v>0.85188194444444454</v>
      </c>
      <c r="AC10" s="98">
        <f t="shared" si="4"/>
        <v>0.87965972222222244</v>
      </c>
      <c r="AD10" s="98">
        <f t="shared" si="4"/>
        <v>0.91299305555555565</v>
      </c>
    </row>
    <row r="11" spans="1:54">
      <c r="A11" s="1963"/>
      <c r="B11" s="335" t="s">
        <v>202</v>
      </c>
      <c r="C11" s="1264" t="s">
        <v>5</v>
      </c>
      <c r="D11" s="1764" t="s">
        <v>1681</v>
      </c>
      <c r="E11" s="1764" t="s">
        <v>23</v>
      </c>
      <c r="F11" s="777">
        <v>0.68</v>
      </c>
      <c r="G11" s="28">
        <f t="shared" si="5"/>
        <v>2.15</v>
      </c>
      <c r="H11" s="607" t="s">
        <v>1100</v>
      </c>
      <c r="I11" s="607" t="s">
        <v>1101</v>
      </c>
      <c r="J11" s="1742">
        <v>25</v>
      </c>
      <c r="K11" s="37">
        <f t="shared" si="0"/>
        <v>1.1333333333333334E-3</v>
      </c>
      <c r="L11" s="37">
        <f t="shared" si="2"/>
        <v>4.4041666666666673E-3</v>
      </c>
      <c r="M11" s="98"/>
      <c r="N11" s="98"/>
      <c r="O11" s="98"/>
      <c r="P11" s="98"/>
      <c r="Q11" s="98"/>
      <c r="R11" s="98"/>
      <c r="S11" s="98"/>
      <c r="T11" s="98"/>
      <c r="U11" s="98"/>
      <c r="V11" s="98"/>
      <c r="W11" s="98">
        <f t="shared" si="4"/>
        <v>0.63982083333333339</v>
      </c>
      <c r="X11" s="98">
        <f t="shared" si="4"/>
        <v>0.67245972222222239</v>
      </c>
      <c r="Y11" s="98">
        <f t="shared" si="4"/>
        <v>0.71412638888888902</v>
      </c>
      <c r="Z11" s="98">
        <f t="shared" si="4"/>
        <v>0.75579305555555576</v>
      </c>
      <c r="AA11" s="98">
        <f t="shared" si="4"/>
        <v>0.79745972222222239</v>
      </c>
      <c r="AB11" s="98">
        <f t="shared" si="4"/>
        <v>0.85301527777777786</v>
      </c>
      <c r="AC11" s="98">
        <f t="shared" si="4"/>
        <v>0.88079305555555576</v>
      </c>
      <c r="AD11" s="98">
        <f t="shared" si="4"/>
        <v>0.91412638888888897</v>
      </c>
    </row>
    <row r="12" spans="1:54">
      <c r="A12" s="1963"/>
      <c r="B12" s="335" t="s">
        <v>218</v>
      </c>
      <c r="C12" s="1264" t="s">
        <v>5</v>
      </c>
      <c r="D12" s="1764" t="s">
        <v>1681</v>
      </c>
      <c r="E12" s="1764" t="s">
        <v>24</v>
      </c>
      <c r="F12" s="145">
        <v>1.33</v>
      </c>
      <c r="G12" s="28">
        <f t="shared" si="5"/>
        <v>3.48</v>
      </c>
      <c r="H12" s="607" t="s">
        <v>1102</v>
      </c>
      <c r="I12" s="607" t="s">
        <v>1103</v>
      </c>
      <c r="J12" s="1742">
        <v>30</v>
      </c>
      <c r="K12" s="37">
        <f t="shared" si="0"/>
        <v>1.8472222222222223E-3</v>
      </c>
      <c r="L12" s="37">
        <f t="shared" si="2"/>
        <v>6.2513888888888897E-3</v>
      </c>
      <c r="M12" s="98"/>
      <c r="N12" s="98"/>
      <c r="O12" s="98"/>
      <c r="P12" s="98"/>
      <c r="Q12" s="98"/>
      <c r="R12" s="98"/>
      <c r="S12" s="98"/>
      <c r="T12" s="98"/>
      <c r="U12" s="98"/>
      <c r="V12" s="98"/>
      <c r="W12" s="98">
        <f t="shared" ref="W12" si="6">W11+$K12</f>
        <v>0.64166805555555562</v>
      </c>
      <c r="X12" s="98">
        <f t="shared" si="1"/>
        <v>0.67430694444444461</v>
      </c>
      <c r="Y12" s="98">
        <f t="shared" si="1"/>
        <v>0.71597361111111124</v>
      </c>
      <c r="Z12" s="98">
        <f t="shared" si="1"/>
        <v>0.75764027777777798</v>
      </c>
      <c r="AA12" s="98">
        <f t="shared" si="1"/>
        <v>0.79930694444444461</v>
      </c>
      <c r="AB12" s="98">
        <f t="shared" si="1"/>
        <v>0.85486250000000008</v>
      </c>
      <c r="AC12" s="98">
        <f t="shared" si="1"/>
        <v>0.88264027777777798</v>
      </c>
      <c r="AD12" s="98">
        <f t="shared" si="1"/>
        <v>0.9159736111111112</v>
      </c>
    </row>
    <row r="13" spans="1:54">
      <c r="A13" s="1963"/>
      <c r="B13" s="335" t="s">
        <v>219</v>
      </c>
      <c r="C13" s="1264" t="s">
        <v>5</v>
      </c>
      <c r="D13" s="1764" t="s">
        <v>1681</v>
      </c>
      <c r="E13" s="1764" t="s">
        <v>25</v>
      </c>
      <c r="F13" s="145">
        <v>0.57999999999999996</v>
      </c>
      <c r="G13" s="28">
        <f t="shared" si="5"/>
        <v>4.0599999999999996</v>
      </c>
      <c r="H13" s="607" t="s">
        <v>1104</v>
      </c>
      <c r="I13" s="609" t="s">
        <v>1105</v>
      </c>
      <c r="J13" s="1733">
        <v>30</v>
      </c>
      <c r="K13" s="9">
        <f t="shared" si="0"/>
        <v>8.0555555555555545E-4</v>
      </c>
      <c r="L13" s="9">
        <f t="shared" si="2"/>
        <v>7.0569444444444455E-3</v>
      </c>
      <c r="M13" s="98"/>
      <c r="N13" s="98"/>
      <c r="O13" s="98"/>
      <c r="P13" s="98"/>
      <c r="Q13" s="98"/>
      <c r="R13" s="98"/>
      <c r="S13" s="98"/>
      <c r="T13" s="98"/>
      <c r="U13" s="98"/>
      <c r="V13" s="98"/>
      <c r="W13" s="98">
        <f t="shared" ref="W13" si="7">W12+$K13</f>
        <v>0.64247361111111112</v>
      </c>
      <c r="X13" s="98">
        <f t="shared" ref="X13:AD25" si="8">X12+$K13</f>
        <v>0.67511250000000012</v>
      </c>
      <c r="Y13" s="98">
        <f t="shared" si="8"/>
        <v>0.71677916666666674</v>
      </c>
      <c r="Z13" s="98">
        <f t="shared" si="8"/>
        <v>0.75844583333333349</v>
      </c>
      <c r="AA13" s="98">
        <f t="shared" si="8"/>
        <v>0.80011250000000012</v>
      </c>
      <c r="AB13" s="98">
        <f t="shared" si="8"/>
        <v>0.85566805555555558</v>
      </c>
      <c r="AC13" s="98">
        <f t="shared" si="8"/>
        <v>0.88344583333333349</v>
      </c>
      <c r="AD13" s="98">
        <f t="shared" si="8"/>
        <v>0.9167791666666667</v>
      </c>
    </row>
    <row r="14" spans="1:54">
      <c r="A14" s="1963"/>
      <c r="B14" s="1077" t="s">
        <v>208</v>
      </c>
      <c r="C14" s="1264" t="s">
        <v>5</v>
      </c>
      <c r="D14" s="1764" t="s">
        <v>1681</v>
      </c>
      <c r="E14" s="1764" t="s">
        <v>26</v>
      </c>
      <c r="F14" s="145">
        <v>0.79</v>
      </c>
      <c r="G14" s="28">
        <f t="shared" si="5"/>
        <v>4.8499999999999996</v>
      </c>
      <c r="H14" s="607" t="s">
        <v>1082</v>
      </c>
      <c r="I14" s="607" t="s">
        <v>1083</v>
      </c>
      <c r="J14" s="1742">
        <v>30</v>
      </c>
      <c r="K14" s="37">
        <f t="shared" si="0"/>
        <v>1.0972222222222223E-3</v>
      </c>
      <c r="L14" s="9">
        <f t="shared" si="2"/>
        <v>8.1541666666666672E-3</v>
      </c>
      <c r="M14" s="98"/>
      <c r="N14" s="98"/>
      <c r="O14" s="98"/>
      <c r="P14" s="98"/>
      <c r="Q14" s="98"/>
      <c r="R14" s="98"/>
      <c r="S14" s="98"/>
      <c r="T14" s="98"/>
      <c r="U14" s="98"/>
      <c r="V14" s="98"/>
      <c r="W14" s="98">
        <f t="shared" ref="W14" si="9">W13+$K14</f>
        <v>0.64357083333333331</v>
      </c>
      <c r="X14" s="98">
        <f t="shared" si="8"/>
        <v>0.67620972222222231</v>
      </c>
      <c r="Y14" s="98">
        <f t="shared" si="8"/>
        <v>0.71787638888888894</v>
      </c>
      <c r="Z14" s="98">
        <f t="shared" si="8"/>
        <v>0.75954305555555568</v>
      </c>
      <c r="AA14" s="98">
        <f t="shared" si="8"/>
        <v>0.80120972222222231</v>
      </c>
      <c r="AB14" s="98">
        <f t="shared" si="8"/>
        <v>0.85676527777777778</v>
      </c>
      <c r="AC14" s="98">
        <f t="shared" si="8"/>
        <v>0.88454305555555568</v>
      </c>
      <c r="AD14" s="98">
        <f t="shared" si="8"/>
        <v>0.91787638888888889</v>
      </c>
    </row>
    <row r="15" spans="1:54">
      <c r="A15" s="1963"/>
      <c r="B15" s="335" t="s">
        <v>207</v>
      </c>
      <c r="C15" s="1266" t="s">
        <v>5</v>
      </c>
      <c r="D15" s="1264" t="s">
        <v>1683</v>
      </c>
      <c r="E15" s="1764" t="s">
        <v>27</v>
      </c>
      <c r="F15" s="145">
        <v>0.54</v>
      </c>
      <c r="G15" s="28">
        <f t="shared" si="5"/>
        <v>5.39</v>
      </c>
      <c r="H15" s="607" t="s">
        <v>1084</v>
      </c>
      <c r="I15" s="607" t="s">
        <v>1085</v>
      </c>
      <c r="J15" s="1742">
        <v>35</v>
      </c>
      <c r="K15" s="37">
        <f t="shared" si="0"/>
        <v>6.4285714285714293E-4</v>
      </c>
      <c r="L15" s="9">
        <f t="shared" si="2"/>
        <v>8.7970238095238101E-3</v>
      </c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>
        <f t="shared" ref="W15" si="10">W14+$K15</f>
        <v>0.64421369047619048</v>
      </c>
      <c r="X15" s="98">
        <f t="shared" si="8"/>
        <v>0.67685257936507948</v>
      </c>
      <c r="Y15" s="98">
        <f t="shared" si="8"/>
        <v>0.71851924603174611</v>
      </c>
      <c r="Z15" s="98">
        <f t="shared" si="8"/>
        <v>0.76018591269841285</v>
      </c>
      <c r="AA15" s="98">
        <f t="shared" si="8"/>
        <v>0.80185257936507948</v>
      </c>
      <c r="AB15" s="98">
        <f t="shared" si="8"/>
        <v>0.85740813492063495</v>
      </c>
      <c r="AC15" s="98">
        <f t="shared" si="8"/>
        <v>0.88518591269841285</v>
      </c>
      <c r="AD15" s="98">
        <f t="shared" si="8"/>
        <v>0.91851924603174606</v>
      </c>
    </row>
    <row r="16" spans="1:54">
      <c r="A16" s="1963"/>
      <c r="B16" s="335" t="s">
        <v>220</v>
      </c>
      <c r="C16" s="711" t="s">
        <v>5</v>
      </c>
      <c r="D16" s="711" t="s">
        <v>1683</v>
      </c>
      <c r="E16" s="1764" t="s">
        <v>28</v>
      </c>
      <c r="F16" s="28">
        <v>1.05</v>
      </c>
      <c r="G16" s="28">
        <f t="shared" si="5"/>
        <v>6.4399999999999995</v>
      </c>
      <c r="H16" s="607" t="s">
        <v>793</v>
      </c>
      <c r="I16" s="607" t="s">
        <v>1086</v>
      </c>
      <c r="J16" s="1742">
        <v>35</v>
      </c>
      <c r="K16" s="37">
        <f t="shared" si="0"/>
        <v>1.25E-3</v>
      </c>
      <c r="L16" s="9">
        <f t="shared" si="2"/>
        <v>1.004702380952381E-2</v>
      </c>
      <c r="M16" s="98"/>
      <c r="N16" s="98"/>
      <c r="O16" s="98"/>
      <c r="P16" s="98"/>
      <c r="Q16" s="98"/>
      <c r="R16" s="98"/>
      <c r="S16" s="98"/>
      <c r="T16" s="98"/>
      <c r="U16" s="98"/>
      <c r="V16" s="98"/>
      <c r="W16" s="98">
        <f t="shared" ref="W16" si="11">W15+$K16</f>
        <v>0.64546369047619045</v>
      </c>
      <c r="X16" s="98">
        <f t="shared" si="8"/>
        <v>0.67810257936507945</v>
      </c>
      <c r="Y16" s="98">
        <f t="shared" si="8"/>
        <v>0.71976924603174608</v>
      </c>
      <c r="Z16" s="98">
        <f t="shared" si="8"/>
        <v>0.76143591269841282</v>
      </c>
      <c r="AA16" s="98">
        <f t="shared" si="8"/>
        <v>0.80310257936507945</v>
      </c>
      <c r="AB16" s="98">
        <f t="shared" si="8"/>
        <v>0.85865813492063492</v>
      </c>
      <c r="AC16" s="98">
        <f t="shared" si="8"/>
        <v>0.88643591269841282</v>
      </c>
      <c r="AD16" s="98">
        <f t="shared" si="8"/>
        <v>0.91976924603174604</v>
      </c>
    </row>
    <row r="17" spans="1:50">
      <c r="A17" s="1963"/>
      <c r="B17" s="335" t="s">
        <v>221</v>
      </c>
      <c r="C17" s="711" t="s">
        <v>4</v>
      </c>
      <c r="D17" s="711" t="s">
        <v>1683</v>
      </c>
      <c r="E17" s="1764" t="s">
        <v>29</v>
      </c>
      <c r="F17" s="28">
        <v>0.71</v>
      </c>
      <c r="G17" s="28">
        <f t="shared" si="5"/>
        <v>7.1499999999999995</v>
      </c>
      <c r="H17" s="607" t="s">
        <v>1087</v>
      </c>
      <c r="I17" s="607" t="s">
        <v>1088</v>
      </c>
      <c r="J17" s="1742">
        <v>30</v>
      </c>
      <c r="K17" s="37">
        <f t="shared" si="0"/>
        <v>9.86111111111111E-4</v>
      </c>
      <c r="L17" s="9">
        <f t="shared" si="2"/>
        <v>1.1033134920634921E-2</v>
      </c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>
        <f t="shared" ref="W17" si="12">W16+$K17</f>
        <v>0.64644980158730159</v>
      </c>
      <c r="X17" s="98">
        <f t="shared" si="8"/>
        <v>0.67908869047619058</v>
      </c>
      <c r="Y17" s="98">
        <f t="shared" si="8"/>
        <v>0.72075535714285721</v>
      </c>
      <c r="Z17" s="98">
        <f t="shared" si="8"/>
        <v>0.76242202380952395</v>
      </c>
      <c r="AA17" s="98">
        <f t="shared" si="8"/>
        <v>0.80408869047619058</v>
      </c>
      <c r="AB17" s="98">
        <f t="shared" si="8"/>
        <v>0.85964424603174605</v>
      </c>
      <c r="AC17" s="98">
        <f t="shared" si="8"/>
        <v>0.88742202380952395</v>
      </c>
      <c r="AD17" s="98">
        <f t="shared" si="8"/>
        <v>0.92075535714285717</v>
      </c>
    </row>
    <row r="18" spans="1:50">
      <c r="A18" s="1963"/>
      <c r="B18" s="335" t="s">
        <v>196</v>
      </c>
      <c r="C18" s="1264" t="s">
        <v>5</v>
      </c>
      <c r="D18" s="1264" t="s">
        <v>1684</v>
      </c>
      <c r="E18" s="1764" t="s">
        <v>30</v>
      </c>
      <c r="F18" s="508">
        <v>1.75</v>
      </c>
      <c r="G18" s="28">
        <f t="shared" si="5"/>
        <v>8.8999999999999986</v>
      </c>
      <c r="H18" s="607" t="s">
        <v>793</v>
      </c>
      <c r="I18" s="607" t="s">
        <v>794</v>
      </c>
      <c r="J18" s="1742">
        <v>35</v>
      </c>
      <c r="K18" s="37">
        <f t="shared" si="0"/>
        <v>2.0833333333333333E-3</v>
      </c>
      <c r="L18" s="9">
        <f t="shared" si="2"/>
        <v>1.3116468253968254E-2</v>
      </c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>
        <f t="shared" ref="W18" si="13">W17+$K18</f>
        <v>0.64853313492063491</v>
      </c>
      <c r="X18" s="98">
        <f t="shared" si="8"/>
        <v>0.68117202380952391</v>
      </c>
      <c r="Y18" s="98">
        <f t="shared" si="8"/>
        <v>0.72283869047619054</v>
      </c>
      <c r="Z18" s="98">
        <f t="shared" si="8"/>
        <v>0.76450535714285728</v>
      </c>
      <c r="AA18" s="98">
        <f t="shared" si="8"/>
        <v>0.80617202380952391</v>
      </c>
      <c r="AB18" s="98">
        <f t="shared" si="8"/>
        <v>0.86172757936507938</v>
      </c>
      <c r="AC18" s="98">
        <f t="shared" si="8"/>
        <v>0.88950535714285728</v>
      </c>
      <c r="AD18" s="98">
        <f t="shared" si="8"/>
        <v>0.92283869047619049</v>
      </c>
    </row>
    <row r="19" spans="1:50">
      <c r="A19" s="1963"/>
      <c r="B19" s="335" t="s">
        <v>1847</v>
      </c>
      <c r="C19" s="1264" t="s">
        <v>4</v>
      </c>
      <c r="D19" s="1264" t="s">
        <v>1681</v>
      </c>
      <c r="E19" s="1764" t="s">
        <v>31</v>
      </c>
      <c r="F19" s="774">
        <v>0.85</v>
      </c>
      <c r="G19" s="28">
        <f t="shared" si="5"/>
        <v>9.7499999999999982</v>
      </c>
      <c r="H19" s="607" t="s">
        <v>747</v>
      </c>
      <c r="I19" s="607" t="s">
        <v>748</v>
      </c>
      <c r="J19" s="1742">
        <v>35</v>
      </c>
      <c r="K19" s="37">
        <f t="shared" si="0"/>
        <v>1.0119047619047618E-3</v>
      </c>
      <c r="L19" s="9">
        <f t="shared" si="2"/>
        <v>1.4128373015873016E-2</v>
      </c>
      <c r="M19" s="98"/>
      <c r="N19" s="98"/>
      <c r="O19" s="98"/>
      <c r="P19" s="98"/>
      <c r="Q19" s="98"/>
      <c r="R19" s="98"/>
      <c r="S19" s="98"/>
      <c r="T19" s="98"/>
      <c r="U19" s="98"/>
      <c r="V19" s="98"/>
      <c r="W19" s="98">
        <f t="shared" ref="W19" si="14">W18+$K19</f>
        <v>0.64954503968253963</v>
      </c>
      <c r="X19" s="98">
        <f t="shared" si="8"/>
        <v>0.68218392857142862</v>
      </c>
      <c r="Y19" s="98">
        <f t="shared" si="8"/>
        <v>0.72385059523809525</v>
      </c>
      <c r="Z19" s="98">
        <f t="shared" si="8"/>
        <v>0.76551726190476199</v>
      </c>
      <c r="AA19" s="98">
        <f t="shared" si="8"/>
        <v>0.80718392857142862</v>
      </c>
      <c r="AB19" s="98">
        <f t="shared" si="8"/>
        <v>0.86273948412698409</v>
      </c>
      <c r="AC19" s="98">
        <f t="shared" si="8"/>
        <v>0.89051726190476199</v>
      </c>
      <c r="AD19" s="98">
        <f t="shared" si="8"/>
        <v>0.92385059523809521</v>
      </c>
    </row>
    <row r="20" spans="1:50">
      <c r="A20" s="1963"/>
      <c r="B20" s="335" t="s">
        <v>196</v>
      </c>
      <c r="C20" s="1264" t="s">
        <v>4</v>
      </c>
      <c r="D20" s="1264" t="s">
        <v>1684</v>
      </c>
      <c r="E20" s="1764" t="s">
        <v>32</v>
      </c>
      <c r="F20" s="774">
        <v>0.85</v>
      </c>
      <c r="G20" s="28">
        <f t="shared" si="5"/>
        <v>10.599999999999998</v>
      </c>
      <c r="H20" s="607" t="s">
        <v>764</v>
      </c>
      <c r="I20" s="609" t="s">
        <v>765</v>
      </c>
      <c r="J20" s="1742">
        <v>35</v>
      </c>
      <c r="K20" s="37">
        <f t="shared" si="0"/>
        <v>1.0119047619047618E-3</v>
      </c>
      <c r="L20" s="9">
        <f t="shared" si="2"/>
        <v>1.5140277777777779E-2</v>
      </c>
      <c r="M20" s="98"/>
      <c r="N20" s="98"/>
      <c r="O20" s="98"/>
      <c r="P20" s="98"/>
      <c r="Q20" s="98"/>
      <c r="R20" s="98"/>
      <c r="S20" s="98"/>
      <c r="T20" s="98"/>
      <c r="U20" s="98"/>
      <c r="V20" s="98"/>
      <c r="W20" s="98">
        <f t="shared" ref="W20" si="15">W19+$K20</f>
        <v>0.65055694444444434</v>
      </c>
      <c r="X20" s="98">
        <f t="shared" si="8"/>
        <v>0.68319583333333334</v>
      </c>
      <c r="Y20" s="98">
        <f t="shared" si="8"/>
        <v>0.72486249999999997</v>
      </c>
      <c r="Z20" s="98">
        <f t="shared" si="8"/>
        <v>0.76652916666666671</v>
      </c>
      <c r="AA20" s="98">
        <f t="shared" si="8"/>
        <v>0.80819583333333334</v>
      </c>
      <c r="AB20" s="98">
        <f t="shared" si="8"/>
        <v>0.8637513888888888</v>
      </c>
      <c r="AC20" s="98">
        <f t="shared" si="8"/>
        <v>0.89152916666666671</v>
      </c>
      <c r="AD20" s="98">
        <f t="shared" si="8"/>
        <v>0.92486249999999992</v>
      </c>
    </row>
    <row r="21" spans="1:50">
      <c r="A21" s="1963"/>
      <c r="B21" s="335" t="s">
        <v>460</v>
      </c>
      <c r="C21" s="1764" t="s">
        <v>4</v>
      </c>
      <c r="D21" s="1264" t="s">
        <v>1681</v>
      </c>
      <c r="E21" s="1764" t="s">
        <v>148</v>
      </c>
      <c r="F21" s="145">
        <v>3.21</v>
      </c>
      <c r="G21" s="28">
        <f t="shared" si="5"/>
        <v>13.809999999999999</v>
      </c>
      <c r="H21" s="607" t="s">
        <v>1063</v>
      </c>
      <c r="I21" s="607" t="s">
        <v>1064</v>
      </c>
      <c r="J21" s="1742">
        <v>30</v>
      </c>
      <c r="K21" s="37">
        <f t="shared" si="0"/>
        <v>4.4583333333333332E-3</v>
      </c>
      <c r="L21" s="9">
        <f t="shared" si="2"/>
        <v>1.9598611111111112E-2</v>
      </c>
      <c r="M21" s="98"/>
      <c r="N21" s="98"/>
      <c r="O21" s="98"/>
      <c r="P21" s="98"/>
      <c r="Q21" s="98"/>
      <c r="R21" s="98"/>
      <c r="S21" s="98"/>
      <c r="T21" s="98"/>
      <c r="U21" s="98"/>
      <c r="V21" s="98"/>
      <c r="W21" s="98">
        <f t="shared" ref="W21" si="16">W20+$K21</f>
        <v>0.65501527777777768</v>
      </c>
      <c r="X21" s="98">
        <f t="shared" si="8"/>
        <v>0.68765416666666668</v>
      </c>
      <c r="Y21" s="98">
        <f t="shared" si="8"/>
        <v>0.72932083333333331</v>
      </c>
      <c r="Z21" s="98">
        <f t="shared" si="8"/>
        <v>0.77098750000000005</v>
      </c>
      <c r="AA21" s="98">
        <f t="shared" si="8"/>
        <v>0.81265416666666668</v>
      </c>
      <c r="AB21" s="98">
        <f t="shared" si="8"/>
        <v>0.86820972222222215</v>
      </c>
      <c r="AC21" s="98">
        <f t="shared" si="8"/>
        <v>0.89598750000000005</v>
      </c>
      <c r="AD21" s="98">
        <f t="shared" si="8"/>
        <v>0.92932083333333326</v>
      </c>
      <c r="AE21" s="192"/>
    </row>
    <row r="22" spans="1:50">
      <c r="A22" s="1963"/>
      <c r="B22" s="335" t="s">
        <v>461</v>
      </c>
      <c r="C22" s="1264" t="s">
        <v>4</v>
      </c>
      <c r="D22" s="1764" t="s">
        <v>1681</v>
      </c>
      <c r="E22" s="1764" t="s">
        <v>149</v>
      </c>
      <c r="F22" s="28">
        <v>0.69</v>
      </c>
      <c r="G22" s="28">
        <f t="shared" si="5"/>
        <v>14.499999999999998</v>
      </c>
      <c r="H22" s="607" t="s">
        <v>1065</v>
      </c>
      <c r="I22" s="607" t="s">
        <v>701</v>
      </c>
      <c r="J22" s="1742">
        <v>30</v>
      </c>
      <c r="K22" s="37">
        <f t="shared" si="0"/>
        <v>9.5833333333333328E-4</v>
      </c>
      <c r="L22" s="9">
        <f t="shared" si="2"/>
        <v>2.0556944444444444E-2</v>
      </c>
      <c r="M22" s="98"/>
      <c r="N22" s="98"/>
      <c r="O22" s="98"/>
      <c r="P22" s="98"/>
      <c r="Q22" s="98"/>
      <c r="R22" s="98"/>
      <c r="S22" s="98"/>
      <c r="T22" s="98"/>
      <c r="U22" s="98"/>
      <c r="V22" s="98"/>
      <c r="W22" s="98">
        <f t="shared" ref="W22" si="17">W21+$K22</f>
        <v>0.65597361111111097</v>
      </c>
      <c r="X22" s="98">
        <f t="shared" si="8"/>
        <v>0.68861249999999996</v>
      </c>
      <c r="Y22" s="98">
        <f t="shared" si="8"/>
        <v>0.73027916666666659</v>
      </c>
      <c r="Z22" s="98">
        <f t="shared" si="8"/>
        <v>0.77194583333333333</v>
      </c>
      <c r="AA22" s="98">
        <f t="shared" si="8"/>
        <v>0.81361249999999996</v>
      </c>
      <c r="AB22" s="98">
        <f t="shared" si="8"/>
        <v>0.86916805555555543</v>
      </c>
      <c r="AC22" s="98">
        <f t="shared" si="8"/>
        <v>0.89694583333333333</v>
      </c>
      <c r="AD22" s="98">
        <f t="shared" si="8"/>
        <v>0.93027916666666655</v>
      </c>
      <c r="AE22" s="92"/>
      <c r="AF22" s="15"/>
    </row>
    <row r="23" spans="1:50">
      <c r="A23" s="1963"/>
      <c r="B23" s="335" t="s">
        <v>194</v>
      </c>
      <c r="C23" s="1264" t="s">
        <v>4</v>
      </c>
      <c r="D23" s="1264" t="s">
        <v>1684</v>
      </c>
      <c r="E23" s="1764" t="s">
        <v>150</v>
      </c>
      <c r="F23" s="145">
        <v>1.45</v>
      </c>
      <c r="G23" s="28">
        <f t="shared" si="5"/>
        <v>15.949999999999998</v>
      </c>
      <c r="H23" s="609" t="s">
        <v>766</v>
      </c>
      <c r="I23" s="609" t="s">
        <v>767</v>
      </c>
      <c r="J23" s="1742">
        <v>25</v>
      </c>
      <c r="K23" s="37">
        <f t="shared" si="0"/>
        <v>2.4166666666666664E-3</v>
      </c>
      <c r="L23" s="9">
        <f t="shared" si="2"/>
        <v>2.2973611111111111E-2</v>
      </c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>
        <f t="shared" ref="W23" si="18">W22+$K23</f>
        <v>0.65839027777777759</v>
      </c>
      <c r="X23" s="98">
        <f t="shared" si="8"/>
        <v>0.69102916666666658</v>
      </c>
      <c r="Y23" s="98">
        <f t="shared" si="8"/>
        <v>0.73269583333333321</v>
      </c>
      <c r="Z23" s="98">
        <f t="shared" si="8"/>
        <v>0.77436249999999995</v>
      </c>
      <c r="AA23" s="98">
        <f t="shared" si="8"/>
        <v>0.81602916666666658</v>
      </c>
      <c r="AB23" s="98">
        <f t="shared" si="8"/>
        <v>0.87158472222222205</v>
      </c>
      <c r="AC23" s="98">
        <f t="shared" si="8"/>
        <v>0.89936249999999995</v>
      </c>
      <c r="AD23" s="98">
        <f t="shared" si="8"/>
        <v>0.93269583333333317</v>
      </c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</row>
    <row r="24" spans="1:50">
      <c r="A24" s="1963"/>
      <c r="B24" s="335" t="s">
        <v>193</v>
      </c>
      <c r="C24" s="1264" t="s">
        <v>4</v>
      </c>
      <c r="D24" s="1264" t="s">
        <v>1684</v>
      </c>
      <c r="E24" s="1764" t="s">
        <v>151</v>
      </c>
      <c r="F24" s="28">
        <v>0.43</v>
      </c>
      <c r="G24" s="28">
        <f t="shared" si="5"/>
        <v>16.38</v>
      </c>
      <c r="H24" s="607" t="s">
        <v>768</v>
      </c>
      <c r="I24" s="607" t="s">
        <v>769</v>
      </c>
      <c r="J24" s="1742">
        <v>25</v>
      </c>
      <c r="K24" s="37">
        <f t="shared" si="0"/>
        <v>7.1666666666666667E-4</v>
      </c>
      <c r="L24" s="9">
        <f t="shared" si="2"/>
        <v>2.3690277777777779E-2</v>
      </c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>
        <f t="shared" ref="W24" si="19">W23+$K24</f>
        <v>0.65910694444444429</v>
      </c>
      <c r="X24" s="98">
        <f t="shared" si="8"/>
        <v>0.69174583333333328</v>
      </c>
      <c r="Y24" s="98">
        <f t="shared" si="8"/>
        <v>0.73341249999999991</v>
      </c>
      <c r="Z24" s="98">
        <f t="shared" si="8"/>
        <v>0.77507916666666665</v>
      </c>
      <c r="AA24" s="98">
        <f t="shared" si="8"/>
        <v>0.81674583333333328</v>
      </c>
      <c r="AB24" s="98">
        <f t="shared" si="8"/>
        <v>0.87230138888888875</v>
      </c>
      <c r="AC24" s="98">
        <f t="shared" si="8"/>
        <v>0.90007916666666665</v>
      </c>
      <c r="AD24" s="98">
        <f t="shared" si="8"/>
        <v>0.93341249999999987</v>
      </c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</row>
    <row r="25" spans="1:50">
      <c r="A25" s="1963"/>
      <c r="B25" s="335" t="s">
        <v>192</v>
      </c>
      <c r="C25" s="1764" t="s">
        <v>4</v>
      </c>
      <c r="D25" s="1764" t="s">
        <v>1684</v>
      </c>
      <c r="E25" s="1764" t="s">
        <v>152</v>
      </c>
      <c r="F25" s="28">
        <v>0.51</v>
      </c>
      <c r="G25" s="28">
        <f t="shared" si="5"/>
        <v>16.89</v>
      </c>
      <c r="H25" s="609" t="s">
        <v>770</v>
      </c>
      <c r="I25" s="609" t="s">
        <v>771</v>
      </c>
      <c r="J25" s="1742">
        <v>25</v>
      </c>
      <c r="K25" s="37">
        <f t="shared" si="0"/>
        <v>8.5000000000000006E-4</v>
      </c>
      <c r="L25" s="9">
        <f t="shared" si="2"/>
        <v>2.4540277777777779E-2</v>
      </c>
      <c r="M25" s="98"/>
      <c r="N25" s="98"/>
      <c r="O25" s="98"/>
      <c r="P25" s="98"/>
      <c r="Q25" s="98"/>
      <c r="R25" s="98"/>
      <c r="S25" s="98"/>
      <c r="T25" s="98"/>
      <c r="U25" s="98"/>
      <c r="V25" s="98"/>
      <c r="W25" s="98">
        <f t="shared" ref="W25" si="20">W24+$K25</f>
        <v>0.6599569444444443</v>
      </c>
      <c r="X25" s="98">
        <f t="shared" si="8"/>
        <v>0.6925958333333333</v>
      </c>
      <c r="Y25" s="98">
        <f t="shared" si="8"/>
        <v>0.73426249999999993</v>
      </c>
      <c r="Z25" s="98">
        <f t="shared" si="8"/>
        <v>0.77592916666666667</v>
      </c>
      <c r="AA25" s="98">
        <f t="shared" si="8"/>
        <v>0.8175958333333333</v>
      </c>
      <c r="AB25" s="98">
        <f t="shared" si="8"/>
        <v>0.87315138888888877</v>
      </c>
      <c r="AC25" s="98">
        <f t="shared" si="8"/>
        <v>0.90092916666666667</v>
      </c>
      <c r="AD25" s="98">
        <f t="shared" si="8"/>
        <v>0.93426249999999988</v>
      </c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</row>
    <row r="26" spans="1:50">
      <c r="A26" s="1963"/>
      <c r="B26" s="335" t="s">
        <v>203</v>
      </c>
      <c r="C26" s="1740" t="s">
        <v>4</v>
      </c>
      <c r="D26" s="1740" t="s">
        <v>1681</v>
      </c>
      <c r="E26" s="1764" t="s">
        <v>153</v>
      </c>
      <c r="F26" s="28">
        <v>0.67</v>
      </c>
      <c r="G26" s="28">
        <f t="shared" si="5"/>
        <v>17.560000000000002</v>
      </c>
      <c r="H26" s="607" t="s">
        <v>737</v>
      </c>
      <c r="I26" s="607" t="s">
        <v>738</v>
      </c>
      <c r="J26" s="1742">
        <v>25</v>
      </c>
      <c r="K26" s="37">
        <f t="shared" si="0"/>
        <v>1.1166666666666666E-3</v>
      </c>
      <c r="L26" s="9">
        <f>L25+K26</f>
        <v>2.5656944444444444E-2</v>
      </c>
      <c r="M26" s="98"/>
      <c r="N26" s="98"/>
      <c r="O26" s="98"/>
      <c r="P26" s="98"/>
      <c r="Q26" s="98"/>
      <c r="R26" s="98"/>
      <c r="S26" s="98"/>
      <c r="T26" s="98"/>
      <c r="U26" s="98"/>
      <c r="V26" s="98"/>
      <c r="W26" s="98">
        <f t="shared" ref="W26" si="21">W25+$K26</f>
        <v>0.66107361111111096</v>
      </c>
      <c r="X26" s="98">
        <f t="shared" ref="X26:AD26" si="22">X25+$K26</f>
        <v>0.69371249999999995</v>
      </c>
      <c r="Y26" s="98">
        <f t="shared" si="22"/>
        <v>0.73537916666666658</v>
      </c>
      <c r="Z26" s="98">
        <f t="shared" si="22"/>
        <v>0.77704583333333332</v>
      </c>
      <c r="AA26" s="98">
        <f t="shared" si="22"/>
        <v>0.81871249999999995</v>
      </c>
      <c r="AB26" s="98">
        <f t="shared" si="22"/>
        <v>0.87426805555555542</v>
      </c>
      <c r="AC26" s="98">
        <f t="shared" si="22"/>
        <v>0.90204583333333332</v>
      </c>
      <c r="AD26" s="98">
        <f t="shared" si="22"/>
        <v>0.93537916666666654</v>
      </c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</row>
    <row r="27" spans="1:50">
      <c r="A27" s="1963"/>
      <c r="B27" s="335" t="s">
        <v>204</v>
      </c>
      <c r="C27" s="1740" t="s">
        <v>4</v>
      </c>
      <c r="D27" s="1740" t="s">
        <v>1681</v>
      </c>
      <c r="E27" s="1764" t="s">
        <v>154</v>
      </c>
      <c r="F27" s="28">
        <v>0.37</v>
      </c>
      <c r="G27" s="28">
        <f t="shared" si="5"/>
        <v>17.930000000000003</v>
      </c>
      <c r="H27" s="609" t="s">
        <v>739</v>
      </c>
      <c r="I27" s="609" t="s">
        <v>740</v>
      </c>
      <c r="J27" s="1742">
        <v>25</v>
      </c>
      <c r="K27" s="37">
        <f t="shared" si="0"/>
        <v>6.1666666666666673E-4</v>
      </c>
      <c r="L27" s="9">
        <f t="shared" si="2"/>
        <v>2.6273611111111112E-2</v>
      </c>
      <c r="M27" s="98"/>
      <c r="N27" s="98"/>
      <c r="O27" s="98"/>
      <c r="P27" s="98"/>
      <c r="Q27" s="98"/>
      <c r="R27" s="98"/>
      <c r="S27" s="98"/>
      <c r="T27" s="98"/>
      <c r="U27" s="98"/>
      <c r="V27" s="98"/>
      <c r="W27" s="98">
        <f t="shared" ref="W27" si="23">W26+$K27</f>
        <v>0.66169027777777767</v>
      </c>
      <c r="X27" s="98">
        <f t="shared" ref="X27:AD30" si="24">X26+$K27</f>
        <v>0.69432916666666666</v>
      </c>
      <c r="Y27" s="98">
        <f t="shared" si="24"/>
        <v>0.73599583333333329</v>
      </c>
      <c r="Z27" s="98">
        <f t="shared" si="24"/>
        <v>0.77766250000000003</v>
      </c>
      <c r="AA27" s="98">
        <f t="shared" si="24"/>
        <v>0.81932916666666666</v>
      </c>
      <c r="AB27" s="98">
        <f t="shared" si="24"/>
        <v>0.87488472222222213</v>
      </c>
      <c r="AC27" s="98">
        <f t="shared" si="24"/>
        <v>0.90266250000000003</v>
      </c>
      <c r="AD27" s="98">
        <f t="shared" si="24"/>
        <v>0.93599583333333325</v>
      </c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</row>
    <row r="28" spans="1:50">
      <c r="A28" s="1963"/>
      <c r="B28" s="335" t="s">
        <v>209</v>
      </c>
      <c r="C28" s="1740" t="s">
        <v>4</v>
      </c>
      <c r="D28" s="1740" t="s">
        <v>1681</v>
      </c>
      <c r="E28" s="1764" t="s">
        <v>155</v>
      </c>
      <c r="F28" s="28">
        <v>0.39</v>
      </c>
      <c r="G28" s="28">
        <f t="shared" si="5"/>
        <v>18.320000000000004</v>
      </c>
      <c r="H28" s="607" t="s">
        <v>772</v>
      </c>
      <c r="I28" s="607" t="s">
        <v>773</v>
      </c>
      <c r="J28" s="1742">
        <v>25</v>
      </c>
      <c r="K28" s="37">
        <f t="shared" si="0"/>
        <v>6.5000000000000008E-4</v>
      </c>
      <c r="L28" s="9">
        <f t="shared" si="2"/>
        <v>2.6923611111111113E-2</v>
      </c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>
        <f t="shared" ref="W28" si="25">W27+$K28</f>
        <v>0.66234027777777771</v>
      </c>
      <c r="X28" s="98">
        <f t="shared" si="24"/>
        <v>0.6949791666666667</v>
      </c>
      <c r="Y28" s="98">
        <f t="shared" si="24"/>
        <v>0.73664583333333333</v>
      </c>
      <c r="Z28" s="98">
        <f t="shared" si="24"/>
        <v>0.77831250000000007</v>
      </c>
      <c r="AA28" s="98">
        <f t="shared" si="24"/>
        <v>0.8199791666666667</v>
      </c>
      <c r="AB28" s="98">
        <f t="shared" si="24"/>
        <v>0.87553472222222217</v>
      </c>
      <c r="AC28" s="98">
        <f t="shared" si="24"/>
        <v>0.90331250000000007</v>
      </c>
      <c r="AD28" s="98">
        <f t="shared" si="24"/>
        <v>0.93664583333333329</v>
      </c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</row>
    <row r="29" spans="1:50">
      <c r="A29" s="1963"/>
      <c r="B29" s="335" t="s">
        <v>210</v>
      </c>
      <c r="C29" s="1740" t="s">
        <v>4</v>
      </c>
      <c r="D29" s="1740" t="s">
        <v>1681</v>
      </c>
      <c r="E29" s="1764" t="s">
        <v>156</v>
      </c>
      <c r="F29" s="28">
        <v>0.4</v>
      </c>
      <c r="G29" s="28">
        <f t="shared" si="5"/>
        <v>18.720000000000002</v>
      </c>
      <c r="H29" s="607" t="s">
        <v>774</v>
      </c>
      <c r="I29" s="607" t="s">
        <v>775</v>
      </c>
      <c r="J29" s="1742">
        <v>25</v>
      </c>
      <c r="K29" s="37">
        <f t="shared" si="0"/>
        <v>6.6666666666666664E-4</v>
      </c>
      <c r="L29" s="9">
        <f t="shared" si="2"/>
        <v>2.759027777777778E-2</v>
      </c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>
        <f t="shared" ref="W29" si="26">W28+$K29</f>
        <v>0.66300694444444441</v>
      </c>
      <c r="X29" s="98">
        <f t="shared" si="24"/>
        <v>0.69564583333333341</v>
      </c>
      <c r="Y29" s="98">
        <f t="shared" si="24"/>
        <v>0.73731250000000004</v>
      </c>
      <c r="Z29" s="98">
        <f t="shared" si="24"/>
        <v>0.77897916666666678</v>
      </c>
      <c r="AA29" s="98">
        <f t="shared" si="24"/>
        <v>0.82064583333333341</v>
      </c>
      <c r="AB29" s="98">
        <f t="shared" si="24"/>
        <v>0.87620138888888888</v>
      </c>
      <c r="AC29" s="98">
        <f t="shared" si="24"/>
        <v>0.90397916666666678</v>
      </c>
      <c r="AD29" s="98">
        <f t="shared" si="24"/>
        <v>0.93731249999999999</v>
      </c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</row>
    <row r="30" spans="1:50" ht="16.5" customHeight="1">
      <c r="A30" s="1964"/>
      <c r="B30" s="1635" t="s">
        <v>190</v>
      </c>
      <c r="C30" s="1740" t="s">
        <v>5</v>
      </c>
      <c r="D30" s="1740" t="s">
        <v>1681</v>
      </c>
      <c r="E30" s="1764" t="s">
        <v>157</v>
      </c>
      <c r="F30" s="28">
        <v>0.5</v>
      </c>
      <c r="G30" s="28">
        <f t="shared" si="5"/>
        <v>19.220000000000002</v>
      </c>
      <c r="H30" s="607" t="s">
        <v>1066</v>
      </c>
      <c r="I30" s="609" t="s">
        <v>1067</v>
      </c>
      <c r="J30" s="1742">
        <v>25</v>
      </c>
      <c r="K30" s="37">
        <f t="shared" si="0"/>
        <v>8.3333333333333339E-4</v>
      </c>
      <c r="L30" s="9">
        <f t="shared" si="2"/>
        <v>2.8423611111111111E-2</v>
      </c>
      <c r="M30" s="98"/>
      <c r="N30" s="98"/>
      <c r="O30" s="98"/>
      <c r="P30" s="98"/>
      <c r="Q30" s="98"/>
      <c r="R30" s="98"/>
      <c r="S30" s="98"/>
      <c r="T30" s="98"/>
      <c r="U30" s="98"/>
      <c r="V30" s="98"/>
      <c r="W30" s="98">
        <f t="shared" ref="W30" si="27">W29+$K30</f>
        <v>0.66384027777777777</v>
      </c>
      <c r="X30" s="98">
        <f t="shared" si="24"/>
        <v>0.69647916666666676</v>
      </c>
      <c r="Y30" s="98">
        <f t="shared" si="24"/>
        <v>0.73814583333333339</v>
      </c>
      <c r="Z30" s="98">
        <f t="shared" si="24"/>
        <v>0.77981250000000013</v>
      </c>
      <c r="AA30" s="98">
        <f t="shared" si="24"/>
        <v>0.82147916666666676</v>
      </c>
      <c r="AB30" s="98">
        <f t="shared" si="24"/>
        <v>0.87703472222222223</v>
      </c>
      <c r="AC30" s="98">
        <f t="shared" si="24"/>
        <v>0.90481250000000013</v>
      </c>
      <c r="AD30" s="98">
        <f t="shared" si="24"/>
        <v>0.93814583333333335</v>
      </c>
      <c r="AF30" s="15"/>
      <c r="AG30" s="1743"/>
      <c r="AH30" s="1743"/>
      <c r="AI30" s="1743"/>
      <c r="AJ30" s="1743"/>
      <c r="AK30" s="1743"/>
      <c r="AL30" s="1743"/>
      <c r="AM30" s="1743"/>
      <c r="AN30" s="1743"/>
      <c r="AO30" s="1743"/>
      <c r="AP30" s="15"/>
      <c r="AQ30" s="15"/>
      <c r="AR30" s="15"/>
      <c r="AS30" s="15"/>
      <c r="AT30" s="15"/>
      <c r="AU30" s="15"/>
      <c r="AV30" s="15"/>
    </row>
    <row r="31" spans="1:50">
      <c r="A31" s="1759"/>
      <c r="B31" s="1737"/>
      <c r="C31" s="1738"/>
      <c r="D31" s="1738"/>
      <c r="E31" s="19"/>
      <c r="F31" s="19"/>
      <c r="G31" s="1745"/>
      <c r="H31" s="1749"/>
      <c r="I31" s="1749"/>
      <c r="J31" s="1739"/>
      <c r="K31" s="1739"/>
      <c r="L31" s="1739"/>
      <c r="M31" s="1739"/>
      <c r="N31" s="1739"/>
      <c r="O31" s="1739"/>
      <c r="P31" s="1739"/>
      <c r="Q31" s="1739"/>
      <c r="R31" s="90"/>
      <c r="S31" s="1739"/>
      <c r="T31" s="1739"/>
      <c r="U31" s="1739"/>
      <c r="V31" s="1739"/>
      <c r="W31" s="1739"/>
      <c r="X31" s="94"/>
      <c r="Z31" s="15"/>
      <c r="AA31" s="15"/>
      <c r="AB31" s="15"/>
      <c r="AC31" s="15"/>
      <c r="AD31" s="15"/>
      <c r="AF31" s="1743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</row>
    <row r="32" spans="1:50">
      <c r="A32" s="1759"/>
      <c r="B32" s="53"/>
      <c r="C32" s="1738"/>
      <c r="D32" s="84"/>
      <c r="E32" s="85"/>
      <c r="F32" s="85"/>
      <c r="G32" s="1761"/>
      <c r="H32" s="87"/>
      <c r="I32" s="87"/>
      <c r="J32" s="465"/>
      <c r="K32" s="90"/>
      <c r="L32" s="1739"/>
      <c r="M32" s="1739"/>
      <c r="N32" s="1739"/>
      <c r="O32" s="1739"/>
      <c r="P32" s="1739"/>
      <c r="Q32" s="1739"/>
      <c r="R32" s="1739"/>
      <c r="S32" s="1739"/>
      <c r="T32" s="1739"/>
      <c r="U32" s="1739"/>
      <c r="V32" s="1739"/>
      <c r="W32" s="1739"/>
      <c r="X32" s="410"/>
      <c r="Y32" s="411"/>
      <c r="Z32" s="412"/>
      <c r="AA32" s="412"/>
      <c r="AB32" s="15"/>
      <c r="AC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</row>
    <row r="33" spans="1:24">
      <c r="A33" s="1759"/>
      <c r="B33" s="343"/>
      <c r="C33" s="1816"/>
      <c r="D33" s="84"/>
      <c r="E33" s="84"/>
      <c r="F33" s="896"/>
      <c r="G33" s="1761"/>
      <c r="H33" s="87"/>
      <c r="I33" s="87"/>
      <c r="J33" s="1761"/>
      <c r="K33" s="90"/>
      <c r="L33" s="1739"/>
      <c r="M33" s="1739"/>
      <c r="N33" s="1739"/>
      <c r="O33" s="1739"/>
      <c r="P33" s="1739"/>
      <c r="Q33" s="1739"/>
      <c r="R33" s="1739"/>
      <c r="S33" s="1739"/>
      <c r="T33" s="1739"/>
      <c r="U33" s="1739"/>
      <c r="V33" s="1739"/>
      <c r="W33" s="1739"/>
      <c r="X33" s="93"/>
    </row>
    <row r="34" spans="1:24">
      <c r="A34" s="1759"/>
      <c r="B34" s="63"/>
      <c r="C34" s="1816"/>
      <c r="D34" s="1816"/>
      <c r="E34" s="84"/>
      <c r="F34" s="896"/>
      <c r="G34" s="1761"/>
      <c r="H34" s="87"/>
      <c r="I34" s="87"/>
      <c r="J34" s="1820"/>
      <c r="K34" s="90"/>
      <c r="L34" s="1739"/>
      <c r="M34" s="1739"/>
      <c r="N34" s="1739"/>
      <c r="O34" s="1739"/>
      <c r="P34" s="1739"/>
      <c r="Q34" s="1739"/>
      <c r="R34" s="1739"/>
      <c r="S34" s="1739"/>
      <c r="T34" s="1739"/>
      <c r="U34" s="1739"/>
      <c r="V34" s="1739"/>
      <c r="W34" s="1739"/>
      <c r="X34" s="94"/>
    </row>
    <row r="35" spans="1:24">
      <c r="A35" s="1759"/>
      <c r="B35" s="485"/>
      <c r="C35" s="1816"/>
      <c r="D35" s="1816"/>
      <c r="E35" s="84"/>
      <c r="F35" s="896"/>
      <c r="G35" s="1761"/>
      <c r="H35" s="87"/>
      <c r="I35" s="87"/>
      <c r="J35" s="1820"/>
      <c r="K35" s="90"/>
      <c r="L35" s="1739"/>
      <c r="M35" s="1739"/>
      <c r="N35" s="1739"/>
      <c r="O35" s="1739"/>
      <c r="P35" s="1739"/>
      <c r="Q35" s="1739"/>
      <c r="R35" s="1739"/>
      <c r="S35" s="1739"/>
      <c r="T35" s="1739"/>
      <c r="U35" s="1739"/>
      <c r="V35" s="1739"/>
      <c r="W35" s="1739"/>
      <c r="X35" s="94"/>
    </row>
    <row r="36" spans="1:24">
      <c r="A36" s="1759"/>
      <c r="B36" s="485"/>
      <c r="C36" s="1816"/>
      <c r="D36" s="1816"/>
      <c r="E36" s="84"/>
      <c r="F36" s="896"/>
      <c r="G36" s="1761"/>
      <c r="H36" s="87"/>
      <c r="I36" s="87"/>
      <c r="J36" s="1820"/>
      <c r="K36" s="90"/>
      <c r="L36" s="1739"/>
      <c r="M36" s="1739"/>
      <c r="N36" s="1739"/>
      <c r="O36" s="1739"/>
      <c r="P36" s="1739"/>
      <c r="Q36" s="1739"/>
      <c r="R36" s="1739"/>
      <c r="S36" s="1739"/>
      <c r="T36" s="1739"/>
      <c r="U36" s="1739"/>
      <c r="V36" s="1739"/>
      <c r="W36" s="1739"/>
      <c r="X36" s="94"/>
    </row>
    <row r="37" spans="1:24">
      <c r="A37" s="1759"/>
      <c r="B37" s="485"/>
      <c r="C37" s="1816"/>
      <c r="D37" s="1816"/>
      <c r="E37" s="84"/>
      <c r="F37" s="896"/>
      <c r="G37" s="1761"/>
      <c r="H37" s="87"/>
      <c r="I37" s="87"/>
      <c r="J37" s="1820"/>
      <c r="K37" s="90"/>
      <c r="L37" s="1739"/>
      <c r="M37" s="1739"/>
      <c r="N37" s="1739"/>
      <c r="O37" s="1739"/>
      <c r="P37" s="1739"/>
      <c r="Q37" s="1739"/>
      <c r="R37" s="1739"/>
      <c r="S37" s="1739"/>
      <c r="T37" s="1739"/>
      <c r="U37" s="1739"/>
      <c r="V37" s="1739"/>
      <c r="W37" s="1739"/>
      <c r="X37" s="94"/>
    </row>
    <row r="38" spans="1:24">
      <c r="A38" s="1759"/>
      <c r="B38" s="63"/>
      <c r="C38" s="1816"/>
      <c r="D38" s="1816"/>
      <c r="E38" s="84"/>
      <c r="F38" s="896"/>
      <c r="G38" s="1761"/>
      <c r="H38" s="87"/>
      <c r="I38" s="87"/>
      <c r="J38" s="1821"/>
      <c r="K38" s="90"/>
      <c r="L38" s="1739"/>
      <c r="M38" s="1739"/>
      <c r="N38" s="1739"/>
      <c r="O38" s="1739"/>
      <c r="P38" s="1739"/>
      <c r="Q38" s="1739"/>
      <c r="R38" s="1739"/>
      <c r="S38" s="1739"/>
      <c r="T38" s="1739"/>
      <c r="U38" s="1739"/>
      <c r="V38" s="1739"/>
      <c r="W38" s="1739"/>
      <c r="X38" s="93"/>
    </row>
    <row r="39" spans="1:24">
      <c r="A39" s="1746"/>
      <c r="B39" s="63"/>
      <c r="C39" s="1816"/>
      <c r="D39" s="1816"/>
      <c r="E39" s="84"/>
      <c r="F39" s="896"/>
      <c r="G39" s="1761"/>
      <c r="H39" s="87"/>
      <c r="I39" s="87"/>
      <c r="J39" s="721"/>
      <c r="K39" s="90"/>
      <c r="L39" s="1739"/>
      <c r="M39" s="1739"/>
      <c r="N39" s="1739"/>
      <c r="O39" s="1739"/>
      <c r="P39" s="1739"/>
      <c r="Q39" s="1739"/>
      <c r="R39" s="1739"/>
      <c r="S39" s="1739"/>
      <c r="T39" s="1739"/>
      <c r="U39" s="1739"/>
      <c r="V39" s="1739"/>
      <c r="W39" s="1739"/>
      <c r="X39" s="94"/>
    </row>
    <row r="40" spans="1:24">
      <c r="A40" s="1746"/>
      <c r="B40" s="63"/>
      <c r="C40" s="1816"/>
      <c r="D40" s="1816"/>
      <c r="E40" s="84"/>
      <c r="F40" s="896"/>
      <c r="G40" s="1761"/>
      <c r="H40" s="87"/>
      <c r="I40" s="87"/>
      <c r="J40" s="721"/>
      <c r="K40" s="90"/>
      <c r="L40" s="1739"/>
      <c r="M40" s="1739"/>
      <c r="N40" s="1739"/>
      <c r="O40" s="1739"/>
      <c r="P40" s="1739"/>
      <c r="Q40" s="1739"/>
      <c r="R40" s="1739"/>
      <c r="S40" s="1739"/>
      <c r="T40" s="1739"/>
      <c r="U40" s="1739"/>
      <c r="V40" s="1739"/>
      <c r="W40" s="1739"/>
      <c r="X40" s="94"/>
    </row>
    <row r="41" spans="1:24">
      <c r="A41" s="1746"/>
      <c r="B41" s="1818"/>
      <c r="C41" s="1816"/>
      <c r="D41" s="1816"/>
      <c r="E41" s="84"/>
      <c r="F41" s="896"/>
      <c r="G41" s="1761"/>
      <c r="H41" s="87"/>
      <c r="I41" s="87"/>
      <c r="J41" s="721"/>
      <c r="K41" s="90"/>
      <c r="L41" s="1739"/>
      <c r="M41" s="1739"/>
      <c r="N41" s="1739"/>
      <c r="O41" s="1739"/>
      <c r="P41" s="1739"/>
      <c r="Q41" s="1739"/>
      <c r="R41" s="1739"/>
      <c r="S41" s="1739"/>
      <c r="T41" s="1739"/>
      <c r="U41" s="1739"/>
      <c r="V41" s="1739"/>
      <c r="W41" s="1739"/>
      <c r="X41" s="94"/>
    </row>
    <row r="42" spans="1:24">
      <c r="A42" s="1746"/>
      <c r="B42" s="63"/>
      <c r="C42" s="1819"/>
      <c r="D42" s="84"/>
      <c r="E42" s="1761"/>
      <c r="F42" s="85"/>
      <c r="G42" s="1761"/>
      <c r="H42" s="87"/>
      <c r="I42" s="87"/>
      <c r="J42" s="721"/>
      <c r="K42" s="90"/>
      <c r="L42" s="1739"/>
      <c r="M42" s="1739"/>
      <c r="N42" s="1739"/>
      <c r="O42" s="1739"/>
      <c r="P42" s="1739"/>
      <c r="Q42" s="1739"/>
      <c r="R42" s="1739"/>
      <c r="S42" s="1739"/>
      <c r="T42" s="1739"/>
      <c r="U42" s="1739"/>
      <c r="V42" s="1739"/>
      <c r="W42" s="1739"/>
      <c r="X42" s="94"/>
    </row>
    <row r="43" spans="1:24">
      <c r="A43" s="15"/>
      <c r="B43" s="63"/>
      <c r="C43" s="636"/>
      <c r="D43" s="84"/>
      <c r="E43" s="1761"/>
      <c r="F43" s="1761"/>
      <c r="G43" s="1761"/>
      <c r="H43" s="1761"/>
      <c r="I43" s="1761"/>
      <c r="J43" s="85"/>
      <c r="K43" s="1761"/>
      <c r="L43" s="1745"/>
      <c r="M43" s="1745"/>
      <c r="N43" s="1745"/>
      <c r="O43" s="1745"/>
      <c r="P43" s="1745"/>
      <c r="Q43" s="15"/>
      <c r="R43" s="15"/>
      <c r="S43" s="1739"/>
      <c r="T43" s="1739"/>
      <c r="U43" s="1"/>
      <c r="V43" s="1"/>
      <c r="W43" s="93"/>
      <c r="X43" s="93"/>
    </row>
    <row r="44" spans="1:24" ht="16.5" customHeight="1">
      <c r="A44" s="15"/>
      <c r="B44" s="63"/>
      <c r="C44" s="636"/>
      <c r="D44" s="84"/>
      <c r="E44" s="1761"/>
      <c r="F44" s="1761"/>
      <c r="G44" s="1761"/>
      <c r="H44" s="1761"/>
      <c r="I44" s="1761"/>
      <c r="J44" s="85"/>
      <c r="K44" s="1761"/>
      <c r="L44" s="1745"/>
      <c r="M44" s="1745"/>
      <c r="N44" s="1745"/>
      <c r="O44" s="1745"/>
      <c r="P44" s="1745"/>
      <c r="Q44" s="15"/>
      <c r="R44" s="15"/>
      <c r="S44" s="1739"/>
      <c r="T44" s="1739"/>
      <c r="U44" s="15"/>
      <c r="V44" s="15"/>
      <c r="W44" s="94"/>
      <c r="X44" s="94"/>
    </row>
    <row r="45" spans="1:24" ht="23.25" customHeight="1">
      <c r="A45" s="15"/>
      <c r="B45" s="63"/>
      <c r="C45" s="1816"/>
      <c r="D45" s="1817"/>
      <c r="E45" s="1761"/>
      <c r="F45" s="1761"/>
      <c r="G45" s="1761"/>
      <c r="H45" s="1761"/>
      <c r="I45" s="1761"/>
      <c r="J45" s="637"/>
      <c r="K45" s="1761"/>
      <c r="L45" s="1745"/>
      <c r="M45" s="1745"/>
      <c r="N45" s="1745"/>
      <c r="O45" s="1745"/>
      <c r="P45" s="1745"/>
      <c r="Q45" s="1745"/>
      <c r="R45" s="1745"/>
      <c r="S45" s="1745"/>
      <c r="T45" s="1745"/>
      <c r="U45" s="15"/>
      <c r="V45" s="15"/>
      <c r="W45" s="94"/>
      <c r="X45" s="94"/>
    </row>
    <row r="46" spans="1:24" ht="23.25">
      <c r="A46" s="15"/>
      <c r="B46" s="63"/>
      <c r="C46" s="1816"/>
      <c r="D46" s="1817"/>
      <c r="E46" s="1761"/>
      <c r="F46" s="1761"/>
      <c r="G46" s="1761"/>
      <c r="H46" s="1761"/>
      <c r="I46" s="1761"/>
      <c r="J46" s="896"/>
      <c r="K46" s="1761"/>
      <c r="L46" s="1745"/>
      <c r="M46" s="1745"/>
      <c r="N46" s="1745"/>
      <c r="O46" s="1745"/>
      <c r="P46" s="1745"/>
      <c r="Q46" s="1745"/>
      <c r="R46" s="1745"/>
      <c r="S46" s="1745"/>
      <c r="T46" s="1745"/>
      <c r="U46" s="15"/>
      <c r="V46" s="15"/>
      <c r="W46" s="94"/>
      <c r="X46" s="94"/>
    </row>
    <row r="47" spans="1:24" ht="25.5">
      <c r="A47" s="79"/>
      <c r="B47" s="63"/>
      <c r="C47" s="1816"/>
      <c r="D47" s="879"/>
      <c r="E47" s="879"/>
      <c r="F47" s="879"/>
      <c r="G47" s="879"/>
      <c r="H47" s="879"/>
      <c r="I47" s="879"/>
      <c r="J47" s="896"/>
      <c r="K47" s="1766"/>
      <c r="L47" s="1765"/>
      <c r="M47" s="1765"/>
      <c r="N47" s="1743"/>
      <c r="O47" s="1743"/>
      <c r="P47" s="1743"/>
      <c r="Q47" s="1743"/>
      <c r="R47" s="1743"/>
      <c r="S47" s="1743"/>
      <c r="T47" s="1743"/>
      <c r="U47" s="15"/>
      <c r="V47" s="15"/>
      <c r="W47" s="94"/>
      <c r="X47" s="94"/>
    </row>
    <row r="48" spans="1:24">
      <c r="A48" s="1965"/>
      <c r="B48" s="63"/>
      <c r="C48" s="84"/>
      <c r="D48" s="2168"/>
      <c r="E48" s="2168"/>
      <c r="F48" s="2168"/>
      <c r="G48" s="2168"/>
      <c r="H48" s="2168"/>
      <c r="I48" s="2168"/>
      <c r="J48" s="721"/>
      <c r="K48" s="1761"/>
      <c r="L48" s="1745"/>
      <c r="M48" s="1745"/>
      <c r="N48" s="1745"/>
      <c r="O48" s="1745"/>
      <c r="P48" s="1745"/>
      <c r="Q48" s="1745"/>
      <c r="R48" s="1745"/>
      <c r="S48" s="1745"/>
      <c r="T48" s="1745"/>
      <c r="U48" s="15"/>
      <c r="V48" s="15"/>
      <c r="W48" s="94"/>
      <c r="X48" s="94"/>
    </row>
    <row r="49" spans="1:25">
      <c r="A49" s="1965"/>
      <c r="B49" s="63"/>
      <c r="C49" s="84"/>
      <c r="D49" s="84"/>
      <c r="E49" s="465"/>
      <c r="F49" s="465"/>
      <c r="G49" s="465"/>
      <c r="H49" s="465"/>
      <c r="I49" s="465"/>
      <c r="J49" s="896"/>
      <c r="K49" s="465"/>
      <c r="L49" s="1745"/>
      <c r="M49" s="82"/>
      <c r="N49" s="1745"/>
      <c r="O49" s="82"/>
      <c r="P49" s="1745"/>
      <c r="Q49" s="82"/>
      <c r="R49" s="1745"/>
      <c r="S49" s="82"/>
      <c r="T49" s="1745"/>
      <c r="U49" s="1745"/>
      <c r="V49" s="15"/>
      <c r="W49" s="94"/>
      <c r="X49" s="94"/>
    </row>
    <row r="50" spans="1:25" ht="18">
      <c r="A50" s="2166"/>
      <c r="B50" s="63"/>
      <c r="C50" s="1816"/>
      <c r="D50" s="84"/>
      <c r="E50" s="1761"/>
      <c r="F50" s="85"/>
      <c r="G50" s="1761"/>
      <c r="H50" s="1761"/>
      <c r="I50" s="87"/>
      <c r="J50" s="896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1745"/>
      <c r="V50" s="15"/>
      <c r="W50" s="94"/>
      <c r="X50" s="94"/>
    </row>
    <row r="51" spans="1:25">
      <c r="A51" s="2167"/>
      <c r="B51" s="63"/>
      <c r="C51" s="1816"/>
      <c r="D51" s="84"/>
      <c r="E51" s="85"/>
      <c r="F51" s="85"/>
      <c r="G51" s="1761"/>
      <c r="H51" s="87"/>
      <c r="I51" s="87"/>
      <c r="J51" s="896"/>
      <c r="K51" s="90"/>
      <c r="L51" s="1739"/>
      <c r="M51" s="1739"/>
      <c r="N51" s="1739"/>
      <c r="O51" s="1739"/>
      <c r="P51" s="1739"/>
      <c r="Q51" s="1739"/>
      <c r="R51" s="1739"/>
      <c r="S51" s="1739"/>
      <c r="T51" s="1739"/>
      <c r="U51" s="1745"/>
      <c r="V51" s="15"/>
      <c r="W51" s="94"/>
      <c r="X51" s="94"/>
    </row>
    <row r="52" spans="1:25">
      <c r="A52" s="2167"/>
      <c r="B52" s="63"/>
      <c r="C52" s="1816"/>
      <c r="D52" s="84"/>
      <c r="E52" s="1761"/>
      <c r="F52" s="85"/>
      <c r="G52" s="1761"/>
      <c r="H52" s="87"/>
      <c r="I52" s="87"/>
      <c r="J52" s="896"/>
      <c r="K52" s="90"/>
      <c r="L52" s="1739"/>
      <c r="M52" s="1739"/>
      <c r="N52" s="1739"/>
      <c r="O52" s="1739"/>
      <c r="P52" s="1739"/>
      <c r="Q52" s="1739"/>
      <c r="R52" s="1739"/>
      <c r="S52" s="1739"/>
      <c r="T52" s="1739"/>
      <c r="U52" s="1745"/>
      <c r="V52" s="1745"/>
      <c r="W52" s="94"/>
      <c r="X52" s="94"/>
    </row>
    <row r="53" spans="1:25">
      <c r="A53" s="2167"/>
      <c r="B53" s="63"/>
      <c r="C53" s="1816"/>
      <c r="D53" s="84"/>
      <c r="E53" s="1761"/>
      <c r="F53" s="85"/>
      <c r="G53" s="1761"/>
      <c r="H53" s="87"/>
      <c r="I53" s="87"/>
      <c r="J53" s="896"/>
      <c r="K53" s="90"/>
      <c r="L53" s="1739"/>
      <c r="M53" s="1739"/>
      <c r="N53" s="1739"/>
      <c r="O53" s="1739"/>
      <c r="P53" s="1739"/>
      <c r="Q53" s="1739"/>
      <c r="R53" s="1739"/>
      <c r="S53" s="1739"/>
      <c r="T53" s="1739"/>
      <c r="U53" s="1745"/>
      <c r="V53" s="1745"/>
      <c r="W53" s="94"/>
      <c r="X53" s="94"/>
    </row>
    <row r="54" spans="1:25">
      <c r="A54" s="2167"/>
      <c r="B54" s="63"/>
      <c r="C54" s="1816"/>
      <c r="D54" s="84"/>
      <c r="E54" s="1761"/>
      <c r="F54" s="85"/>
      <c r="G54" s="1761"/>
      <c r="H54" s="87"/>
      <c r="I54" s="87"/>
      <c r="J54" s="896"/>
      <c r="K54" s="90"/>
      <c r="L54" s="1739"/>
      <c r="M54" s="1739"/>
      <c r="N54" s="1739"/>
      <c r="O54" s="1739"/>
      <c r="P54" s="1739"/>
      <c r="Q54" s="1739"/>
      <c r="R54" s="1739"/>
      <c r="S54" s="1739"/>
      <c r="T54" s="1739"/>
      <c r="U54" s="1745"/>
      <c r="V54" s="1745"/>
      <c r="W54" s="96"/>
      <c r="X54" s="96"/>
    </row>
    <row r="55" spans="1:25">
      <c r="A55" s="2167"/>
      <c r="B55" s="63"/>
      <c r="C55" s="1816"/>
      <c r="D55" s="84"/>
      <c r="E55" s="85"/>
      <c r="F55" s="85"/>
      <c r="G55" s="1761"/>
      <c r="H55" s="87"/>
      <c r="I55" s="87"/>
      <c r="J55" s="896"/>
      <c r="K55" s="90"/>
      <c r="L55" s="1739"/>
      <c r="M55" s="1739"/>
      <c r="N55" s="1739"/>
      <c r="O55" s="1739"/>
      <c r="P55" s="1739"/>
      <c r="Q55" s="1739"/>
      <c r="R55" s="1739"/>
      <c r="S55" s="1739"/>
      <c r="T55" s="1739"/>
      <c r="U55" s="1745"/>
      <c r="V55" s="1745"/>
      <c r="W55" s="15"/>
      <c r="X55" s="15"/>
      <c r="Y55" s="15"/>
    </row>
    <row r="56" spans="1:25">
      <c r="A56" s="2167"/>
      <c r="B56" s="63"/>
      <c r="C56" s="1816"/>
      <c r="D56" s="84"/>
      <c r="E56" s="1761"/>
      <c r="F56" s="85"/>
      <c r="G56" s="1761"/>
      <c r="H56" s="87"/>
      <c r="I56" s="87"/>
      <c r="J56" s="896"/>
      <c r="K56" s="90"/>
      <c r="L56" s="1739"/>
      <c r="M56" s="1739"/>
      <c r="N56" s="1739"/>
      <c r="O56" s="1739"/>
      <c r="P56" s="1739"/>
      <c r="Q56" s="1739"/>
      <c r="R56" s="1739"/>
      <c r="S56" s="1739"/>
      <c r="T56" s="1739"/>
      <c r="U56" s="1745"/>
      <c r="V56" s="1745"/>
      <c r="W56" s="15"/>
      <c r="X56" s="15"/>
      <c r="Y56" s="15"/>
    </row>
    <row r="57" spans="1:25">
      <c r="A57" s="2167"/>
      <c r="B57" s="91"/>
      <c r="C57" s="1816"/>
      <c r="D57" s="84"/>
      <c r="E57" s="1761"/>
      <c r="F57" s="85"/>
      <c r="G57" s="1761"/>
      <c r="H57" s="87"/>
      <c r="I57" s="87"/>
      <c r="J57" s="896"/>
      <c r="K57" s="90"/>
      <c r="L57" s="1739"/>
      <c r="M57" s="1739"/>
      <c r="N57" s="1739"/>
      <c r="O57" s="1739"/>
      <c r="P57" s="1739"/>
      <c r="Q57" s="1739"/>
      <c r="R57" s="1739"/>
      <c r="S57" s="1739"/>
      <c r="T57" s="1739"/>
      <c r="U57" s="1745"/>
      <c r="V57" s="1745"/>
      <c r="W57" s="15"/>
      <c r="X57" s="15"/>
      <c r="Y57" s="15"/>
    </row>
    <row r="58" spans="1:25">
      <c r="A58" s="2167"/>
      <c r="B58" s="1737"/>
      <c r="C58" s="1738"/>
      <c r="D58" s="1738"/>
      <c r="E58" s="1745"/>
      <c r="F58" s="19"/>
      <c r="G58" s="1745"/>
      <c r="H58" s="1749"/>
      <c r="I58" s="1749"/>
      <c r="J58" s="1739"/>
      <c r="K58" s="1739"/>
      <c r="L58" s="1739"/>
      <c r="M58" s="1739"/>
      <c r="N58" s="1739"/>
      <c r="O58" s="1739"/>
      <c r="P58" s="1739"/>
      <c r="Q58" s="1739"/>
      <c r="R58" s="1739"/>
      <c r="S58" s="1739"/>
      <c r="T58" s="1739"/>
      <c r="U58" s="1745"/>
      <c r="V58" s="1745"/>
      <c r="W58" s="15"/>
      <c r="X58" s="15"/>
      <c r="Y58" s="15"/>
    </row>
    <row r="59" spans="1:25">
      <c r="A59" s="2167"/>
      <c r="B59" s="91"/>
      <c r="C59" s="1738"/>
      <c r="D59" s="1738"/>
      <c r="E59" s="19"/>
      <c r="F59" s="19"/>
      <c r="G59" s="1745"/>
      <c r="H59" s="1749"/>
      <c r="I59" s="1749"/>
      <c r="J59" s="90"/>
      <c r="K59" s="1739"/>
      <c r="L59" s="1739"/>
      <c r="M59" s="1739"/>
      <c r="N59" s="1739"/>
      <c r="O59" s="1739"/>
      <c r="P59" s="1739"/>
      <c r="Q59" s="1739"/>
      <c r="R59" s="1739"/>
      <c r="S59" s="1739"/>
      <c r="T59" s="1739"/>
      <c r="U59" s="1745"/>
      <c r="V59" s="1745"/>
      <c r="W59" s="15"/>
      <c r="X59" s="15"/>
      <c r="Y59" s="15"/>
    </row>
    <row r="60" spans="1:25">
      <c r="A60" s="2167"/>
      <c r="B60" s="1737"/>
      <c r="C60" s="1738"/>
      <c r="D60" s="1738"/>
      <c r="E60" s="19"/>
      <c r="F60" s="19"/>
      <c r="G60" s="1745"/>
      <c r="H60" s="1749"/>
      <c r="I60" s="87"/>
      <c r="J60" s="1739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1745"/>
      <c r="V60" s="1745"/>
      <c r="W60" s="15"/>
      <c r="X60" s="15"/>
      <c r="Y60" s="15"/>
    </row>
    <row r="61" spans="1:25">
      <c r="A61" s="2167"/>
      <c r="B61" s="1737"/>
      <c r="C61" s="1738"/>
      <c r="D61" s="1738"/>
      <c r="E61" s="19"/>
      <c r="F61" s="19"/>
      <c r="G61" s="1745"/>
      <c r="H61" s="1749"/>
      <c r="I61" s="87"/>
      <c r="K61" s="1739"/>
      <c r="L61" s="1739"/>
      <c r="M61" s="1739"/>
      <c r="N61" s="1739"/>
      <c r="O61" s="1739"/>
      <c r="P61" s="1739"/>
      <c r="Q61" s="1739"/>
      <c r="R61" s="1739"/>
      <c r="S61" s="1739"/>
      <c r="T61" s="1739"/>
      <c r="U61" s="1745"/>
      <c r="V61" s="1745"/>
      <c r="W61" s="15"/>
      <c r="X61" s="15"/>
      <c r="Y61" s="15"/>
    </row>
    <row r="62" spans="1:25">
      <c r="A62" s="2167"/>
      <c r="B62" s="88"/>
      <c r="C62" s="1"/>
      <c r="D62" s="15"/>
      <c r="E62" s="1745"/>
      <c r="F62" s="19"/>
      <c r="G62" s="1745"/>
      <c r="H62" s="1745"/>
      <c r="I62" s="1749"/>
      <c r="J62" s="1739"/>
      <c r="K62" s="1739"/>
      <c r="L62" s="1739"/>
      <c r="M62" s="1739"/>
      <c r="N62" s="1739"/>
      <c r="O62" s="1739"/>
      <c r="P62" s="1739"/>
      <c r="Q62" s="1739"/>
      <c r="R62" s="1739"/>
      <c r="S62" s="1739"/>
      <c r="T62" s="1739"/>
      <c r="U62" s="1745"/>
      <c r="V62" s="1745"/>
      <c r="W62" s="15"/>
      <c r="X62" s="15"/>
      <c r="Y62" s="15"/>
    </row>
    <row r="63" spans="1:25">
      <c r="A63" s="2167"/>
      <c r="B63" s="1737"/>
      <c r="C63" s="15" t="s">
        <v>11</v>
      </c>
      <c r="D63" s="15"/>
      <c r="E63" s="1745"/>
      <c r="F63" s="19"/>
      <c r="G63" s="1745"/>
      <c r="H63" s="1745"/>
      <c r="I63" s="1749"/>
      <c r="J63" s="1739"/>
      <c r="K63" s="1739"/>
      <c r="L63" s="1739"/>
      <c r="M63" s="1739"/>
      <c r="N63" s="1739"/>
      <c r="O63" s="1739"/>
      <c r="P63" s="1739"/>
      <c r="Q63" s="1739"/>
      <c r="R63" s="1739"/>
      <c r="S63" s="1739"/>
      <c r="T63" s="1739"/>
      <c r="U63" s="1745"/>
      <c r="V63" s="1745"/>
      <c r="W63" s="15"/>
      <c r="X63" s="15"/>
      <c r="Y63" s="15"/>
    </row>
    <row r="64" spans="1:25">
      <c r="A64" s="1751"/>
      <c r="B64" s="1737"/>
      <c r="C64" s="15" t="s">
        <v>12</v>
      </c>
      <c r="D64" s="15"/>
      <c r="E64" s="1745"/>
      <c r="F64" s="19"/>
      <c r="G64" s="1745"/>
      <c r="H64" s="1745"/>
    </row>
    <row r="65" spans="1:8">
      <c r="A65" s="1751"/>
      <c r="B65" s="1737"/>
      <c r="C65" s="15" t="s">
        <v>13</v>
      </c>
      <c r="D65" s="15"/>
      <c r="E65" s="1745"/>
      <c r="F65" s="19"/>
      <c r="G65" s="1745"/>
      <c r="H65" s="1745"/>
    </row>
    <row r="66" spans="1:8">
      <c r="A66" s="1751"/>
      <c r="B66" s="1737"/>
      <c r="C66" s="15" t="s">
        <v>14</v>
      </c>
      <c r="D66" s="15"/>
      <c r="E66" s="1745"/>
      <c r="F66" s="19"/>
      <c r="G66" s="1745"/>
      <c r="H66" s="1745"/>
    </row>
    <row r="67" spans="1:8" ht="36.75" customHeight="1">
      <c r="A67" s="1751"/>
      <c r="B67" s="1737"/>
      <c r="C67" s="15" t="s">
        <v>15</v>
      </c>
      <c r="D67" s="1738"/>
      <c r="E67" s="1745"/>
      <c r="F67" s="19"/>
      <c r="G67" s="1745"/>
      <c r="H67" s="1745"/>
    </row>
    <row r="68" spans="1:8" ht="36.75" customHeight="1">
      <c r="A68" s="1751"/>
      <c r="B68" s="1737"/>
      <c r="C68" s="15"/>
      <c r="D68" s="1738"/>
      <c r="E68" s="1745"/>
      <c r="F68" s="19"/>
      <c r="G68" s="1745"/>
      <c r="H68" s="1745"/>
    </row>
    <row r="69" spans="1:8">
      <c r="A69" s="1751"/>
      <c r="B69" s="1737"/>
      <c r="E69" s="19"/>
      <c r="F69" s="1745"/>
      <c r="G69" s="1745"/>
      <c r="H69" s="1745"/>
    </row>
    <row r="70" spans="1:8">
      <c r="A70" s="1751"/>
      <c r="B70" s="1737"/>
      <c r="E70" s="19"/>
      <c r="F70" s="1745"/>
      <c r="G70" s="1745"/>
      <c r="H70" s="1745"/>
    </row>
    <row r="71" spans="1:8">
      <c r="A71" s="1751"/>
      <c r="B71" s="1737"/>
      <c r="E71" s="19"/>
      <c r="F71" s="1745"/>
      <c r="G71" s="1745"/>
      <c r="H71" s="1745"/>
    </row>
    <row r="72" spans="1:8" ht="18" customHeight="1">
      <c r="A72" s="1751"/>
      <c r="B72" s="1737"/>
      <c r="C72" s="1748"/>
      <c r="D72" s="1748"/>
    </row>
    <row r="73" spans="1:8">
      <c r="A73" s="1751"/>
      <c r="B73" s="1737"/>
      <c r="C73" s="1748"/>
      <c r="D73" s="1748"/>
    </row>
    <row r="74" spans="1:8">
      <c r="A74" s="1751"/>
      <c r="B74" s="1737"/>
      <c r="C74" s="1748"/>
      <c r="D74" s="1748"/>
    </row>
    <row r="75" spans="1:8">
      <c r="A75" s="1751"/>
      <c r="B75" s="1737"/>
      <c r="C75" s="1748"/>
      <c r="D75" s="1748"/>
    </row>
    <row r="76" spans="1:8">
      <c r="A76" s="1751"/>
      <c r="B76" s="1737"/>
      <c r="C76" s="1748"/>
      <c r="D76" s="1748"/>
    </row>
    <row r="77" spans="1:8">
      <c r="A77" s="1751"/>
      <c r="B77" s="1737"/>
      <c r="C77" s="1748"/>
      <c r="D77" s="1748"/>
    </row>
    <row r="78" spans="1:8">
      <c r="A78" s="1751"/>
      <c r="B78" s="1737"/>
      <c r="C78" s="1748"/>
      <c r="D78" s="1748"/>
    </row>
    <row r="79" spans="1:8">
      <c r="A79" s="1751"/>
      <c r="B79" s="1737"/>
      <c r="C79" s="1748"/>
      <c r="D79" s="1748"/>
    </row>
    <row r="80" spans="1:8">
      <c r="A80" s="1751"/>
      <c r="B80" s="1737"/>
      <c r="C80" s="1748"/>
      <c r="D80" s="1748"/>
    </row>
    <row r="81" spans="1:8">
      <c r="A81" s="1751"/>
      <c r="B81" s="1737"/>
      <c r="F81" s="1745"/>
      <c r="G81" s="1745"/>
      <c r="H81" s="1745"/>
    </row>
    <row r="82" spans="1:8">
      <c r="A82" s="1751"/>
      <c r="B82" s="1737"/>
    </row>
    <row r="83" spans="1:8">
      <c r="A83" s="1751"/>
      <c r="B83" s="1737"/>
    </row>
    <row r="84" spans="1:8">
      <c r="A84" s="1751"/>
      <c r="B84" s="1737"/>
    </row>
    <row r="85" spans="1:8">
      <c r="A85" s="1751"/>
      <c r="B85" s="1737"/>
    </row>
    <row r="86" spans="1:8">
      <c r="A86" s="1751"/>
      <c r="B86" s="1737"/>
    </row>
    <row r="87" spans="1:8">
      <c r="A87" s="1751"/>
      <c r="B87" s="1737"/>
    </row>
    <row r="88" spans="1:8">
      <c r="A88" s="1751"/>
      <c r="B88" s="1737"/>
    </row>
    <row r="89" spans="1:8">
      <c r="A89" s="1751"/>
      <c r="B89" s="1737"/>
    </row>
    <row r="90" spans="1:8">
      <c r="A90" s="1751"/>
      <c r="B90" s="1737"/>
    </row>
    <row r="91" spans="1:8">
      <c r="A91" s="1751"/>
      <c r="B91" s="1737"/>
    </row>
    <row r="92" spans="1:8">
      <c r="A92" s="1751"/>
      <c r="B92" s="1737"/>
    </row>
    <row r="93" spans="1:8">
      <c r="A93" s="1751"/>
      <c r="B93" s="1737"/>
    </row>
    <row r="94" spans="1:8">
      <c r="A94" s="1751"/>
      <c r="B94" s="1737"/>
    </row>
    <row r="95" spans="1:8">
      <c r="A95" s="1751"/>
      <c r="B95" s="1737"/>
    </row>
    <row r="96" spans="1:8">
      <c r="A96" s="1751"/>
      <c r="B96" s="1737"/>
    </row>
    <row r="97" spans="1:2">
      <c r="A97" s="1751"/>
      <c r="B97" s="1737"/>
    </row>
    <row r="98" spans="1:2">
      <c r="A98" s="1751"/>
      <c r="B98" s="1737"/>
    </row>
    <row r="99" spans="1:2">
      <c r="A99" s="1751"/>
      <c r="B99" s="1737"/>
    </row>
    <row r="100" spans="1:2">
      <c r="A100" s="1751"/>
      <c r="B100" s="1737"/>
    </row>
    <row r="101" spans="1:2">
      <c r="A101" s="1751"/>
      <c r="B101" s="1737"/>
    </row>
    <row r="102" spans="1:2">
      <c r="A102" s="15"/>
      <c r="B102" s="1737"/>
    </row>
    <row r="103" spans="1:2">
      <c r="A103" s="15"/>
      <c r="B103" s="1737"/>
    </row>
    <row r="104" spans="1:2">
      <c r="A104" s="15"/>
      <c r="B104" s="1737"/>
    </row>
    <row r="105" spans="1:2">
      <c r="A105" s="15"/>
      <c r="B105" s="1737"/>
    </row>
    <row r="106" spans="1:2">
      <c r="A106" s="15"/>
      <c r="B106" s="1737"/>
    </row>
    <row r="107" spans="1:2">
      <c r="A107" s="15"/>
      <c r="B107" s="1737"/>
    </row>
    <row r="108" spans="1:2">
      <c r="A108" s="15"/>
      <c r="B108" s="1737"/>
    </row>
    <row r="109" spans="1:2">
      <c r="A109" s="15"/>
      <c r="B109" s="1737"/>
    </row>
    <row r="110" spans="1:2">
      <c r="A110" s="15"/>
      <c r="B110" s="1737"/>
    </row>
    <row r="111" spans="1:2">
      <c r="A111" s="15"/>
      <c r="B111" s="1737"/>
    </row>
    <row r="112" spans="1:2">
      <c r="A112" s="15"/>
      <c r="B112" s="1737"/>
    </row>
    <row r="113" spans="1:2">
      <c r="A113" s="15"/>
      <c r="B113" s="1737"/>
    </row>
    <row r="114" spans="1:2">
      <c r="A114" s="15"/>
      <c r="B114" s="1737"/>
    </row>
    <row r="115" spans="1:2">
      <c r="A115" s="15"/>
      <c r="B115" s="1737"/>
    </row>
    <row r="116" spans="1:2">
      <c r="A116" s="15"/>
      <c r="B116" s="1737"/>
    </row>
    <row r="117" spans="1:2">
      <c r="A117" s="15"/>
      <c r="B117" s="1737"/>
    </row>
    <row r="118" spans="1:2">
      <c r="A118" s="15"/>
      <c r="B118" s="1737"/>
    </row>
    <row r="119" spans="1:2">
      <c r="A119" s="15"/>
      <c r="B119" s="1737"/>
    </row>
    <row r="120" spans="1:2">
      <c r="A120" s="15"/>
      <c r="B120" s="1737"/>
    </row>
    <row r="121" spans="1:2">
      <c r="A121" s="15"/>
      <c r="B121" s="1737"/>
    </row>
    <row r="122" spans="1:2">
      <c r="A122" s="15"/>
      <c r="B122" s="1737"/>
    </row>
    <row r="123" spans="1:2">
      <c r="A123" s="15"/>
      <c r="B123" s="1737"/>
    </row>
    <row r="124" spans="1:2">
      <c r="A124" s="15"/>
      <c r="B124" s="1737"/>
    </row>
    <row r="125" spans="1:2">
      <c r="A125" s="15"/>
      <c r="B125" s="1737"/>
    </row>
    <row r="126" spans="1:2">
      <c r="A126" s="15"/>
      <c r="B126" s="1737"/>
    </row>
    <row r="127" spans="1:2">
      <c r="A127" s="15"/>
      <c r="B127" s="1737"/>
    </row>
    <row r="128" spans="1:2">
      <c r="A128" s="15"/>
      <c r="B128" s="1737"/>
    </row>
    <row r="129" spans="1:2">
      <c r="A129" s="15"/>
      <c r="B129" s="1737"/>
    </row>
    <row r="130" spans="1:2">
      <c r="A130" s="15"/>
      <c r="B130" s="1737"/>
    </row>
    <row r="131" spans="1:2">
      <c r="A131" s="15"/>
      <c r="B131" s="1737"/>
    </row>
    <row r="132" spans="1:2">
      <c r="A132" s="15"/>
      <c r="B132" s="1737"/>
    </row>
    <row r="133" spans="1:2">
      <c r="A133" s="15"/>
      <c r="B133" s="1737"/>
    </row>
    <row r="134" spans="1:2">
      <c r="A134" s="15"/>
      <c r="B134" s="1737"/>
    </row>
    <row r="135" spans="1:2">
      <c r="A135" s="15"/>
      <c r="B135" s="1737"/>
    </row>
    <row r="136" spans="1:2">
      <c r="A136" s="15"/>
      <c r="B136" s="1737"/>
    </row>
    <row r="137" spans="1:2">
      <c r="A137" s="15"/>
      <c r="B137" s="1737"/>
    </row>
    <row r="138" spans="1:2">
      <c r="A138" s="15"/>
      <c r="B138" s="1737"/>
    </row>
    <row r="139" spans="1:2">
      <c r="A139" s="15"/>
      <c r="B139" s="1737"/>
    </row>
    <row r="140" spans="1:2">
      <c r="A140" s="15"/>
      <c r="B140" s="1737"/>
    </row>
    <row r="141" spans="1:2">
      <c r="A141" s="15"/>
      <c r="B141" s="1737"/>
    </row>
    <row r="142" spans="1:2">
      <c r="A142" s="15"/>
      <c r="B142" s="1737"/>
    </row>
    <row r="143" spans="1:2">
      <c r="A143" s="15"/>
      <c r="B143" s="1737"/>
    </row>
    <row r="144" spans="1:2">
      <c r="A144" s="15"/>
      <c r="B144" s="1737"/>
    </row>
    <row r="145" spans="1:2">
      <c r="A145" s="15"/>
      <c r="B145" s="1737"/>
    </row>
    <row r="146" spans="1:2">
      <c r="A146" s="15"/>
      <c r="B146" s="1737"/>
    </row>
    <row r="147" spans="1:2">
      <c r="A147" s="15"/>
      <c r="B147" s="1737"/>
    </row>
    <row r="148" spans="1:2">
      <c r="A148" s="15"/>
    </row>
  </sheetData>
  <mergeCells count="13">
    <mergeCell ref="A48:A49"/>
    <mergeCell ref="D48:I48"/>
    <mergeCell ref="A50:A63"/>
    <mergeCell ref="A6:A30"/>
    <mergeCell ref="B1:B2"/>
    <mergeCell ref="A3:C3"/>
    <mergeCell ref="D3:AD3"/>
    <mergeCell ref="A4:A5"/>
    <mergeCell ref="B4:B5"/>
    <mergeCell ref="C4:C5"/>
    <mergeCell ref="D4:D5"/>
    <mergeCell ref="E4:L4"/>
    <mergeCell ref="H5:I5"/>
  </mergeCells>
  <pageMargins left="0.43307086614173229" right="0.23622047244094491" top="0.74803149606299213" bottom="0.74803149606299213" header="0.31496062992125984" footer="0.31496062992125984"/>
  <pageSetup paperSize="8" scale="70" fitToHeight="0" orientation="landscape" r:id="rId1"/>
  <rowBreaks count="1" manualBreakCount="1">
    <brk id="66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X135"/>
  <sheetViews>
    <sheetView topLeftCell="A49" zoomScale="90" zoomScaleNormal="90" workbookViewId="0">
      <selection activeCell="B61" sqref="B61"/>
    </sheetView>
  </sheetViews>
  <sheetFormatPr defaultRowHeight="16.5"/>
  <cols>
    <col min="1" max="1" width="6.140625" style="1" customWidth="1"/>
    <col min="2" max="2" width="40" style="12" bestFit="1" customWidth="1"/>
    <col min="3" max="4" width="5.140625" style="13" customWidth="1"/>
    <col min="5" max="5" width="8.85546875" style="1152" customWidth="1"/>
    <col min="6" max="6" width="7.85546875" style="1152" customWidth="1"/>
    <col min="7" max="7" width="14.28515625" style="1152" customWidth="1"/>
    <col min="8" max="8" width="13.7109375" style="1152" customWidth="1"/>
    <col min="9" max="9" width="10.140625" style="1152" customWidth="1"/>
    <col min="10" max="10" width="8.85546875" style="1152" bestFit="1" customWidth="1"/>
    <col min="11" max="11" width="9.42578125" style="1152" customWidth="1"/>
    <col min="12" max="12" width="7.85546875" style="1152" customWidth="1"/>
    <col min="13" max="13" width="7.28515625" style="1152" customWidth="1"/>
    <col min="14" max="14" width="7.7109375" style="1152" customWidth="1"/>
    <col min="15" max="15" width="7.28515625" style="1152" customWidth="1"/>
    <col min="16" max="22" width="7.42578125" style="1152" customWidth="1"/>
    <col min="23" max="24" width="7.42578125" style="1" customWidth="1"/>
    <col min="25" max="26" width="9.7109375" style="1" customWidth="1"/>
    <col min="27" max="47" width="7.42578125" style="1" customWidth="1"/>
    <col min="48" max="48" width="6.85546875" style="1" customWidth="1"/>
    <col min="49" max="49" width="9.140625" style="1"/>
    <col min="50" max="50" width="99" style="1" customWidth="1"/>
    <col min="51" max="16384" width="9.140625" style="1"/>
  </cols>
  <sheetData>
    <row r="1" spans="1:50" ht="36.75" customHeight="1">
      <c r="A1" s="15"/>
      <c r="B1" s="1952">
        <v>1</v>
      </c>
      <c r="C1" s="1139"/>
      <c r="D1" s="38" t="s">
        <v>270</v>
      </c>
      <c r="E1" s="1137"/>
      <c r="F1" s="1137"/>
      <c r="G1" s="1137"/>
      <c r="H1" s="1137"/>
      <c r="I1" s="1137"/>
      <c r="J1" s="1137"/>
      <c r="K1" s="1137"/>
      <c r="L1" s="1137"/>
      <c r="M1" s="1137"/>
      <c r="N1" s="1137"/>
      <c r="O1" s="1137"/>
      <c r="P1" s="1137"/>
      <c r="Q1" s="1144"/>
      <c r="R1" s="1144"/>
      <c r="S1" s="1144"/>
      <c r="T1" s="1144"/>
      <c r="U1" s="1144"/>
      <c r="V1" s="1144"/>
      <c r="W1" s="1144"/>
      <c r="X1" s="1144"/>
      <c r="Y1" s="1144"/>
      <c r="Z1" s="1144"/>
      <c r="AA1" s="1144"/>
      <c r="AB1" s="1144"/>
      <c r="AC1" s="1144"/>
      <c r="AD1" s="1144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</row>
    <row r="2" spans="1:50" ht="36.75" customHeight="1">
      <c r="A2" s="15"/>
      <c r="B2" s="1952"/>
      <c r="C2" s="1139"/>
      <c r="D2" s="38" t="s">
        <v>1147</v>
      </c>
      <c r="E2" s="1137"/>
      <c r="F2" s="1137"/>
      <c r="G2" s="1137"/>
      <c r="H2" s="1137"/>
      <c r="I2" s="1137"/>
      <c r="J2" s="1137"/>
      <c r="K2" s="1137"/>
      <c r="L2" s="1137"/>
      <c r="M2" s="1137"/>
      <c r="N2" s="1137"/>
      <c r="O2" s="1137"/>
      <c r="P2" s="1137"/>
      <c r="Q2" s="1144"/>
      <c r="R2" s="1144"/>
      <c r="S2" s="1144"/>
      <c r="T2" s="1144"/>
      <c r="U2" s="1144"/>
      <c r="V2" s="1144"/>
      <c r="W2" s="1144"/>
      <c r="X2" s="1144"/>
      <c r="Y2" s="1144"/>
      <c r="Z2" s="1144"/>
      <c r="AA2" s="1144"/>
      <c r="AB2" s="1144"/>
      <c r="AC2" s="1144"/>
      <c r="AD2" s="1144"/>
      <c r="AE2" s="1144"/>
      <c r="AF2" s="1144"/>
      <c r="AG2" s="1144"/>
      <c r="AH2" s="1144"/>
      <c r="AI2" s="1144"/>
      <c r="AJ2" s="1144"/>
      <c r="AK2" s="1144"/>
      <c r="AL2" s="1144"/>
      <c r="AM2" s="1144"/>
      <c r="AN2" s="1144"/>
      <c r="AO2" s="1144"/>
      <c r="AP2" s="1144"/>
      <c r="AQ2" s="1144"/>
      <c r="AR2" s="1144"/>
      <c r="AS2" s="1144"/>
      <c r="AT2" s="1144"/>
      <c r="AU2" s="1144"/>
      <c r="AV2" s="15"/>
    </row>
    <row r="3" spans="1:50" ht="25.5">
      <c r="A3" s="1953" t="s">
        <v>17</v>
      </c>
      <c r="B3" s="1953"/>
      <c r="C3" s="1953"/>
      <c r="D3" s="1959" t="s">
        <v>1424</v>
      </c>
      <c r="E3" s="1960"/>
      <c r="F3" s="1960"/>
      <c r="G3" s="1960"/>
      <c r="H3" s="1960"/>
      <c r="I3" s="1960"/>
      <c r="J3" s="1960"/>
      <c r="K3" s="1960"/>
      <c r="L3" s="1960"/>
      <c r="M3" s="1960"/>
      <c r="N3" s="1960"/>
      <c r="O3" s="1960"/>
      <c r="P3" s="1960"/>
      <c r="Q3" s="1960"/>
      <c r="R3" s="1960"/>
      <c r="S3" s="1960"/>
      <c r="T3" s="1960"/>
      <c r="U3" s="1960"/>
      <c r="V3" s="1960"/>
      <c r="W3" s="1960"/>
      <c r="X3" s="1960"/>
      <c r="Y3" s="1960"/>
      <c r="Z3" s="1961"/>
      <c r="AA3" s="338"/>
      <c r="AB3" s="338"/>
      <c r="AC3" s="338"/>
      <c r="AD3" s="1144"/>
      <c r="AE3" s="1144"/>
      <c r="AF3" s="1144"/>
      <c r="AG3" s="1144"/>
      <c r="AH3" s="1144"/>
      <c r="AI3" s="1144"/>
      <c r="AJ3" s="1144"/>
      <c r="AK3" s="1144"/>
      <c r="AL3" s="1144"/>
      <c r="AM3" s="1144"/>
      <c r="AN3" s="1144"/>
      <c r="AO3" s="1144"/>
      <c r="AP3" s="1144"/>
      <c r="AQ3" s="1144"/>
      <c r="AR3" s="15"/>
      <c r="AS3" s="15"/>
      <c r="AT3" s="15"/>
      <c r="AU3" s="15"/>
      <c r="AV3" s="15"/>
      <c r="AW3" s="15"/>
      <c r="AX3" s="15"/>
    </row>
    <row r="4" spans="1:50" ht="18" customHeight="1">
      <c r="A4" s="1954"/>
      <c r="B4" s="1953" t="s">
        <v>1</v>
      </c>
      <c r="C4" s="1955" t="s">
        <v>2</v>
      </c>
      <c r="D4" s="1954" t="s">
        <v>16</v>
      </c>
      <c r="E4" s="1956"/>
      <c r="F4" s="1956"/>
      <c r="G4" s="1956"/>
      <c r="H4" s="1956"/>
      <c r="I4" s="1956"/>
      <c r="J4" s="1956"/>
      <c r="K4" s="1956"/>
      <c r="L4" s="217">
        <v>1</v>
      </c>
      <c r="M4" s="217">
        <v>1</v>
      </c>
      <c r="N4" s="217">
        <v>1</v>
      </c>
      <c r="O4" s="217">
        <v>1</v>
      </c>
      <c r="P4" s="217">
        <v>1</v>
      </c>
      <c r="Q4" s="217">
        <v>1</v>
      </c>
      <c r="R4" s="217">
        <v>1</v>
      </c>
      <c r="S4" s="217">
        <v>1</v>
      </c>
      <c r="T4" s="217">
        <v>1</v>
      </c>
      <c r="U4" s="217"/>
      <c r="V4" s="217"/>
      <c r="W4" s="217"/>
      <c r="X4" s="217"/>
      <c r="Y4" s="217"/>
      <c r="Z4" s="217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</row>
    <row r="5" spans="1:50" ht="18" customHeight="1">
      <c r="A5" s="1954"/>
      <c r="B5" s="1953"/>
      <c r="C5" s="1955"/>
      <c r="D5" s="1143" t="s">
        <v>0</v>
      </c>
      <c r="E5" s="1147" t="s">
        <v>48</v>
      </c>
      <c r="F5" s="1147"/>
      <c r="G5" s="1957" t="s">
        <v>552</v>
      </c>
      <c r="H5" s="1958"/>
      <c r="I5" s="1147" t="s">
        <v>8</v>
      </c>
      <c r="J5" s="1147" t="s">
        <v>9</v>
      </c>
      <c r="K5" s="1147" t="s">
        <v>10</v>
      </c>
      <c r="L5" s="1145">
        <v>1</v>
      </c>
      <c r="M5" s="1145">
        <v>2</v>
      </c>
      <c r="N5" s="1145">
        <v>3</v>
      </c>
      <c r="O5" s="1145">
        <v>4</v>
      </c>
      <c r="P5" s="1145">
        <v>5</v>
      </c>
      <c r="Q5" s="1145">
        <v>6</v>
      </c>
      <c r="R5" s="1145">
        <v>7</v>
      </c>
      <c r="S5" s="1145">
        <v>8</v>
      </c>
      <c r="T5" s="1145">
        <v>9</v>
      </c>
      <c r="U5" s="1145"/>
      <c r="V5" s="1145"/>
      <c r="W5" s="1145"/>
      <c r="X5" s="1145"/>
      <c r="Y5" s="1145"/>
      <c r="Z5" s="114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</row>
    <row r="6" spans="1:50" ht="16.5" customHeight="1">
      <c r="A6" s="1973" t="s">
        <v>1146</v>
      </c>
      <c r="B6" s="1096" t="s">
        <v>240</v>
      </c>
      <c r="C6" s="515" t="s">
        <v>4</v>
      </c>
      <c r="D6" s="515" t="s">
        <v>18</v>
      </c>
      <c r="E6" s="516">
        <v>0</v>
      </c>
      <c r="F6" s="516"/>
      <c r="G6" s="607" t="s">
        <v>761</v>
      </c>
      <c r="H6" s="607" t="s">
        <v>762</v>
      </c>
      <c r="I6" s="1149">
        <v>0</v>
      </c>
      <c r="J6" s="1149"/>
      <c r="K6" s="37">
        <v>0</v>
      </c>
      <c r="L6" s="111">
        <v>0.29166666666666669</v>
      </c>
      <c r="M6" s="111">
        <v>0.35416666666666669</v>
      </c>
      <c r="N6" s="111">
        <v>0.41666666666666669</v>
      </c>
      <c r="O6" s="111">
        <v>0.47916666666666669</v>
      </c>
      <c r="P6" s="111">
        <v>0.54166666666666663</v>
      </c>
      <c r="Q6" s="111">
        <v>0.60416666666666663</v>
      </c>
      <c r="R6" s="111">
        <v>0.66666666666666663</v>
      </c>
      <c r="S6" s="111">
        <v>0.72916666666666663</v>
      </c>
      <c r="T6" s="733">
        <v>0.77777777777777779</v>
      </c>
      <c r="U6" s="111"/>
      <c r="V6" s="111"/>
      <c r="W6" s="111"/>
      <c r="X6" s="111"/>
      <c r="Y6" s="111"/>
      <c r="Z6" s="111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</row>
    <row r="7" spans="1:50">
      <c r="A7" s="1951"/>
      <c r="B7" s="875" t="s">
        <v>241</v>
      </c>
      <c r="C7" s="515" t="s">
        <v>4</v>
      </c>
      <c r="D7" s="515" t="s">
        <v>19</v>
      </c>
      <c r="E7" s="1238">
        <v>0.51</v>
      </c>
      <c r="F7" s="774">
        <f>E7</f>
        <v>0.51</v>
      </c>
      <c r="G7" s="608" t="s">
        <v>1384</v>
      </c>
      <c r="H7" s="608" t="s">
        <v>1385</v>
      </c>
      <c r="I7" s="1149">
        <v>25</v>
      </c>
      <c r="J7" s="37">
        <f t="shared" ref="J7:J24" si="0">(E7/I7)/24</f>
        <v>8.5000000000000006E-4</v>
      </c>
      <c r="K7" s="37">
        <f>K6+J7</f>
        <v>8.5000000000000006E-4</v>
      </c>
      <c r="L7" s="98">
        <f t="shared" ref="L7:T22" si="1">L6+$J7</f>
        <v>0.2925166666666667</v>
      </c>
      <c r="M7" s="98">
        <f t="shared" si="1"/>
        <v>0.3550166666666667</v>
      </c>
      <c r="N7" s="98">
        <f t="shared" si="1"/>
        <v>0.4175166666666667</v>
      </c>
      <c r="O7" s="98">
        <f t="shared" si="1"/>
        <v>0.4800166666666667</v>
      </c>
      <c r="P7" s="98">
        <f t="shared" si="1"/>
        <v>0.54251666666666665</v>
      </c>
      <c r="Q7" s="98">
        <f t="shared" si="1"/>
        <v>0.60501666666666665</v>
      </c>
      <c r="R7" s="98">
        <f t="shared" si="1"/>
        <v>0.66751666666666665</v>
      </c>
      <c r="S7" s="98">
        <f t="shared" si="1"/>
        <v>0.73001666666666665</v>
      </c>
      <c r="T7" s="98">
        <f t="shared" si="1"/>
        <v>0.77862777777777781</v>
      </c>
      <c r="U7" s="98"/>
      <c r="V7" s="98"/>
      <c r="W7" s="98"/>
      <c r="X7" s="98"/>
      <c r="Y7" s="98"/>
      <c r="Z7" s="98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</row>
    <row r="8" spans="1:50">
      <c r="A8" s="1951"/>
      <c r="B8" s="875" t="s">
        <v>242</v>
      </c>
      <c r="C8" s="515" t="s">
        <v>4</v>
      </c>
      <c r="D8" s="515" t="s">
        <v>20</v>
      </c>
      <c r="E8" s="1238">
        <v>0.66</v>
      </c>
      <c r="F8" s="774">
        <f>F7+E8</f>
        <v>1.17</v>
      </c>
      <c r="G8" s="608" t="s">
        <v>1382</v>
      </c>
      <c r="H8" s="608" t="s">
        <v>1383</v>
      </c>
      <c r="I8" s="1149">
        <v>25</v>
      </c>
      <c r="J8" s="37">
        <f t="shared" si="0"/>
        <v>1.1000000000000001E-3</v>
      </c>
      <c r="K8" s="37">
        <f t="shared" ref="K8:K24" si="2">K7+J8</f>
        <v>1.9500000000000001E-3</v>
      </c>
      <c r="L8" s="98">
        <f t="shared" si="1"/>
        <v>0.29361666666666669</v>
      </c>
      <c r="M8" s="98">
        <f t="shared" si="1"/>
        <v>0.35611666666666669</v>
      </c>
      <c r="N8" s="98">
        <f t="shared" si="1"/>
        <v>0.41861666666666669</v>
      </c>
      <c r="O8" s="98">
        <f t="shared" si="1"/>
        <v>0.48111666666666669</v>
      </c>
      <c r="P8" s="98">
        <f t="shared" si="1"/>
        <v>0.54361666666666664</v>
      </c>
      <c r="Q8" s="98">
        <f t="shared" si="1"/>
        <v>0.60611666666666664</v>
      </c>
      <c r="R8" s="98">
        <f t="shared" si="1"/>
        <v>0.66861666666666664</v>
      </c>
      <c r="S8" s="98">
        <f t="shared" si="1"/>
        <v>0.73111666666666664</v>
      </c>
      <c r="T8" s="98">
        <f t="shared" si="1"/>
        <v>0.7797277777777778</v>
      </c>
      <c r="U8" s="98"/>
      <c r="V8" s="98"/>
      <c r="W8" s="98"/>
      <c r="X8" s="98"/>
      <c r="Y8" s="98"/>
      <c r="Z8" s="98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</row>
    <row r="9" spans="1:50">
      <c r="A9" s="1951"/>
      <c r="B9" s="1096" t="s">
        <v>1149</v>
      </c>
      <c r="C9" s="515" t="s">
        <v>4</v>
      </c>
      <c r="D9" s="515" t="s">
        <v>21</v>
      </c>
      <c r="E9" s="1238">
        <v>0.6</v>
      </c>
      <c r="F9" s="774">
        <f t="shared" ref="F9:F24" si="3">F8+E9</f>
        <v>1.77</v>
      </c>
      <c r="G9" s="608" t="s">
        <v>1386</v>
      </c>
      <c r="H9" s="608" t="s">
        <v>1387</v>
      </c>
      <c r="I9" s="1149">
        <v>25</v>
      </c>
      <c r="J9" s="37">
        <f t="shared" si="0"/>
        <v>1E-3</v>
      </c>
      <c r="K9" s="37">
        <f t="shared" si="2"/>
        <v>2.9500000000000004E-3</v>
      </c>
      <c r="L9" s="98">
        <f t="shared" si="1"/>
        <v>0.29461666666666669</v>
      </c>
      <c r="M9" s="98">
        <f t="shared" si="1"/>
        <v>0.35711666666666669</v>
      </c>
      <c r="N9" s="98">
        <f t="shared" si="1"/>
        <v>0.41961666666666669</v>
      </c>
      <c r="O9" s="98">
        <f t="shared" si="1"/>
        <v>0.48211666666666669</v>
      </c>
      <c r="P9" s="98">
        <f t="shared" si="1"/>
        <v>0.54461666666666664</v>
      </c>
      <c r="Q9" s="98">
        <f t="shared" si="1"/>
        <v>0.60711666666666664</v>
      </c>
      <c r="R9" s="98">
        <f t="shared" si="1"/>
        <v>0.66961666666666664</v>
      </c>
      <c r="S9" s="98">
        <f t="shared" si="1"/>
        <v>0.73211666666666664</v>
      </c>
      <c r="T9" s="98">
        <f t="shared" si="1"/>
        <v>0.7807277777777778</v>
      </c>
      <c r="U9" s="98"/>
      <c r="V9" s="98"/>
      <c r="W9" s="98"/>
      <c r="X9" s="98"/>
      <c r="Y9" s="98"/>
      <c r="Z9" s="98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</row>
    <row r="10" spans="1:50">
      <c r="A10" s="1951"/>
      <c r="B10" s="1096" t="s">
        <v>244</v>
      </c>
      <c r="C10" s="515" t="s">
        <v>4</v>
      </c>
      <c r="D10" s="515" t="s">
        <v>22</v>
      </c>
      <c r="E10" s="1238">
        <v>0.33</v>
      </c>
      <c r="F10" s="774">
        <f t="shared" si="3"/>
        <v>2.1</v>
      </c>
      <c r="G10" s="608" t="s">
        <v>782</v>
      </c>
      <c r="H10" s="608" t="s">
        <v>783</v>
      </c>
      <c r="I10" s="1149">
        <v>25</v>
      </c>
      <c r="J10" s="37">
        <f t="shared" si="0"/>
        <v>5.5000000000000003E-4</v>
      </c>
      <c r="K10" s="37">
        <f t="shared" si="2"/>
        <v>3.5000000000000005E-3</v>
      </c>
      <c r="L10" s="98">
        <f t="shared" si="1"/>
        <v>0.29516666666666669</v>
      </c>
      <c r="M10" s="98">
        <f t="shared" si="1"/>
        <v>0.35766666666666669</v>
      </c>
      <c r="N10" s="98">
        <f t="shared" si="1"/>
        <v>0.42016666666666669</v>
      </c>
      <c r="O10" s="98">
        <f t="shared" si="1"/>
        <v>0.48266666666666669</v>
      </c>
      <c r="P10" s="98">
        <f t="shared" si="1"/>
        <v>0.54516666666666669</v>
      </c>
      <c r="Q10" s="98">
        <f t="shared" si="1"/>
        <v>0.60766666666666669</v>
      </c>
      <c r="R10" s="98">
        <f t="shared" si="1"/>
        <v>0.67016666666666669</v>
      </c>
      <c r="S10" s="98">
        <f t="shared" si="1"/>
        <v>0.73266666666666669</v>
      </c>
      <c r="T10" s="98">
        <f t="shared" si="1"/>
        <v>0.78127777777777785</v>
      </c>
      <c r="U10" s="98"/>
      <c r="V10" s="98"/>
      <c r="W10" s="98"/>
      <c r="X10" s="98"/>
      <c r="Y10" s="98"/>
      <c r="Z10" s="98"/>
    </row>
    <row r="11" spans="1:50">
      <c r="A11" s="1951"/>
      <c r="B11" s="1096" t="s">
        <v>1344</v>
      </c>
      <c r="C11" s="515" t="s">
        <v>5</v>
      </c>
      <c r="D11" s="515" t="s">
        <v>23</v>
      </c>
      <c r="E11" s="1238">
        <v>0.78</v>
      </c>
      <c r="F11" s="774">
        <f t="shared" si="3"/>
        <v>2.88</v>
      </c>
      <c r="G11" s="932" t="s">
        <v>1356</v>
      </c>
      <c r="H11" s="607" t="s">
        <v>1357</v>
      </c>
      <c r="I11" s="1149">
        <v>30</v>
      </c>
      <c r="J11" s="37">
        <f t="shared" si="0"/>
        <v>1.0833333333333335E-3</v>
      </c>
      <c r="K11" s="37">
        <f t="shared" si="2"/>
        <v>4.5833333333333342E-3</v>
      </c>
      <c r="L11" s="98">
        <f t="shared" si="1"/>
        <v>0.29625000000000001</v>
      </c>
      <c r="M11" s="98">
        <f t="shared" si="1"/>
        <v>0.35875000000000001</v>
      </c>
      <c r="N11" s="98">
        <f t="shared" si="1"/>
        <v>0.42125000000000001</v>
      </c>
      <c r="O11" s="98">
        <f t="shared" si="1"/>
        <v>0.48375000000000001</v>
      </c>
      <c r="P11" s="98">
        <f t="shared" si="1"/>
        <v>0.54625000000000001</v>
      </c>
      <c r="Q11" s="98">
        <f t="shared" si="1"/>
        <v>0.60875000000000001</v>
      </c>
      <c r="R11" s="98">
        <f t="shared" si="1"/>
        <v>0.67125000000000001</v>
      </c>
      <c r="S11" s="98">
        <f t="shared" si="1"/>
        <v>0.73375000000000001</v>
      </c>
      <c r="T11" s="98">
        <f t="shared" si="1"/>
        <v>0.78236111111111117</v>
      </c>
      <c r="U11" s="98"/>
      <c r="V11" s="98"/>
      <c r="W11" s="98"/>
      <c r="X11" s="98"/>
      <c r="Y11" s="98"/>
      <c r="Z11" s="98"/>
    </row>
    <row r="12" spans="1:50">
      <c r="A12" s="1951"/>
      <c r="B12" s="1096" t="s">
        <v>1345</v>
      </c>
      <c r="C12" s="515" t="s">
        <v>5</v>
      </c>
      <c r="D12" s="515" t="s">
        <v>24</v>
      </c>
      <c r="E12" s="1269">
        <v>0.56000000000000005</v>
      </c>
      <c r="F12" s="774">
        <f t="shared" si="3"/>
        <v>3.44</v>
      </c>
      <c r="G12" s="607" t="s">
        <v>1358</v>
      </c>
      <c r="H12" s="932" t="s">
        <v>1359</v>
      </c>
      <c r="I12" s="1149">
        <v>30</v>
      </c>
      <c r="J12" s="37">
        <f t="shared" si="0"/>
        <v>7.7777777777777784E-4</v>
      </c>
      <c r="K12" s="37">
        <f t="shared" si="2"/>
        <v>5.3611111111111116E-3</v>
      </c>
      <c r="L12" s="98">
        <f t="shared" si="1"/>
        <v>0.29702777777777778</v>
      </c>
      <c r="M12" s="98">
        <f t="shared" si="1"/>
        <v>0.35952777777777778</v>
      </c>
      <c r="N12" s="98">
        <f t="shared" si="1"/>
        <v>0.42202777777777778</v>
      </c>
      <c r="O12" s="98">
        <f t="shared" si="1"/>
        <v>0.48452777777777778</v>
      </c>
      <c r="P12" s="98">
        <f t="shared" si="1"/>
        <v>0.54702777777777778</v>
      </c>
      <c r="Q12" s="98">
        <f t="shared" si="1"/>
        <v>0.60952777777777778</v>
      </c>
      <c r="R12" s="98">
        <f t="shared" si="1"/>
        <v>0.67202777777777778</v>
      </c>
      <c r="S12" s="98">
        <f t="shared" si="1"/>
        <v>0.73452777777777778</v>
      </c>
      <c r="T12" s="98">
        <f t="shared" si="1"/>
        <v>0.78313888888888894</v>
      </c>
      <c r="U12" s="98"/>
      <c r="V12" s="98"/>
      <c r="W12" s="98"/>
      <c r="X12" s="98"/>
      <c r="Y12" s="98"/>
      <c r="Z12" s="98"/>
    </row>
    <row r="13" spans="1:50">
      <c r="A13" s="1951"/>
      <c r="B13" s="1096" t="s">
        <v>1346</v>
      </c>
      <c r="C13" s="515" t="s">
        <v>5</v>
      </c>
      <c r="D13" s="515" t="s">
        <v>25</v>
      </c>
      <c r="E13" s="1238">
        <v>0.5</v>
      </c>
      <c r="F13" s="774">
        <f t="shared" si="3"/>
        <v>3.94</v>
      </c>
      <c r="G13" s="932" t="s">
        <v>1360</v>
      </c>
      <c r="H13" s="932" t="s">
        <v>1361</v>
      </c>
      <c r="I13" s="1149">
        <v>30</v>
      </c>
      <c r="J13" s="37">
        <f t="shared" si="0"/>
        <v>6.9444444444444447E-4</v>
      </c>
      <c r="K13" s="37">
        <f t="shared" si="2"/>
        <v>6.0555555555555562E-3</v>
      </c>
      <c r="L13" s="98">
        <f t="shared" si="1"/>
        <v>0.29772222222222222</v>
      </c>
      <c r="M13" s="98">
        <f t="shared" si="1"/>
        <v>0.36022222222222222</v>
      </c>
      <c r="N13" s="98">
        <f t="shared" si="1"/>
        <v>0.42272222222222222</v>
      </c>
      <c r="O13" s="98">
        <f t="shared" si="1"/>
        <v>0.48522222222222222</v>
      </c>
      <c r="P13" s="98">
        <f t="shared" si="1"/>
        <v>0.54772222222222222</v>
      </c>
      <c r="Q13" s="98">
        <f t="shared" si="1"/>
        <v>0.61022222222222222</v>
      </c>
      <c r="R13" s="98">
        <f t="shared" si="1"/>
        <v>0.67272222222222222</v>
      </c>
      <c r="S13" s="98">
        <f t="shared" si="1"/>
        <v>0.73522222222222222</v>
      </c>
      <c r="T13" s="98">
        <f t="shared" si="1"/>
        <v>0.78383333333333338</v>
      </c>
      <c r="U13" s="98"/>
      <c r="V13" s="98"/>
      <c r="W13" s="98"/>
      <c r="X13" s="98"/>
      <c r="Y13" s="98"/>
      <c r="Z13" s="98"/>
    </row>
    <row r="14" spans="1:50">
      <c r="A14" s="1951"/>
      <c r="B14" s="1096" t="s">
        <v>1347</v>
      </c>
      <c r="C14" s="515" t="s">
        <v>5</v>
      </c>
      <c r="D14" s="515" t="s">
        <v>26</v>
      </c>
      <c r="E14" s="1238">
        <v>1.2</v>
      </c>
      <c r="F14" s="774">
        <f t="shared" si="3"/>
        <v>5.14</v>
      </c>
      <c r="G14" s="607" t="s">
        <v>1362</v>
      </c>
      <c r="H14" s="607" t="s">
        <v>1363</v>
      </c>
      <c r="I14" s="1149">
        <v>30</v>
      </c>
      <c r="J14" s="37">
        <f t="shared" si="0"/>
        <v>1.6666666666666668E-3</v>
      </c>
      <c r="K14" s="37">
        <f t="shared" si="2"/>
        <v>7.7222222222222232E-3</v>
      </c>
      <c r="L14" s="98">
        <f t="shared" si="1"/>
        <v>0.29938888888888887</v>
      </c>
      <c r="M14" s="98">
        <f t="shared" si="1"/>
        <v>0.36188888888888887</v>
      </c>
      <c r="N14" s="98">
        <f t="shared" si="1"/>
        <v>0.42438888888888887</v>
      </c>
      <c r="O14" s="98">
        <f t="shared" si="1"/>
        <v>0.48688888888888887</v>
      </c>
      <c r="P14" s="98">
        <f t="shared" si="1"/>
        <v>0.54938888888888893</v>
      </c>
      <c r="Q14" s="98">
        <f t="shared" si="1"/>
        <v>0.61188888888888893</v>
      </c>
      <c r="R14" s="98">
        <f t="shared" si="1"/>
        <v>0.67438888888888893</v>
      </c>
      <c r="S14" s="98">
        <f t="shared" si="1"/>
        <v>0.73688888888888893</v>
      </c>
      <c r="T14" s="98">
        <f t="shared" si="1"/>
        <v>0.78550000000000009</v>
      </c>
      <c r="U14" s="98"/>
      <c r="V14" s="98"/>
      <c r="W14" s="98"/>
      <c r="X14" s="98"/>
      <c r="Y14" s="98"/>
      <c r="Z14" s="98"/>
    </row>
    <row r="15" spans="1:50">
      <c r="A15" s="1951"/>
      <c r="B15" s="1096" t="s">
        <v>1348</v>
      </c>
      <c r="C15" s="515" t="s">
        <v>5</v>
      </c>
      <c r="D15" s="515" t="s">
        <v>27</v>
      </c>
      <c r="E15" s="1270">
        <v>1.05</v>
      </c>
      <c r="F15" s="774">
        <f t="shared" si="3"/>
        <v>6.1899999999999995</v>
      </c>
      <c r="G15" s="932" t="s">
        <v>1364</v>
      </c>
      <c r="H15" s="932" t="s">
        <v>1365</v>
      </c>
      <c r="I15" s="32">
        <v>20</v>
      </c>
      <c r="J15" s="37">
        <f t="shared" si="0"/>
        <v>2.1875000000000002E-3</v>
      </c>
      <c r="K15" s="37">
        <f t="shared" si="2"/>
        <v>9.9097222222222225E-3</v>
      </c>
      <c r="L15" s="34">
        <f t="shared" si="1"/>
        <v>0.30157638888888888</v>
      </c>
      <c r="M15" s="34">
        <f t="shared" si="1"/>
        <v>0.36407638888888888</v>
      </c>
      <c r="N15" s="34">
        <f t="shared" si="1"/>
        <v>0.42657638888888888</v>
      </c>
      <c r="O15" s="34">
        <f t="shared" si="1"/>
        <v>0.48907638888888888</v>
      </c>
      <c r="P15" s="34">
        <f t="shared" si="1"/>
        <v>0.55157638888888894</v>
      </c>
      <c r="Q15" s="34">
        <f t="shared" si="1"/>
        <v>0.61407638888888894</v>
      </c>
      <c r="R15" s="34">
        <f t="shared" si="1"/>
        <v>0.67657638888888894</v>
      </c>
      <c r="S15" s="34">
        <f t="shared" si="1"/>
        <v>0.73907638888888894</v>
      </c>
      <c r="T15" s="34">
        <f t="shared" si="1"/>
        <v>0.7876875000000001</v>
      </c>
      <c r="U15" s="34"/>
      <c r="V15" s="34"/>
      <c r="W15" s="34"/>
      <c r="X15" s="34"/>
      <c r="Y15" s="34"/>
      <c r="Z15" s="34"/>
    </row>
    <row r="16" spans="1:50">
      <c r="A16" s="1951"/>
      <c r="B16" s="335" t="s">
        <v>1368</v>
      </c>
      <c r="C16" s="1210" t="s">
        <v>5</v>
      </c>
      <c r="D16" s="1148" t="s">
        <v>28</v>
      </c>
      <c r="E16" s="472">
        <v>0.61</v>
      </c>
      <c r="F16" s="28">
        <f t="shared" si="3"/>
        <v>6.8</v>
      </c>
      <c r="G16" s="607" t="s">
        <v>1366</v>
      </c>
      <c r="H16" s="932" t="s">
        <v>1367</v>
      </c>
      <c r="I16" s="1149">
        <v>25</v>
      </c>
      <c r="J16" s="37">
        <f t="shared" si="0"/>
        <v>1.0166666666666666E-3</v>
      </c>
      <c r="K16" s="37">
        <f t="shared" si="2"/>
        <v>1.0926388888888888E-2</v>
      </c>
      <c r="L16" s="98">
        <f t="shared" si="1"/>
        <v>0.30259305555555555</v>
      </c>
      <c r="M16" s="98">
        <f t="shared" si="1"/>
        <v>0.36509305555555555</v>
      </c>
      <c r="N16" s="98">
        <f t="shared" si="1"/>
        <v>0.42759305555555555</v>
      </c>
      <c r="O16" s="98">
        <f t="shared" si="1"/>
        <v>0.49009305555555555</v>
      </c>
      <c r="P16" s="98">
        <f t="shared" si="1"/>
        <v>0.5525930555555556</v>
      </c>
      <c r="Q16" s="98">
        <f t="shared" si="1"/>
        <v>0.6150930555555556</v>
      </c>
      <c r="R16" s="98">
        <f t="shared" si="1"/>
        <v>0.6775930555555556</v>
      </c>
      <c r="S16" s="98">
        <f t="shared" si="1"/>
        <v>0.7400930555555556</v>
      </c>
      <c r="T16" s="98">
        <f t="shared" si="1"/>
        <v>0.78870416666666676</v>
      </c>
      <c r="U16" s="98"/>
      <c r="V16" s="98"/>
      <c r="W16" s="98"/>
      <c r="X16" s="98"/>
      <c r="Y16" s="98"/>
      <c r="Z16" s="98"/>
    </row>
    <row r="17" spans="1:49">
      <c r="A17" s="1951"/>
      <c r="B17" s="335" t="s">
        <v>1354</v>
      </c>
      <c r="C17" s="1210" t="s">
        <v>5</v>
      </c>
      <c r="D17" s="1148" t="s">
        <v>29</v>
      </c>
      <c r="E17" s="472">
        <v>0.74</v>
      </c>
      <c r="F17" s="28">
        <f t="shared" si="3"/>
        <v>7.54</v>
      </c>
      <c r="G17" s="932" t="s">
        <v>1395</v>
      </c>
      <c r="H17" s="607" t="s">
        <v>1396</v>
      </c>
      <c r="I17" s="1149">
        <v>25</v>
      </c>
      <c r="J17" s="37">
        <f t="shared" si="0"/>
        <v>1.2333333333333335E-3</v>
      </c>
      <c r="K17" s="37">
        <f t="shared" si="2"/>
        <v>1.2159722222222221E-2</v>
      </c>
      <c r="L17" s="98">
        <f t="shared" si="1"/>
        <v>0.30382638888888885</v>
      </c>
      <c r="M17" s="98">
        <f t="shared" si="1"/>
        <v>0.36632638888888885</v>
      </c>
      <c r="N17" s="98">
        <f t="shared" si="1"/>
        <v>0.42882638888888885</v>
      </c>
      <c r="O17" s="98">
        <f t="shared" si="1"/>
        <v>0.49132638888888885</v>
      </c>
      <c r="P17" s="98">
        <f t="shared" si="1"/>
        <v>0.55382638888888891</v>
      </c>
      <c r="Q17" s="98">
        <f t="shared" si="1"/>
        <v>0.61632638888888891</v>
      </c>
      <c r="R17" s="98">
        <f t="shared" si="1"/>
        <v>0.67882638888888891</v>
      </c>
      <c r="S17" s="98">
        <f t="shared" si="1"/>
        <v>0.74132638888888891</v>
      </c>
      <c r="T17" s="98">
        <f t="shared" si="1"/>
        <v>0.78993750000000007</v>
      </c>
      <c r="U17" s="98"/>
      <c r="V17" s="98"/>
      <c r="W17" s="98"/>
      <c r="X17" s="98"/>
      <c r="Y17" s="98"/>
      <c r="Z17" s="98"/>
    </row>
    <row r="18" spans="1:49">
      <c r="A18" s="1951"/>
      <c r="B18" s="335" t="s">
        <v>1349</v>
      </c>
      <c r="C18" s="1210" t="s">
        <v>5</v>
      </c>
      <c r="D18" s="1148" t="s">
        <v>30</v>
      </c>
      <c r="E18" s="472">
        <v>0.4</v>
      </c>
      <c r="F18" s="28">
        <f t="shared" si="3"/>
        <v>7.94</v>
      </c>
      <c r="G18" s="607" t="s">
        <v>1369</v>
      </c>
      <c r="H18" s="932" t="s">
        <v>1370</v>
      </c>
      <c r="I18" s="32">
        <v>25</v>
      </c>
      <c r="J18" s="37">
        <f t="shared" si="0"/>
        <v>6.6666666666666664E-4</v>
      </c>
      <c r="K18" s="37">
        <f t="shared" si="2"/>
        <v>1.2826388888888887E-2</v>
      </c>
      <c r="L18" s="34">
        <f t="shared" si="1"/>
        <v>0.3044930555555555</v>
      </c>
      <c r="M18" s="34">
        <f t="shared" si="1"/>
        <v>0.3669930555555555</v>
      </c>
      <c r="N18" s="34">
        <f t="shared" si="1"/>
        <v>0.4294930555555555</v>
      </c>
      <c r="O18" s="34">
        <f t="shared" si="1"/>
        <v>0.4919930555555555</v>
      </c>
      <c r="P18" s="34">
        <f t="shared" si="1"/>
        <v>0.55449305555555561</v>
      </c>
      <c r="Q18" s="34">
        <f t="shared" si="1"/>
        <v>0.61699305555555561</v>
      </c>
      <c r="R18" s="34">
        <f t="shared" si="1"/>
        <v>0.67949305555555561</v>
      </c>
      <c r="S18" s="34">
        <f t="shared" si="1"/>
        <v>0.74199305555555561</v>
      </c>
      <c r="T18" s="34">
        <f t="shared" si="1"/>
        <v>0.79060416666666677</v>
      </c>
      <c r="U18" s="34"/>
      <c r="V18" s="34"/>
      <c r="W18" s="34"/>
      <c r="X18" s="34"/>
      <c r="Y18" s="34"/>
      <c r="Z18" s="34"/>
    </row>
    <row r="19" spans="1:49">
      <c r="A19" s="1951"/>
      <c r="B19" s="1096" t="s">
        <v>528</v>
      </c>
      <c r="C19" s="515" t="s">
        <v>5</v>
      </c>
      <c r="D19" s="1148" t="s">
        <v>31</v>
      </c>
      <c r="E19" s="472">
        <v>1.1499999999999999</v>
      </c>
      <c r="F19" s="28">
        <f t="shared" si="3"/>
        <v>9.09</v>
      </c>
      <c r="G19" s="571" t="s">
        <v>1188</v>
      </c>
      <c r="H19" s="571" t="s">
        <v>1189</v>
      </c>
      <c r="I19" s="1149">
        <v>25</v>
      </c>
      <c r="J19" s="37">
        <f t="shared" si="0"/>
        <v>1.9166666666666666E-3</v>
      </c>
      <c r="K19" s="37">
        <f t="shared" si="2"/>
        <v>1.4743055555555554E-2</v>
      </c>
      <c r="L19" s="98">
        <f t="shared" si="1"/>
        <v>0.30640972222222218</v>
      </c>
      <c r="M19" s="98">
        <f t="shared" si="1"/>
        <v>0.36890972222222218</v>
      </c>
      <c r="N19" s="98">
        <f t="shared" si="1"/>
        <v>0.43140972222222218</v>
      </c>
      <c r="O19" s="98">
        <f t="shared" si="1"/>
        <v>0.49390972222222218</v>
      </c>
      <c r="P19" s="98">
        <f t="shared" si="1"/>
        <v>0.55640972222222229</v>
      </c>
      <c r="Q19" s="98">
        <f t="shared" si="1"/>
        <v>0.61890972222222229</v>
      </c>
      <c r="R19" s="98">
        <f t="shared" si="1"/>
        <v>0.68140972222222229</v>
      </c>
      <c r="S19" s="98">
        <f t="shared" si="1"/>
        <v>0.74390972222222229</v>
      </c>
      <c r="T19" s="98">
        <f t="shared" si="1"/>
        <v>0.79252083333333345</v>
      </c>
      <c r="U19" s="98"/>
      <c r="V19" s="98"/>
      <c r="W19" s="98"/>
      <c r="X19" s="98"/>
      <c r="Y19" s="98"/>
      <c r="Z19" s="98"/>
    </row>
    <row r="20" spans="1:49">
      <c r="A20" s="1951"/>
      <c r="B20" s="335" t="s">
        <v>1350</v>
      </c>
      <c r="C20" s="1210" t="s">
        <v>5</v>
      </c>
      <c r="D20" s="1148" t="s">
        <v>32</v>
      </c>
      <c r="E20" s="472">
        <v>0.36</v>
      </c>
      <c r="F20" s="28">
        <f t="shared" si="3"/>
        <v>9.4499999999999993</v>
      </c>
      <c r="G20" s="607" t="s">
        <v>1371</v>
      </c>
      <c r="H20" s="607" t="s">
        <v>1372</v>
      </c>
      <c r="I20" s="1149">
        <v>30</v>
      </c>
      <c r="J20" s="37">
        <f t="shared" si="0"/>
        <v>5.0000000000000001E-4</v>
      </c>
      <c r="K20" s="37">
        <f t="shared" si="2"/>
        <v>1.5243055555555555E-2</v>
      </c>
      <c r="L20" s="98">
        <f t="shared" si="1"/>
        <v>0.30690972222222218</v>
      </c>
      <c r="M20" s="98">
        <f t="shared" si="1"/>
        <v>0.36940972222222218</v>
      </c>
      <c r="N20" s="98">
        <f t="shared" si="1"/>
        <v>0.43190972222222218</v>
      </c>
      <c r="O20" s="98">
        <f t="shared" si="1"/>
        <v>0.49440972222222218</v>
      </c>
      <c r="P20" s="98">
        <f t="shared" si="1"/>
        <v>0.55690972222222224</v>
      </c>
      <c r="Q20" s="98">
        <f t="shared" si="1"/>
        <v>0.61940972222222224</v>
      </c>
      <c r="R20" s="98">
        <f t="shared" si="1"/>
        <v>0.68190972222222224</v>
      </c>
      <c r="S20" s="98">
        <f t="shared" si="1"/>
        <v>0.74440972222222224</v>
      </c>
      <c r="T20" s="98">
        <f t="shared" si="1"/>
        <v>0.7930208333333334</v>
      </c>
      <c r="U20" s="98"/>
      <c r="V20" s="98"/>
      <c r="W20" s="98"/>
      <c r="X20" s="98"/>
      <c r="Y20" s="98"/>
      <c r="Z20" s="98"/>
    </row>
    <row r="21" spans="1:49">
      <c r="A21" s="1951"/>
      <c r="B21" s="335" t="s">
        <v>1351</v>
      </c>
      <c r="C21" s="1210" t="s">
        <v>5</v>
      </c>
      <c r="D21" s="1148" t="s">
        <v>148</v>
      </c>
      <c r="E21" s="472">
        <v>0.7</v>
      </c>
      <c r="F21" s="28">
        <f t="shared" si="3"/>
        <v>10.149999999999999</v>
      </c>
      <c r="G21" s="932" t="s">
        <v>1373</v>
      </c>
      <c r="H21" s="932" t="s">
        <v>1374</v>
      </c>
      <c r="I21" s="1149">
        <v>30</v>
      </c>
      <c r="J21" s="37">
        <f t="shared" si="0"/>
        <v>9.7222222222222209E-4</v>
      </c>
      <c r="K21" s="37">
        <f t="shared" si="2"/>
        <v>1.6215277777777776E-2</v>
      </c>
      <c r="L21" s="98">
        <f t="shared" si="1"/>
        <v>0.30788194444444439</v>
      </c>
      <c r="M21" s="98">
        <f t="shared" si="1"/>
        <v>0.37038194444444439</v>
      </c>
      <c r="N21" s="98">
        <f t="shared" si="1"/>
        <v>0.43288194444444439</v>
      </c>
      <c r="O21" s="98">
        <f t="shared" si="1"/>
        <v>0.49538194444444439</v>
      </c>
      <c r="P21" s="98">
        <f t="shared" si="1"/>
        <v>0.5578819444444445</v>
      </c>
      <c r="Q21" s="98">
        <f t="shared" si="1"/>
        <v>0.6203819444444445</v>
      </c>
      <c r="R21" s="98">
        <f t="shared" si="1"/>
        <v>0.6828819444444445</v>
      </c>
      <c r="S21" s="98">
        <f t="shared" si="1"/>
        <v>0.7453819444444445</v>
      </c>
      <c r="T21" s="98">
        <f t="shared" si="1"/>
        <v>0.79399305555555566</v>
      </c>
      <c r="U21" s="98"/>
      <c r="V21" s="98"/>
      <c r="W21" s="98"/>
      <c r="X21" s="98"/>
      <c r="Y21" s="98"/>
      <c r="Z21" s="98"/>
      <c r="AA21" s="92"/>
      <c r="AB21" s="15"/>
    </row>
    <row r="22" spans="1:49">
      <c r="A22" s="1951"/>
      <c r="B22" s="335" t="s">
        <v>1352</v>
      </c>
      <c r="C22" s="1210" t="s">
        <v>5</v>
      </c>
      <c r="D22" s="1148" t="s">
        <v>149</v>
      </c>
      <c r="E22" s="472">
        <v>0.28000000000000003</v>
      </c>
      <c r="F22" s="28">
        <f t="shared" si="3"/>
        <v>10.429999999999998</v>
      </c>
      <c r="G22" s="607" t="s">
        <v>1397</v>
      </c>
      <c r="H22" s="932" t="s">
        <v>1375</v>
      </c>
      <c r="I22" s="1149">
        <v>30</v>
      </c>
      <c r="J22" s="37">
        <f t="shared" si="0"/>
        <v>3.8888888888888892E-4</v>
      </c>
      <c r="K22" s="37">
        <f t="shared" si="2"/>
        <v>1.6604166666666666E-2</v>
      </c>
      <c r="L22" s="98">
        <f t="shared" si="1"/>
        <v>0.30827083333333327</v>
      </c>
      <c r="M22" s="98">
        <f t="shared" si="1"/>
        <v>0.37077083333333327</v>
      </c>
      <c r="N22" s="98">
        <f t="shared" si="1"/>
        <v>0.43327083333333327</v>
      </c>
      <c r="O22" s="98">
        <f t="shared" si="1"/>
        <v>0.49577083333333327</v>
      </c>
      <c r="P22" s="98">
        <f t="shared" si="1"/>
        <v>0.55827083333333338</v>
      </c>
      <c r="Q22" s="98">
        <f t="shared" si="1"/>
        <v>0.62077083333333338</v>
      </c>
      <c r="R22" s="98">
        <f t="shared" si="1"/>
        <v>0.68327083333333338</v>
      </c>
      <c r="S22" s="98">
        <f t="shared" si="1"/>
        <v>0.74577083333333338</v>
      </c>
      <c r="T22" s="98">
        <f t="shared" si="1"/>
        <v>0.79438194444444454</v>
      </c>
      <c r="U22" s="98"/>
      <c r="V22" s="98"/>
      <c r="W22" s="98"/>
      <c r="X22" s="98"/>
      <c r="Y22" s="98"/>
      <c r="Z22" s="98"/>
      <c r="AB22" s="15"/>
    </row>
    <row r="23" spans="1:49">
      <c r="A23" s="1951"/>
      <c r="B23" s="1096" t="s">
        <v>1353</v>
      </c>
      <c r="C23" s="1210" t="s">
        <v>4</v>
      </c>
      <c r="D23" s="1148" t="s">
        <v>150</v>
      </c>
      <c r="E23" s="472">
        <v>0.6</v>
      </c>
      <c r="F23" s="28">
        <f t="shared" si="3"/>
        <v>11.029999999999998</v>
      </c>
      <c r="G23" s="932" t="s">
        <v>1376</v>
      </c>
      <c r="H23" s="607" t="s">
        <v>1377</v>
      </c>
      <c r="I23" s="1149">
        <v>25</v>
      </c>
      <c r="J23" s="37">
        <f t="shared" si="0"/>
        <v>1E-3</v>
      </c>
      <c r="K23" s="37">
        <f t="shared" si="2"/>
        <v>1.7604166666666667E-2</v>
      </c>
      <c r="L23" s="98">
        <f t="shared" ref="L23:T24" si="4">L22+$J23</f>
        <v>0.30927083333333327</v>
      </c>
      <c r="M23" s="98">
        <f t="shared" si="4"/>
        <v>0.37177083333333327</v>
      </c>
      <c r="N23" s="98">
        <f t="shared" si="4"/>
        <v>0.43427083333333327</v>
      </c>
      <c r="O23" s="98">
        <f t="shared" si="4"/>
        <v>0.49677083333333327</v>
      </c>
      <c r="P23" s="98">
        <f t="shared" si="4"/>
        <v>0.55927083333333338</v>
      </c>
      <c r="Q23" s="98">
        <f t="shared" si="4"/>
        <v>0.62177083333333338</v>
      </c>
      <c r="R23" s="98">
        <f t="shared" si="4"/>
        <v>0.68427083333333338</v>
      </c>
      <c r="S23" s="98">
        <f t="shared" si="4"/>
        <v>0.74677083333333338</v>
      </c>
      <c r="T23" s="98">
        <f t="shared" si="4"/>
        <v>0.79538194444444454</v>
      </c>
      <c r="U23" s="98"/>
      <c r="V23" s="98"/>
      <c r="W23" s="98"/>
      <c r="X23" s="98"/>
      <c r="Y23" s="98"/>
      <c r="Z23" s="98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</row>
    <row r="24" spans="1:49">
      <c r="A24" s="1150"/>
      <c r="B24" s="335" t="s">
        <v>1355</v>
      </c>
      <c r="C24" s="1210" t="s">
        <v>4</v>
      </c>
      <c r="D24" s="1148" t="s">
        <v>151</v>
      </c>
      <c r="E24" s="472">
        <v>2.59</v>
      </c>
      <c r="F24" s="28">
        <f t="shared" si="3"/>
        <v>13.619999999999997</v>
      </c>
      <c r="G24" s="607" t="s">
        <v>1378</v>
      </c>
      <c r="H24" s="932" t="s">
        <v>1379</v>
      </c>
      <c r="I24" s="1149">
        <v>30</v>
      </c>
      <c r="J24" s="37">
        <f t="shared" si="0"/>
        <v>3.5972222222222221E-3</v>
      </c>
      <c r="K24" s="37">
        <f t="shared" si="2"/>
        <v>2.1201388888888888E-2</v>
      </c>
      <c r="L24" s="98">
        <f t="shared" si="4"/>
        <v>0.31286805555555547</v>
      </c>
      <c r="M24" s="98">
        <f t="shared" si="4"/>
        <v>0.37536805555555547</v>
      </c>
      <c r="N24" s="98">
        <f t="shared" si="4"/>
        <v>0.43786805555555547</v>
      </c>
      <c r="O24" s="98">
        <f t="shared" si="4"/>
        <v>0.50036805555555552</v>
      </c>
      <c r="P24" s="98">
        <f t="shared" si="4"/>
        <v>0.56286805555555564</v>
      </c>
      <c r="Q24" s="98">
        <f t="shared" si="4"/>
        <v>0.62536805555555564</v>
      </c>
      <c r="R24" s="98">
        <f t="shared" si="4"/>
        <v>0.68786805555555564</v>
      </c>
      <c r="S24" s="98">
        <f t="shared" si="4"/>
        <v>0.75036805555555564</v>
      </c>
      <c r="T24" s="98">
        <f t="shared" si="4"/>
        <v>0.7989791666666668</v>
      </c>
      <c r="U24" s="98"/>
      <c r="V24" s="98"/>
      <c r="W24" s="98"/>
      <c r="X24" s="98"/>
      <c r="Y24" s="98"/>
      <c r="Z24" s="98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</row>
    <row r="25" spans="1:49">
      <c r="A25" s="1203"/>
      <c r="B25" s="609"/>
      <c r="C25" s="1148"/>
      <c r="D25" s="1148"/>
      <c r="E25" s="28"/>
      <c r="F25" s="28"/>
      <c r="G25" s="932"/>
      <c r="H25" s="932"/>
      <c r="I25" s="1149"/>
      <c r="J25" s="37"/>
      <c r="K25" s="37"/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</row>
    <row r="26" spans="1:49">
      <c r="A26" s="338"/>
      <c r="B26" s="485"/>
      <c r="C26" s="84"/>
      <c r="D26" s="84"/>
      <c r="E26" s="85"/>
      <c r="F26" s="85"/>
      <c r="G26" s="640"/>
      <c r="H26" s="640"/>
      <c r="I26" s="86"/>
      <c r="J26" s="87"/>
      <c r="K26" s="87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  <c r="AC26" s="90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</row>
    <row r="27" spans="1:49">
      <c r="A27" s="338"/>
      <c r="B27" s="638"/>
      <c r="C27" s="638"/>
      <c r="D27" s="84"/>
      <c r="E27" s="85"/>
      <c r="F27" s="85"/>
      <c r="G27" s="640"/>
      <c r="H27" s="640"/>
      <c r="I27" s="86"/>
      <c r="J27" s="87"/>
      <c r="K27" s="87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</row>
    <row r="28" spans="1:49">
      <c r="A28" s="338"/>
      <c r="B28" s="639"/>
      <c r="C28" s="639"/>
      <c r="D28" s="84"/>
      <c r="E28" s="85"/>
      <c r="F28" s="85"/>
      <c r="G28" s="640"/>
      <c r="H28" s="640"/>
      <c r="I28" s="86"/>
      <c r="J28" s="87"/>
      <c r="K28" s="87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</row>
    <row r="29" spans="1:49">
      <c r="A29" s="338"/>
      <c r="B29" s="639"/>
      <c r="C29" s="639"/>
      <c r="D29" s="84"/>
      <c r="E29" s="85"/>
      <c r="F29" s="85"/>
      <c r="G29" s="640"/>
      <c r="H29" s="640"/>
      <c r="I29" s="86"/>
      <c r="J29" s="87"/>
      <c r="K29" s="87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</row>
    <row r="30" spans="1:49" ht="16.5" customHeight="1">
      <c r="A30" s="338"/>
      <c r="B30" s="485"/>
      <c r="C30" s="84"/>
      <c r="D30" s="84"/>
      <c r="E30" s="85"/>
      <c r="F30" s="85"/>
      <c r="G30" s="640"/>
      <c r="H30" s="640"/>
      <c r="I30" s="86"/>
      <c r="J30" s="87"/>
      <c r="K30" s="87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90"/>
      <c r="AE30" s="15"/>
      <c r="AF30" s="15"/>
      <c r="AG30" s="1144"/>
      <c r="AH30" s="1144"/>
      <c r="AI30" s="1144"/>
      <c r="AJ30" s="1144"/>
      <c r="AK30" s="1144"/>
      <c r="AL30" s="1144"/>
      <c r="AM30" s="1144"/>
      <c r="AN30" s="1144"/>
      <c r="AO30" s="15"/>
      <c r="AP30" s="15"/>
      <c r="AQ30" s="15"/>
      <c r="AR30" s="15"/>
      <c r="AS30" s="15"/>
      <c r="AT30" s="15"/>
      <c r="AU30" s="15"/>
    </row>
    <row r="31" spans="1:49">
      <c r="A31" s="338"/>
      <c r="B31" s="485"/>
      <c r="C31" s="84"/>
      <c r="D31" s="84"/>
      <c r="E31" s="85"/>
      <c r="F31" s="85"/>
      <c r="G31" s="640"/>
      <c r="H31" s="640"/>
      <c r="I31" s="86"/>
      <c r="J31" s="87"/>
      <c r="K31" s="87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  <c r="AC31" s="90"/>
      <c r="AE31" s="1144"/>
      <c r="AF31" s="1144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</row>
    <row r="32" spans="1:49">
      <c r="A32" s="338"/>
      <c r="B32" s="485"/>
      <c r="C32" s="84"/>
      <c r="D32" s="84"/>
      <c r="E32" s="85"/>
      <c r="F32" s="85"/>
      <c r="G32" s="640"/>
      <c r="H32" s="640"/>
      <c r="I32" s="86"/>
      <c r="J32" s="87"/>
      <c r="K32" s="87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  <c r="AC32" s="90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</row>
    <row r="33" spans="1:32">
      <c r="A33" s="338"/>
      <c r="B33" s="485"/>
      <c r="C33" s="84"/>
      <c r="D33" s="84"/>
      <c r="E33" s="85"/>
      <c r="F33" s="85"/>
      <c r="G33" s="640"/>
      <c r="H33" s="640"/>
      <c r="I33" s="86"/>
      <c r="J33" s="87"/>
      <c r="K33" s="87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  <c r="AC33" s="90"/>
      <c r="AD33" s="15"/>
      <c r="AE33" s="15"/>
      <c r="AF33" s="15"/>
    </row>
    <row r="34" spans="1:32" ht="25.5">
      <c r="A34" s="1145" t="s">
        <v>17</v>
      </c>
      <c r="B34" s="1145"/>
      <c r="C34" s="1145"/>
      <c r="D34" s="1950" t="s">
        <v>1424</v>
      </c>
      <c r="E34" s="1951"/>
      <c r="F34" s="1951"/>
      <c r="G34" s="1951"/>
      <c r="H34" s="1951"/>
      <c r="I34" s="1951"/>
      <c r="J34" s="1951"/>
      <c r="K34" s="1951"/>
      <c r="L34" s="1951"/>
      <c r="M34" s="1951"/>
      <c r="N34" s="1951"/>
      <c r="O34" s="1951"/>
      <c r="P34" s="1951"/>
      <c r="Q34" s="1951"/>
      <c r="R34" s="1951"/>
      <c r="S34" s="1951"/>
      <c r="T34" s="1951"/>
      <c r="U34" s="1951"/>
      <c r="V34" s="1951"/>
      <c r="W34" s="1951"/>
      <c r="X34" s="1951"/>
      <c r="Y34" s="1951"/>
      <c r="Z34" s="1951"/>
      <c r="AA34" s="1151"/>
      <c r="AB34" s="1151"/>
      <c r="AC34" s="1151"/>
    </row>
    <row r="35" spans="1:32">
      <c r="A35" s="1954"/>
      <c r="B35" s="1953" t="s">
        <v>1</v>
      </c>
      <c r="C35" s="1955" t="s">
        <v>2</v>
      </c>
      <c r="D35" s="1954" t="s">
        <v>16</v>
      </c>
      <c r="E35" s="1956"/>
      <c r="F35" s="1956"/>
      <c r="G35" s="1956"/>
      <c r="H35" s="1956"/>
      <c r="I35" s="1956"/>
      <c r="J35" s="1956"/>
      <c r="K35" s="1956"/>
      <c r="L35" s="217">
        <v>1</v>
      </c>
      <c r="M35" s="217">
        <v>1</v>
      </c>
      <c r="N35" s="217">
        <v>1</v>
      </c>
      <c r="O35" s="217">
        <v>1</v>
      </c>
      <c r="P35" s="217">
        <v>1</v>
      </c>
      <c r="Q35" s="217">
        <v>1</v>
      </c>
      <c r="R35" s="217">
        <v>1</v>
      </c>
      <c r="S35" s="217">
        <v>1</v>
      </c>
      <c r="T35" s="217">
        <v>1</v>
      </c>
      <c r="U35" s="217"/>
      <c r="V35" s="217"/>
      <c r="W35" s="217"/>
      <c r="X35" s="217"/>
      <c r="Y35" s="217"/>
      <c r="Z35" s="217"/>
    </row>
    <row r="36" spans="1:32">
      <c r="A36" s="1954"/>
      <c r="B36" s="1953"/>
      <c r="C36" s="1955"/>
      <c r="D36" s="1143" t="s">
        <v>0</v>
      </c>
      <c r="E36" s="1147" t="s">
        <v>48</v>
      </c>
      <c r="F36" s="1147"/>
      <c r="G36" s="1957" t="s">
        <v>552</v>
      </c>
      <c r="H36" s="1958"/>
      <c r="I36" s="1147" t="s">
        <v>8</v>
      </c>
      <c r="J36" s="1147" t="s">
        <v>9</v>
      </c>
      <c r="K36" s="1147" t="s">
        <v>10</v>
      </c>
      <c r="L36" s="1145">
        <v>1</v>
      </c>
      <c r="M36" s="1145">
        <v>2</v>
      </c>
      <c r="N36" s="1145">
        <v>3</v>
      </c>
      <c r="O36" s="1145">
        <v>4</v>
      </c>
      <c r="P36" s="1145">
        <v>5</v>
      </c>
      <c r="Q36" s="1145">
        <v>6</v>
      </c>
      <c r="R36" s="1145">
        <v>7</v>
      </c>
      <c r="S36" s="1145">
        <v>8</v>
      </c>
      <c r="T36" s="1145">
        <v>9</v>
      </c>
      <c r="U36" s="1145"/>
      <c r="V36" s="1145"/>
      <c r="W36" s="1145"/>
      <c r="X36" s="1145"/>
      <c r="Y36" s="1145"/>
      <c r="Z36" s="1145"/>
    </row>
    <row r="37" spans="1:32">
      <c r="A37" s="1973" t="s">
        <v>1146</v>
      </c>
      <c r="B37" s="1096" t="s">
        <v>1355</v>
      </c>
      <c r="C37" s="515" t="s">
        <v>5</v>
      </c>
      <c r="D37" s="515" t="s">
        <v>18</v>
      </c>
      <c r="E37" s="1270">
        <v>0</v>
      </c>
      <c r="F37" s="516"/>
      <c r="G37" s="932" t="s">
        <v>1398</v>
      </c>
      <c r="H37" s="932" t="s">
        <v>1399</v>
      </c>
      <c r="I37" s="1149"/>
      <c r="J37" s="1149"/>
      <c r="K37" s="37">
        <v>0</v>
      </c>
      <c r="L37" s="111">
        <v>0.31597222222222221</v>
      </c>
      <c r="M37" s="111">
        <v>0.37847222222222227</v>
      </c>
      <c r="N37" s="111">
        <v>0.44097222222222227</v>
      </c>
      <c r="O37" s="111">
        <v>0.50347222222222221</v>
      </c>
      <c r="P37" s="111">
        <v>0.56597222222222221</v>
      </c>
      <c r="Q37" s="111">
        <v>0.62847222222222221</v>
      </c>
      <c r="R37" s="111">
        <v>0.69097222222222221</v>
      </c>
      <c r="S37" s="111">
        <v>0.75347222222222221</v>
      </c>
      <c r="T37" s="111">
        <v>0.80208333333333337</v>
      </c>
      <c r="U37" s="111"/>
      <c r="V37" s="111"/>
      <c r="W37" s="111"/>
      <c r="X37" s="111"/>
      <c r="Y37" s="111"/>
      <c r="Z37" s="111"/>
    </row>
    <row r="38" spans="1:32">
      <c r="A38" s="1951"/>
      <c r="B38" s="1096" t="s">
        <v>1351</v>
      </c>
      <c r="C38" s="515" t="s">
        <v>5</v>
      </c>
      <c r="D38" s="515" t="s">
        <v>20</v>
      </c>
      <c r="E38" s="1238">
        <v>2.34</v>
      </c>
      <c r="F38" s="774">
        <f>E37+E38</f>
        <v>2.34</v>
      </c>
      <c r="G38" s="932" t="s">
        <v>1402</v>
      </c>
      <c r="H38" s="932" t="s">
        <v>1403</v>
      </c>
      <c r="I38" s="1149">
        <v>30</v>
      </c>
      <c r="J38" s="37">
        <f t="shared" ref="J38:J54" si="5">(E38/I38)/24</f>
        <v>3.2499999999999999E-3</v>
      </c>
      <c r="K38" s="37">
        <f>K37+J38</f>
        <v>3.2499999999999999E-3</v>
      </c>
      <c r="L38" s="98">
        <f t="shared" ref="L38:T53" si="6">L37+$J38</f>
        <v>0.31922222222222219</v>
      </c>
      <c r="M38" s="98">
        <f t="shared" si="6"/>
        <v>0.38172222222222224</v>
      </c>
      <c r="N38" s="98">
        <f t="shared" si="6"/>
        <v>0.44422222222222224</v>
      </c>
      <c r="O38" s="98">
        <f t="shared" si="6"/>
        <v>0.50672222222222219</v>
      </c>
      <c r="P38" s="98">
        <f t="shared" si="6"/>
        <v>0.56922222222222219</v>
      </c>
      <c r="Q38" s="98">
        <f t="shared" si="6"/>
        <v>0.63172222222222219</v>
      </c>
      <c r="R38" s="98">
        <f t="shared" si="6"/>
        <v>0.69422222222222219</v>
      </c>
      <c r="S38" s="98">
        <f t="shared" si="6"/>
        <v>0.75672222222222219</v>
      </c>
      <c r="T38" s="98">
        <f t="shared" si="6"/>
        <v>0.80533333333333335</v>
      </c>
      <c r="U38" s="98"/>
      <c r="V38" s="98"/>
      <c r="W38" s="98"/>
      <c r="X38" s="98"/>
      <c r="Y38" s="98"/>
      <c r="Z38" s="98"/>
    </row>
    <row r="39" spans="1:32">
      <c r="A39" s="1951"/>
      <c r="B39" s="1096" t="s">
        <v>1352</v>
      </c>
      <c r="C39" s="1267" t="s">
        <v>4</v>
      </c>
      <c r="D39" s="515" t="s">
        <v>19</v>
      </c>
      <c r="E39" s="1238">
        <v>0.36</v>
      </c>
      <c r="F39" s="774">
        <f>F38+E39</f>
        <v>2.6999999999999997</v>
      </c>
      <c r="G39" s="1271" t="s">
        <v>1400</v>
      </c>
      <c r="H39" s="607" t="s">
        <v>1401</v>
      </c>
      <c r="I39" s="1149">
        <v>30</v>
      </c>
      <c r="J39" s="37">
        <f t="shared" si="5"/>
        <v>5.0000000000000001E-4</v>
      </c>
      <c r="K39" s="37">
        <f t="shared" ref="K39:K50" si="7">K38+J39</f>
        <v>3.7499999999999999E-3</v>
      </c>
      <c r="L39" s="98">
        <f t="shared" si="6"/>
        <v>0.31972222222222219</v>
      </c>
      <c r="M39" s="98">
        <f t="shared" si="6"/>
        <v>0.38222222222222224</v>
      </c>
      <c r="N39" s="98">
        <f t="shared" si="6"/>
        <v>0.44472222222222224</v>
      </c>
      <c r="O39" s="98">
        <f t="shared" si="6"/>
        <v>0.50722222222222213</v>
      </c>
      <c r="P39" s="98">
        <f t="shared" si="6"/>
        <v>0.56972222222222213</v>
      </c>
      <c r="Q39" s="98">
        <f t="shared" si="6"/>
        <v>0.63222222222222213</v>
      </c>
      <c r="R39" s="98">
        <f t="shared" si="6"/>
        <v>0.69472222222222213</v>
      </c>
      <c r="S39" s="98">
        <f t="shared" si="6"/>
        <v>0.75722222222222213</v>
      </c>
      <c r="T39" s="98">
        <f t="shared" si="6"/>
        <v>0.80583333333333329</v>
      </c>
      <c r="U39" s="98"/>
      <c r="V39" s="98"/>
      <c r="W39" s="98"/>
      <c r="X39" s="98"/>
      <c r="Y39" s="98"/>
      <c r="Z39" s="98"/>
    </row>
    <row r="40" spans="1:32">
      <c r="A40" s="1951"/>
      <c r="B40" s="1096" t="s">
        <v>1350</v>
      </c>
      <c r="C40" s="1267" t="s">
        <v>4</v>
      </c>
      <c r="D40" s="515" t="s">
        <v>21</v>
      </c>
      <c r="E40" s="1238">
        <v>0.74</v>
      </c>
      <c r="F40" s="774">
        <f t="shared" ref="F40:F54" si="8">F39+E40</f>
        <v>3.4399999999999995</v>
      </c>
      <c r="G40" s="1271" t="s">
        <v>1404</v>
      </c>
      <c r="H40" s="607" t="s">
        <v>1405</v>
      </c>
      <c r="I40" s="1149">
        <v>25</v>
      </c>
      <c r="J40" s="37">
        <f t="shared" si="5"/>
        <v>1.2333333333333335E-3</v>
      </c>
      <c r="K40" s="37">
        <f t="shared" si="7"/>
        <v>4.9833333333333335E-3</v>
      </c>
      <c r="L40" s="98">
        <f t="shared" si="6"/>
        <v>0.32095555555555549</v>
      </c>
      <c r="M40" s="98">
        <f t="shared" si="6"/>
        <v>0.38345555555555555</v>
      </c>
      <c r="N40" s="98">
        <f t="shared" si="6"/>
        <v>0.44595555555555555</v>
      </c>
      <c r="O40" s="98">
        <f t="shared" si="6"/>
        <v>0.50845555555555544</v>
      </c>
      <c r="P40" s="98">
        <f t="shared" si="6"/>
        <v>0.57095555555555544</v>
      </c>
      <c r="Q40" s="98">
        <f t="shared" si="6"/>
        <v>0.63345555555555544</v>
      </c>
      <c r="R40" s="98">
        <f t="shared" si="6"/>
        <v>0.69595555555555544</v>
      </c>
      <c r="S40" s="98">
        <f t="shared" si="6"/>
        <v>0.75845555555555544</v>
      </c>
      <c r="T40" s="98">
        <f t="shared" si="6"/>
        <v>0.8070666666666666</v>
      </c>
      <c r="U40" s="98"/>
      <c r="V40" s="98"/>
      <c r="W40" s="98"/>
      <c r="X40" s="98"/>
      <c r="Y40" s="98"/>
      <c r="Z40" s="98"/>
    </row>
    <row r="41" spans="1:32" ht="21" customHeight="1">
      <c r="A41" s="1951"/>
      <c r="B41" s="1096" t="s">
        <v>528</v>
      </c>
      <c r="C41" s="1267" t="s">
        <v>4</v>
      </c>
      <c r="D41" s="515" t="s">
        <v>22</v>
      </c>
      <c r="E41" s="1238">
        <v>0.56999999999999995</v>
      </c>
      <c r="F41" s="774">
        <f t="shared" si="8"/>
        <v>4.01</v>
      </c>
      <c r="G41" s="932" t="s">
        <v>1406</v>
      </c>
      <c r="H41" s="932" t="s">
        <v>1407</v>
      </c>
      <c r="I41" s="1149">
        <v>25</v>
      </c>
      <c r="J41" s="37">
        <f t="shared" si="5"/>
        <v>9.4999999999999989E-4</v>
      </c>
      <c r="K41" s="37">
        <f t="shared" si="7"/>
        <v>5.9333333333333339E-3</v>
      </c>
      <c r="L41" s="98">
        <f t="shared" si="6"/>
        <v>0.3219055555555555</v>
      </c>
      <c r="M41" s="98">
        <f t="shared" si="6"/>
        <v>0.38440555555555556</v>
      </c>
      <c r="N41" s="98">
        <f t="shared" si="6"/>
        <v>0.44690555555555556</v>
      </c>
      <c r="O41" s="98">
        <f t="shared" si="6"/>
        <v>0.50940555555555544</v>
      </c>
      <c r="P41" s="98">
        <f t="shared" si="6"/>
        <v>0.57190555555555544</v>
      </c>
      <c r="Q41" s="98">
        <f t="shared" si="6"/>
        <v>0.63440555555555544</v>
      </c>
      <c r="R41" s="98">
        <f t="shared" si="6"/>
        <v>0.69690555555555544</v>
      </c>
      <c r="S41" s="98">
        <f t="shared" si="6"/>
        <v>0.75940555555555544</v>
      </c>
      <c r="T41" s="98">
        <f t="shared" si="6"/>
        <v>0.80801666666666661</v>
      </c>
      <c r="U41" s="98"/>
      <c r="V41" s="98"/>
      <c r="W41" s="98"/>
      <c r="X41" s="98"/>
      <c r="Y41" s="98"/>
      <c r="Z41" s="98"/>
    </row>
    <row r="42" spans="1:32">
      <c r="A42" s="1951"/>
      <c r="B42" s="1096" t="s">
        <v>1349</v>
      </c>
      <c r="C42" s="1267" t="s">
        <v>4</v>
      </c>
      <c r="D42" s="515" t="s">
        <v>23</v>
      </c>
      <c r="E42" s="1269">
        <v>1.08</v>
      </c>
      <c r="F42" s="774">
        <f t="shared" si="8"/>
        <v>5.09</v>
      </c>
      <c r="G42" s="1271" t="s">
        <v>1408</v>
      </c>
      <c r="H42" s="607" t="s">
        <v>1409</v>
      </c>
      <c r="I42" s="1149">
        <v>30</v>
      </c>
      <c r="J42" s="37">
        <f t="shared" si="5"/>
        <v>1.5000000000000002E-3</v>
      </c>
      <c r="K42" s="37">
        <f t="shared" si="7"/>
        <v>7.4333333333333343E-3</v>
      </c>
      <c r="L42" s="98">
        <f t="shared" si="6"/>
        <v>0.3234055555555555</v>
      </c>
      <c r="M42" s="98">
        <f t="shared" si="6"/>
        <v>0.38590555555555556</v>
      </c>
      <c r="N42" s="98">
        <f t="shared" si="6"/>
        <v>0.44840555555555556</v>
      </c>
      <c r="O42" s="98">
        <f t="shared" si="6"/>
        <v>0.51090555555555539</v>
      </c>
      <c r="P42" s="98">
        <f t="shared" si="6"/>
        <v>0.57340555555555539</v>
      </c>
      <c r="Q42" s="98">
        <f t="shared" si="6"/>
        <v>0.63590555555555539</v>
      </c>
      <c r="R42" s="98">
        <f t="shared" si="6"/>
        <v>0.69840555555555539</v>
      </c>
      <c r="S42" s="98">
        <f t="shared" si="6"/>
        <v>0.76090555555555539</v>
      </c>
      <c r="T42" s="98">
        <f t="shared" si="6"/>
        <v>0.80951666666666655</v>
      </c>
      <c r="U42" s="98"/>
      <c r="V42" s="98"/>
      <c r="W42" s="98"/>
      <c r="X42" s="98"/>
      <c r="Y42" s="98"/>
      <c r="Z42" s="98"/>
    </row>
    <row r="43" spans="1:32">
      <c r="A43" s="1951"/>
      <c r="B43" s="335" t="s">
        <v>1354</v>
      </c>
      <c r="C43" s="1267" t="s">
        <v>4</v>
      </c>
      <c r="D43" s="1148" t="s">
        <v>24</v>
      </c>
      <c r="E43" s="179">
        <v>0.33</v>
      </c>
      <c r="F43" s="28">
        <f t="shared" si="8"/>
        <v>5.42</v>
      </c>
      <c r="G43" s="932" t="s">
        <v>1410</v>
      </c>
      <c r="H43" s="932" t="s">
        <v>1411</v>
      </c>
      <c r="I43" s="1149">
        <v>30</v>
      </c>
      <c r="J43" s="37">
        <f t="shared" si="5"/>
        <v>4.5833333333333338E-4</v>
      </c>
      <c r="K43" s="37">
        <f t="shared" si="7"/>
        <v>7.8916666666666684E-3</v>
      </c>
      <c r="L43" s="98">
        <f t="shared" si="6"/>
        <v>0.32386388888888884</v>
      </c>
      <c r="M43" s="98">
        <f t="shared" si="6"/>
        <v>0.3863638888888889</v>
      </c>
      <c r="N43" s="98">
        <f t="shared" si="6"/>
        <v>0.4488638888888889</v>
      </c>
      <c r="O43" s="98">
        <f t="shared" si="6"/>
        <v>0.51136388888888873</v>
      </c>
      <c r="P43" s="98">
        <f t="shared" si="6"/>
        <v>0.57386388888888873</v>
      </c>
      <c r="Q43" s="98">
        <f t="shared" si="6"/>
        <v>0.63636388888888873</v>
      </c>
      <c r="R43" s="98">
        <f t="shared" si="6"/>
        <v>0.69886388888888873</v>
      </c>
      <c r="S43" s="98">
        <f t="shared" si="6"/>
        <v>0.76136388888888873</v>
      </c>
      <c r="T43" s="98">
        <f t="shared" si="6"/>
        <v>0.80997499999999989</v>
      </c>
      <c r="U43" s="98"/>
      <c r="V43" s="98"/>
      <c r="W43" s="98"/>
      <c r="X43" s="98"/>
      <c r="Y43" s="98"/>
      <c r="Z43" s="98"/>
    </row>
    <row r="44" spans="1:32" ht="16.5" customHeight="1">
      <c r="A44" s="1951"/>
      <c r="B44" s="335" t="s">
        <v>1368</v>
      </c>
      <c r="C44" s="1267" t="s">
        <v>4</v>
      </c>
      <c r="D44" s="1148" t="s">
        <v>25</v>
      </c>
      <c r="E44" s="179">
        <v>0.83</v>
      </c>
      <c r="F44" s="28">
        <f t="shared" si="8"/>
        <v>6.25</v>
      </c>
      <c r="G44" s="607" t="s">
        <v>1412</v>
      </c>
      <c r="H44" s="607" t="s">
        <v>1413</v>
      </c>
      <c r="I44" s="1149">
        <v>30</v>
      </c>
      <c r="J44" s="37">
        <f t="shared" si="5"/>
        <v>1.1527777777777777E-3</v>
      </c>
      <c r="K44" s="37">
        <f t="shared" si="7"/>
        <v>9.0444444444444452E-3</v>
      </c>
      <c r="L44" s="98">
        <f t="shared" si="6"/>
        <v>0.32501666666666662</v>
      </c>
      <c r="M44" s="98">
        <f t="shared" si="6"/>
        <v>0.38751666666666668</v>
      </c>
      <c r="N44" s="98">
        <f t="shared" si="6"/>
        <v>0.45001666666666668</v>
      </c>
      <c r="O44" s="98">
        <f t="shared" si="6"/>
        <v>0.51251666666666651</v>
      </c>
      <c r="P44" s="98">
        <f t="shared" si="6"/>
        <v>0.57501666666666651</v>
      </c>
      <c r="Q44" s="98">
        <f t="shared" si="6"/>
        <v>0.63751666666666651</v>
      </c>
      <c r="R44" s="98">
        <f t="shared" si="6"/>
        <v>0.70001666666666651</v>
      </c>
      <c r="S44" s="98">
        <f t="shared" si="6"/>
        <v>0.76251666666666651</v>
      </c>
      <c r="T44" s="98">
        <f t="shared" si="6"/>
        <v>0.81112777777777767</v>
      </c>
      <c r="U44" s="98"/>
      <c r="V44" s="98"/>
      <c r="W44" s="98"/>
      <c r="X44" s="98"/>
      <c r="Y44" s="98"/>
      <c r="Z44" s="98"/>
    </row>
    <row r="45" spans="1:32">
      <c r="A45" s="1951"/>
      <c r="B45" s="335" t="s">
        <v>1348</v>
      </c>
      <c r="C45" s="1267" t="s">
        <v>4</v>
      </c>
      <c r="D45" s="1148" t="s">
        <v>26</v>
      </c>
      <c r="E45" s="472">
        <v>0.74</v>
      </c>
      <c r="F45" s="28">
        <f t="shared" si="8"/>
        <v>6.99</v>
      </c>
      <c r="G45" s="932" t="s">
        <v>1414</v>
      </c>
      <c r="H45" s="932" t="s">
        <v>1415</v>
      </c>
      <c r="I45" s="32">
        <v>30</v>
      </c>
      <c r="J45" s="33">
        <f t="shared" si="5"/>
        <v>1.0277777777777778E-3</v>
      </c>
      <c r="K45" s="33">
        <f t="shared" si="7"/>
        <v>1.0072222222222224E-2</v>
      </c>
      <c r="L45" s="34">
        <f t="shared" si="6"/>
        <v>0.32604444444444441</v>
      </c>
      <c r="M45" s="34">
        <f t="shared" si="6"/>
        <v>0.38854444444444447</v>
      </c>
      <c r="N45" s="34">
        <f t="shared" si="6"/>
        <v>0.45104444444444447</v>
      </c>
      <c r="O45" s="34">
        <f t="shared" si="6"/>
        <v>0.51354444444444425</v>
      </c>
      <c r="P45" s="34">
        <f t="shared" si="6"/>
        <v>0.57604444444444425</v>
      </c>
      <c r="Q45" s="34">
        <f t="shared" si="6"/>
        <v>0.63854444444444425</v>
      </c>
      <c r="R45" s="34">
        <f t="shared" si="6"/>
        <v>0.70104444444444425</v>
      </c>
      <c r="S45" s="34">
        <f t="shared" si="6"/>
        <v>0.76354444444444425</v>
      </c>
      <c r="T45" s="34">
        <f t="shared" si="6"/>
        <v>0.81215555555555541</v>
      </c>
      <c r="U45" s="34"/>
      <c r="V45" s="34"/>
      <c r="W45" s="34"/>
      <c r="X45" s="34"/>
      <c r="Y45" s="34"/>
      <c r="Z45" s="34"/>
    </row>
    <row r="46" spans="1:32">
      <c r="A46" s="1951"/>
      <c r="B46" s="335" t="s">
        <v>1347</v>
      </c>
      <c r="C46" s="1267" t="s">
        <v>4</v>
      </c>
      <c r="D46" s="1148" t="s">
        <v>27</v>
      </c>
      <c r="E46" s="472">
        <v>0.63</v>
      </c>
      <c r="F46" s="28">
        <f t="shared" si="8"/>
        <v>7.62</v>
      </c>
      <c r="G46" s="607" t="s">
        <v>1416</v>
      </c>
      <c r="H46" s="607" t="s">
        <v>1417</v>
      </c>
      <c r="I46" s="1149">
        <v>30</v>
      </c>
      <c r="J46" s="37">
        <f t="shared" si="5"/>
        <v>8.7500000000000002E-4</v>
      </c>
      <c r="K46" s="37">
        <f t="shared" si="7"/>
        <v>1.0947222222222225E-2</v>
      </c>
      <c r="L46" s="98">
        <f t="shared" si="6"/>
        <v>0.32691944444444443</v>
      </c>
      <c r="M46" s="98">
        <f t="shared" si="6"/>
        <v>0.38941944444444448</v>
      </c>
      <c r="N46" s="98">
        <f t="shared" si="6"/>
        <v>0.45191944444444448</v>
      </c>
      <c r="O46" s="98">
        <f t="shared" si="6"/>
        <v>0.51441944444444421</v>
      </c>
      <c r="P46" s="98">
        <f t="shared" si="6"/>
        <v>0.57691944444444421</v>
      </c>
      <c r="Q46" s="98">
        <f t="shared" si="6"/>
        <v>0.63941944444444421</v>
      </c>
      <c r="R46" s="98">
        <f t="shared" si="6"/>
        <v>0.70191944444444421</v>
      </c>
      <c r="S46" s="98">
        <f t="shared" si="6"/>
        <v>0.76441944444444421</v>
      </c>
      <c r="T46" s="98">
        <f t="shared" si="6"/>
        <v>0.81303055555555537</v>
      </c>
      <c r="U46" s="98"/>
      <c r="V46" s="98"/>
      <c r="W46" s="98"/>
      <c r="X46" s="98"/>
      <c r="Y46" s="98"/>
      <c r="Z46" s="98"/>
    </row>
    <row r="47" spans="1:32">
      <c r="A47" s="1951"/>
      <c r="B47" s="335" t="s">
        <v>1346</v>
      </c>
      <c r="C47" s="1267" t="s">
        <v>4</v>
      </c>
      <c r="D47" s="1148" t="s">
        <v>28</v>
      </c>
      <c r="E47" s="472">
        <v>1.58</v>
      </c>
      <c r="F47" s="28">
        <f t="shared" si="8"/>
        <v>9.1999999999999993</v>
      </c>
      <c r="G47" s="932" t="s">
        <v>1418</v>
      </c>
      <c r="H47" s="932" t="s">
        <v>1419</v>
      </c>
      <c r="I47" s="1149">
        <v>30</v>
      </c>
      <c r="J47" s="37">
        <f t="shared" si="5"/>
        <v>2.1944444444444446E-3</v>
      </c>
      <c r="K47" s="37">
        <f t="shared" si="7"/>
        <v>1.314166666666667E-2</v>
      </c>
      <c r="L47" s="98">
        <f t="shared" si="6"/>
        <v>0.32911388888888887</v>
      </c>
      <c r="M47" s="98">
        <f t="shared" si="6"/>
        <v>0.39161388888888893</v>
      </c>
      <c r="N47" s="98">
        <f t="shared" si="6"/>
        <v>0.45411388888888893</v>
      </c>
      <c r="O47" s="98">
        <f t="shared" si="6"/>
        <v>0.51661388888888871</v>
      </c>
      <c r="P47" s="98">
        <f t="shared" si="6"/>
        <v>0.57911388888888871</v>
      </c>
      <c r="Q47" s="98">
        <f t="shared" si="6"/>
        <v>0.64161388888888871</v>
      </c>
      <c r="R47" s="98">
        <f t="shared" si="6"/>
        <v>0.70411388888888871</v>
      </c>
      <c r="S47" s="98">
        <f t="shared" si="6"/>
        <v>0.76661388888888871</v>
      </c>
      <c r="T47" s="98">
        <f t="shared" si="6"/>
        <v>0.81522499999999987</v>
      </c>
      <c r="U47" s="98"/>
      <c r="V47" s="98"/>
      <c r="W47" s="98"/>
      <c r="X47" s="98"/>
      <c r="Y47" s="98"/>
      <c r="Z47" s="98"/>
    </row>
    <row r="48" spans="1:32">
      <c r="A48" s="1951"/>
      <c r="B48" s="335" t="s">
        <v>1345</v>
      </c>
      <c r="C48" s="1267" t="s">
        <v>4</v>
      </c>
      <c r="D48" s="1148" t="s">
        <v>29</v>
      </c>
      <c r="E48" s="472">
        <v>0.49</v>
      </c>
      <c r="F48" s="28">
        <f t="shared" si="8"/>
        <v>9.69</v>
      </c>
      <c r="G48" s="607" t="s">
        <v>1420</v>
      </c>
      <c r="H48" s="607" t="s">
        <v>1421</v>
      </c>
      <c r="I48" s="32">
        <v>30</v>
      </c>
      <c r="J48" s="33">
        <f t="shared" si="5"/>
        <v>6.8055555555555545E-4</v>
      </c>
      <c r="K48" s="33">
        <f t="shared" si="7"/>
        <v>1.3822222222222225E-2</v>
      </c>
      <c r="L48" s="34">
        <f t="shared" si="6"/>
        <v>0.32979444444444445</v>
      </c>
      <c r="M48" s="34">
        <f t="shared" si="6"/>
        <v>0.3922944444444445</v>
      </c>
      <c r="N48" s="34">
        <f t="shared" si="6"/>
        <v>0.4547944444444445</v>
      </c>
      <c r="O48" s="34">
        <f t="shared" si="6"/>
        <v>0.51729444444444428</v>
      </c>
      <c r="P48" s="34">
        <f t="shared" si="6"/>
        <v>0.57979444444444428</v>
      </c>
      <c r="Q48" s="34">
        <f t="shared" si="6"/>
        <v>0.64229444444444428</v>
      </c>
      <c r="R48" s="34">
        <f t="shared" si="6"/>
        <v>0.70479444444444428</v>
      </c>
      <c r="S48" s="34">
        <f t="shared" si="6"/>
        <v>0.76729444444444428</v>
      </c>
      <c r="T48" s="34">
        <f t="shared" si="6"/>
        <v>0.81590555555555544</v>
      </c>
      <c r="U48" s="34"/>
      <c r="V48" s="34"/>
      <c r="W48" s="34"/>
      <c r="X48" s="34"/>
      <c r="Y48" s="34"/>
      <c r="Z48" s="34"/>
    </row>
    <row r="49" spans="1:26">
      <c r="A49" s="1951"/>
      <c r="B49" s="335" t="s">
        <v>1344</v>
      </c>
      <c r="C49" s="1267" t="s">
        <v>4</v>
      </c>
      <c r="D49" s="1148" t="s">
        <v>30</v>
      </c>
      <c r="E49" s="472">
        <v>0.56999999999999995</v>
      </c>
      <c r="F49" s="28">
        <f t="shared" si="8"/>
        <v>10.26</v>
      </c>
      <c r="G49" s="932" t="s">
        <v>1422</v>
      </c>
      <c r="H49" s="932" t="s">
        <v>1423</v>
      </c>
      <c r="I49" s="1149">
        <v>30</v>
      </c>
      <c r="J49" s="37">
        <f t="shared" si="5"/>
        <v>7.9166666666666665E-4</v>
      </c>
      <c r="K49" s="37">
        <f t="shared" si="7"/>
        <v>1.4613888888888892E-2</v>
      </c>
      <c r="L49" s="98">
        <f t="shared" si="6"/>
        <v>0.33058611111111114</v>
      </c>
      <c r="M49" s="98">
        <f t="shared" si="6"/>
        <v>0.39308611111111119</v>
      </c>
      <c r="N49" s="98">
        <f t="shared" si="6"/>
        <v>0.45558611111111119</v>
      </c>
      <c r="O49" s="98">
        <f t="shared" si="6"/>
        <v>0.51808611111111091</v>
      </c>
      <c r="P49" s="98">
        <f t="shared" si="6"/>
        <v>0.58058611111111091</v>
      </c>
      <c r="Q49" s="98">
        <f t="shared" si="6"/>
        <v>0.64308611111111091</v>
      </c>
      <c r="R49" s="98">
        <f t="shared" si="6"/>
        <v>0.70558611111111091</v>
      </c>
      <c r="S49" s="98">
        <f t="shared" si="6"/>
        <v>0.76808611111111091</v>
      </c>
      <c r="T49" s="98">
        <f t="shared" si="6"/>
        <v>0.81669722222222207</v>
      </c>
      <c r="U49" s="98"/>
      <c r="V49" s="98"/>
      <c r="W49" s="98"/>
      <c r="X49" s="98"/>
      <c r="Y49" s="98"/>
      <c r="Z49" s="98"/>
    </row>
    <row r="50" spans="1:26">
      <c r="A50" s="1951"/>
      <c r="B50" s="1096" t="s">
        <v>244</v>
      </c>
      <c r="C50" s="1210" t="s">
        <v>5</v>
      </c>
      <c r="D50" s="1148" t="s">
        <v>31</v>
      </c>
      <c r="E50" s="472">
        <v>0.71</v>
      </c>
      <c r="F50" s="28">
        <f t="shared" si="8"/>
        <v>10.969999999999999</v>
      </c>
      <c r="G50" s="607" t="s">
        <v>784</v>
      </c>
      <c r="H50" s="607" t="s">
        <v>785</v>
      </c>
      <c r="I50" s="1149">
        <v>30</v>
      </c>
      <c r="J50" s="37">
        <f t="shared" si="5"/>
        <v>9.86111111111111E-4</v>
      </c>
      <c r="K50" s="37">
        <f t="shared" si="7"/>
        <v>1.5600000000000003E-2</v>
      </c>
      <c r="L50" s="98">
        <f t="shared" si="6"/>
        <v>0.33157222222222227</v>
      </c>
      <c r="M50" s="98">
        <f t="shared" si="6"/>
        <v>0.39407222222222232</v>
      </c>
      <c r="N50" s="98">
        <f t="shared" si="6"/>
        <v>0.45657222222222232</v>
      </c>
      <c r="O50" s="98">
        <f t="shared" si="6"/>
        <v>0.51907222222222205</v>
      </c>
      <c r="P50" s="98">
        <f t="shared" si="6"/>
        <v>0.58157222222222205</v>
      </c>
      <c r="Q50" s="98">
        <f t="shared" si="6"/>
        <v>0.64407222222222205</v>
      </c>
      <c r="R50" s="98">
        <f t="shared" si="6"/>
        <v>0.70657222222222205</v>
      </c>
      <c r="S50" s="98">
        <f t="shared" si="6"/>
        <v>0.76907222222222205</v>
      </c>
      <c r="T50" s="98">
        <f t="shared" si="6"/>
        <v>0.81768333333333321</v>
      </c>
      <c r="U50" s="98"/>
      <c r="V50" s="98"/>
      <c r="W50" s="98"/>
      <c r="X50" s="98"/>
      <c r="Y50" s="98"/>
      <c r="Z50" s="98"/>
    </row>
    <row r="51" spans="1:26">
      <c r="A51" s="1951"/>
      <c r="B51" s="335" t="s">
        <v>1149</v>
      </c>
      <c r="C51" s="1210" t="s">
        <v>5</v>
      </c>
      <c r="D51" s="1148" t="s">
        <v>32</v>
      </c>
      <c r="E51" s="472">
        <v>0.32</v>
      </c>
      <c r="F51" s="28">
        <f t="shared" si="8"/>
        <v>11.29</v>
      </c>
      <c r="G51" s="932" t="s">
        <v>1392</v>
      </c>
      <c r="H51" s="932" t="s">
        <v>735</v>
      </c>
      <c r="I51" s="1149">
        <v>30</v>
      </c>
      <c r="J51" s="37">
        <f t="shared" si="5"/>
        <v>4.4444444444444441E-4</v>
      </c>
      <c r="K51" s="37">
        <f>K50+J51</f>
        <v>1.6044444444444448E-2</v>
      </c>
      <c r="L51" s="98">
        <f t="shared" si="6"/>
        <v>0.33201666666666674</v>
      </c>
      <c r="M51" s="98">
        <f t="shared" si="6"/>
        <v>0.39451666666666679</v>
      </c>
      <c r="N51" s="98">
        <f t="shared" si="6"/>
        <v>0.45701666666666679</v>
      </c>
      <c r="O51" s="98">
        <f t="shared" si="6"/>
        <v>0.51951666666666652</v>
      </c>
      <c r="P51" s="98">
        <f t="shared" si="6"/>
        <v>0.58201666666666652</v>
      </c>
      <c r="Q51" s="98">
        <f t="shared" si="6"/>
        <v>0.64451666666666652</v>
      </c>
      <c r="R51" s="98">
        <f t="shared" si="6"/>
        <v>0.70701666666666652</v>
      </c>
      <c r="S51" s="98">
        <f t="shared" si="6"/>
        <v>0.76951666666666652</v>
      </c>
      <c r="T51" s="98">
        <f t="shared" si="6"/>
        <v>0.81812777777777768</v>
      </c>
      <c r="U51" s="98"/>
      <c r="V51" s="98"/>
      <c r="W51" s="98"/>
      <c r="X51" s="98"/>
      <c r="Y51" s="98"/>
      <c r="Z51" s="98"/>
    </row>
    <row r="52" spans="1:26">
      <c r="A52" s="1951"/>
      <c r="B52" s="7" t="s">
        <v>242</v>
      </c>
      <c r="C52" s="1210" t="s">
        <v>5</v>
      </c>
      <c r="D52" s="1148" t="s">
        <v>148</v>
      </c>
      <c r="E52" s="472">
        <v>0.8</v>
      </c>
      <c r="F52" s="28">
        <f t="shared" si="8"/>
        <v>12.09</v>
      </c>
      <c r="G52" s="607" t="s">
        <v>1380</v>
      </c>
      <c r="H52" s="607" t="s">
        <v>1381</v>
      </c>
      <c r="I52" s="1149">
        <v>30</v>
      </c>
      <c r="J52" s="37">
        <f t="shared" si="5"/>
        <v>1.1111111111111111E-3</v>
      </c>
      <c r="K52" s="37">
        <f t="shared" ref="K52:K54" si="9">K51+J52</f>
        <v>1.7155555555555559E-2</v>
      </c>
      <c r="L52" s="98">
        <f t="shared" si="6"/>
        <v>0.33312777777777786</v>
      </c>
      <c r="M52" s="98">
        <f t="shared" si="6"/>
        <v>0.39562777777777791</v>
      </c>
      <c r="N52" s="98">
        <f t="shared" si="6"/>
        <v>0.45812777777777791</v>
      </c>
      <c r="O52" s="98">
        <f t="shared" si="6"/>
        <v>0.52062777777777758</v>
      </c>
      <c r="P52" s="98">
        <f t="shared" si="6"/>
        <v>0.58312777777777758</v>
      </c>
      <c r="Q52" s="98">
        <f t="shared" si="6"/>
        <v>0.64562777777777758</v>
      </c>
      <c r="R52" s="98">
        <f t="shared" si="6"/>
        <v>0.70812777777777758</v>
      </c>
      <c r="S52" s="98">
        <f t="shared" si="6"/>
        <v>0.77062777777777758</v>
      </c>
      <c r="T52" s="98">
        <f t="shared" si="6"/>
        <v>0.81923888888888874</v>
      </c>
      <c r="U52" s="98"/>
      <c r="V52" s="98"/>
      <c r="W52" s="98"/>
      <c r="X52" s="98"/>
      <c r="Y52" s="98"/>
      <c r="Z52" s="98"/>
    </row>
    <row r="53" spans="1:26">
      <c r="A53" s="1951"/>
      <c r="B53" s="1200" t="s">
        <v>241</v>
      </c>
      <c r="C53" s="1210" t="s">
        <v>5</v>
      </c>
      <c r="D53" s="1148" t="s">
        <v>149</v>
      </c>
      <c r="E53" s="472">
        <v>0.41</v>
      </c>
      <c r="F53" s="28">
        <f t="shared" si="8"/>
        <v>12.5</v>
      </c>
      <c r="G53" s="932" t="s">
        <v>1393</v>
      </c>
      <c r="H53" s="932" t="s">
        <v>1394</v>
      </c>
      <c r="I53" s="1149">
        <v>25</v>
      </c>
      <c r="J53" s="37">
        <f t="shared" si="5"/>
        <v>6.8333333333333321E-4</v>
      </c>
      <c r="K53" s="37">
        <f t="shared" si="9"/>
        <v>1.7838888888888894E-2</v>
      </c>
      <c r="L53" s="98">
        <f t="shared" si="6"/>
        <v>0.33381111111111117</v>
      </c>
      <c r="M53" s="98">
        <f t="shared" si="6"/>
        <v>0.39631111111111123</v>
      </c>
      <c r="N53" s="98">
        <f t="shared" si="6"/>
        <v>0.45881111111111123</v>
      </c>
      <c r="O53" s="98">
        <f t="shared" si="6"/>
        <v>0.52131111111111095</v>
      </c>
      <c r="P53" s="98">
        <f t="shared" si="6"/>
        <v>0.58381111111111095</v>
      </c>
      <c r="Q53" s="98">
        <f t="shared" si="6"/>
        <v>0.64631111111111095</v>
      </c>
      <c r="R53" s="98">
        <f t="shared" si="6"/>
        <v>0.70881111111111095</v>
      </c>
      <c r="S53" s="98">
        <f t="shared" si="6"/>
        <v>0.77131111111111095</v>
      </c>
      <c r="T53" s="98">
        <f t="shared" si="6"/>
        <v>0.81992222222222211</v>
      </c>
      <c r="U53" s="98"/>
      <c r="V53" s="98"/>
      <c r="W53" s="98"/>
      <c r="X53" s="98"/>
      <c r="Y53" s="98"/>
      <c r="Z53" s="98"/>
    </row>
    <row r="54" spans="1:26" ht="20.25" customHeight="1">
      <c r="A54" s="1951"/>
      <c r="B54" s="335" t="s">
        <v>240</v>
      </c>
      <c r="C54" s="1210" t="s">
        <v>4</v>
      </c>
      <c r="D54" s="1148" t="s">
        <v>150</v>
      </c>
      <c r="E54" s="472">
        <v>0.5</v>
      </c>
      <c r="F54" s="28">
        <f t="shared" si="8"/>
        <v>13</v>
      </c>
      <c r="G54" s="607" t="s">
        <v>761</v>
      </c>
      <c r="H54" s="607" t="s">
        <v>762</v>
      </c>
      <c r="I54" s="1149">
        <v>25</v>
      </c>
      <c r="J54" s="37">
        <f t="shared" si="5"/>
        <v>8.3333333333333339E-4</v>
      </c>
      <c r="K54" s="37">
        <f t="shared" si="9"/>
        <v>1.8672222222222225E-2</v>
      </c>
      <c r="L54" s="98">
        <f t="shared" ref="L54:T54" si="10">L53+$J54</f>
        <v>0.33464444444444452</v>
      </c>
      <c r="M54" s="98">
        <f t="shared" si="10"/>
        <v>0.39714444444444458</v>
      </c>
      <c r="N54" s="98">
        <f t="shared" si="10"/>
        <v>0.45964444444444458</v>
      </c>
      <c r="O54" s="98">
        <f t="shared" si="10"/>
        <v>0.5221444444444443</v>
      </c>
      <c r="P54" s="98">
        <f t="shared" si="10"/>
        <v>0.5846444444444443</v>
      </c>
      <c r="Q54" s="98">
        <f t="shared" si="10"/>
        <v>0.6471444444444443</v>
      </c>
      <c r="R54" s="98">
        <f t="shared" si="10"/>
        <v>0.7096444444444443</v>
      </c>
      <c r="S54" s="98">
        <f t="shared" si="10"/>
        <v>0.7721444444444443</v>
      </c>
      <c r="T54" s="98">
        <f t="shared" si="10"/>
        <v>0.82075555555555546</v>
      </c>
      <c r="U54" s="98"/>
      <c r="V54" s="98"/>
      <c r="W54" s="98"/>
      <c r="X54" s="98"/>
      <c r="Y54" s="98"/>
      <c r="Z54" s="98"/>
    </row>
    <row r="55" spans="1:26" ht="24" customHeight="1">
      <c r="A55" s="1150"/>
      <c r="B55" s="609"/>
      <c r="C55" s="1148"/>
      <c r="D55" s="1148"/>
      <c r="E55" s="28"/>
      <c r="F55" s="28"/>
      <c r="G55" s="932"/>
      <c r="H55" s="932"/>
      <c r="I55" s="1149"/>
      <c r="J55" s="37"/>
      <c r="K55" s="37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</row>
    <row r="56" spans="1:26" ht="25.5">
      <c r="A56" s="1151"/>
      <c r="C56" s="79"/>
      <c r="D56" s="1142"/>
      <c r="E56" s="1142"/>
      <c r="F56" s="1142"/>
      <c r="G56" s="1142"/>
      <c r="H56" s="1142"/>
      <c r="I56" s="1142"/>
      <c r="J56" s="1137"/>
      <c r="K56" s="879"/>
      <c r="L56" s="1966"/>
      <c r="M56" s="1967"/>
      <c r="N56" s="1146"/>
      <c r="O56" s="1146"/>
      <c r="P56" s="1144"/>
      <c r="Q56" s="1144"/>
      <c r="R56" s="1144"/>
      <c r="S56" s="1144"/>
      <c r="T56" s="1144"/>
      <c r="U56" s="15"/>
      <c r="V56" s="15"/>
      <c r="W56" s="94"/>
      <c r="X56" s="94"/>
    </row>
    <row r="57" spans="1:26" ht="25.5">
      <c r="A57" s="338"/>
      <c r="B57" s="1216" t="s">
        <v>1264</v>
      </c>
      <c r="C57" s="1217"/>
      <c r="D57" s="1218"/>
      <c r="E57" s="1218"/>
      <c r="F57" s="1219"/>
      <c r="G57" s="1220"/>
      <c r="H57" s="1226">
        <f>F54+F24</f>
        <v>26.619999999999997</v>
      </c>
      <c r="I57" s="1142"/>
      <c r="J57" s="1137"/>
      <c r="K57" s="879"/>
      <c r="L57" s="1202"/>
      <c r="M57" s="86"/>
      <c r="N57" s="1146"/>
      <c r="O57" s="1146"/>
      <c r="P57" s="1144"/>
      <c r="Q57" s="1144"/>
      <c r="R57" s="1144"/>
      <c r="S57" s="1144"/>
      <c r="T57" s="1144"/>
      <c r="U57" s="15"/>
      <c r="V57" s="15"/>
      <c r="W57" s="94"/>
      <c r="X57" s="94"/>
    </row>
    <row r="58" spans="1:26" ht="25.5">
      <c r="A58" s="338"/>
      <c r="B58" s="1221" t="s">
        <v>1274</v>
      </c>
      <c r="C58" s="1213"/>
      <c r="D58" s="1213"/>
      <c r="E58" s="1213"/>
      <c r="F58" s="1214"/>
      <c r="G58" s="1215"/>
      <c r="H58" s="1227">
        <v>9</v>
      </c>
      <c r="I58" s="1142"/>
      <c r="J58" s="1137"/>
      <c r="K58" s="1974"/>
      <c r="L58" s="1975"/>
      <c r="M58" s="1975"/>
      <c r="N58" s="1146"/>
      <c r="O58" s="1146"/>
      <c r="P58" s="1144"/>
      <c r="Q58" s="1144"/>
      <c r="R58" s="1144"/>
      <c r="S58" s="1144"/>
      <c r="T58" s="1144"/>
      <c r="U58" s="15"/>
      <c r="V58" s="15"/>
      <c r="W58" s="94"/>
      <c r="X58" s="94"/>
    </row>
    <row r="59" spans="1:26" ht="16.5" customHeight="1">
      <c r="A59" s="338"/>
      <c r="B59" s="1221"/>
      <c r="C59" s="1213"/>
      <c r="D59" s="1213"/>
      <c r="E59" s="1213"/>
      <c r="F59" s="1214"/>
      <c r="G59" s="1215"/>
      <c r="H59" s="1227"/>
      <c r="I59" s="1142"/>
      <c r="J59" s="1137"/>
      <c r="K59" s="1144"/>
      <c r="L59" s="1144"/>
      <c r="M59" s="1144"/>
      <c r="N59" s="1144"/>
      <c r="O59" s="1144"/>
      <c r="P59" s="1144"/>
      <c r="Q59" s="1144"/>
      <c r="R59" s="1144"/>
      <c r="S59" s="1144"/>
      <c r="T59" s="1144"/>
      <c r="U59" s="15"/>
      <c r="V59" s="15"/>
      <c r="W59" s="94"/>
      <c r="X59" s="94"/>
    </row>
    <row r="60" spans="1:26" ht="25.5">
      <c r="A60" s="1151"/>
      <c r="B60" s="1221" t="s">
        <v>1559</v>
      </c>
      <c r="C60" s="1213"/>
      <c r="D60" s="1213"/>
      <c r="E60" s="1213"/>
      <c r="F60" s="1214"/>
      <c r="G60" s="1215"/>
      <c r="H60" s="1227">
        <f>H58*H57</f>
        <v>239.57999999999998</v>
      </c>
      <c r="I60" s="1142"/>
      <c r="J60" s="1137"/>
      <c r="K60" s="1144"/>
      <c r="L60" s="1144"/>
      <c r="M60" s="1144"/>
      <c r="N60" s="1144"/>
      <c r="O60" s="1144"/>
      <c r="P60" s="1144"/>
      <c r="Q60" s="1144"/>
      <c r="R60" s="1144"/>
      <c r="S60" s="1144"/>
      <c r="T60" s="1144"/>
      <c r="U60" s="15"/>
      <c r="V60" s="15"/>
      <c r="W60" s="94"/>
      <c r="X60" s="94"/>
    </row>
    <row r="61" spans="1:26" ht="25.5">
      <c r="A61" s="1151"/>
      <c r="B61" s="1222"/>
      <c r="C61" s="1223"/>
      <c r="D61" s="1223"/>
      <c r="E61" s="1223"/>
      <c r="F61" s="1224"/>
      <c r="G61" s="1225"/>
      <c r="H61" s="1228"/>
      <c r="I61" s="1142"/>
      <c r="J61" s="1137"/>
      <c r="K61" s="1144"/>
      <c r="L61" s="1144"/>
      <c r="M61" s="1144"/>
      <c r="N61" s="1144"/>
      <c r="O61" s="1144"/>
      <c r="P61" s="1144"/>
      <c r="Q61" s="1144"/>
      <c r="R61" s="1144"/>
      <c r="S61" s="1144"/>
      <c r="T61" s="1144"/>
      <c r="U61" s="15"/>
      <c r="V61" s="15"/>
      <c r="W61" s="94"/>
      <c r="X61" s="94"/>
    </row>
    <row r="62" spans="1:26" ht="25.5">
      <c r="A62" s="1151"/>
      <c r="B62" s="1199"/>
      <c r="C62" s="84"/>
      <c r="D62" s="84"/>
      <c r="E62" s="721"/>
      <c r="F62" s="85"/>
      <c r="G62" s="639"/>
      <c r="H62" s="639"/>
      <c r="I62" s="1142"/>
      <c r="J62" s="1137"/>
      <c r="K62" s="1144"/>
      <c r="L62" s="1144"/>
      <c r="M62" s="1144"/>
      <c r="N62" s="1144"/>
      <c r="O62" s="1144"/>
      <c r="P62" s="1144"/>
      <c r="Q62" s="1144"/>
      <c r="R62" s="1144"/>
      <c r="S62" s="1144"/>
      <c r="T62" s="1144"/>
      <c r="U62" s="15"/>
      <c r="V62" s="15"/>
      <c r="W62" s="94"/>
      <c r="X62" s="94"/>
    </row>
    <row r="63" spans="1:26" ht="25.5">
      <c r="A63" s="15"/>
      <c r="B63" s="17"/>
      <c r="C63" s="79"/>
      <c r="D63" s="1142"/>
      <c r="E63" s="1142"/>
      <c r="F63" s="1142"/>
      <c r="G63" s="1142"/>
      <c r="H63" s="1142"/>
      <c r="I63" s="1142"/>
      <c r="J63" s="1137"/>
      <c r="K63" s="1144"/>
      <c r="L63" s="1144"/>
      <c r="M63" s="1144"/>
      <c r="N63" s="1144"/>
      <c r="O63" s="1144"/>
      <c r="P63" s="1144"/>
      <c r="Q63" s="1144"/>
      <c r="R63" s="1144"/>
      <c r="S63" s="1144"/>
      <c r="T63" s="1144"/>
      <c r="U63" s="15"/>
      <c r="V63" s="15"/>
      <c r="W63" s="94"/>
      <c r="X63" s="94"/>
    </row>
    <row r="64" spans="1:26" ht="25.5">
      <c r="A64" s="15"/>
      <c r="B64" s="63"/>
      <c r="C64" s="84"/>
      <c r="D64" s="84"/>
      <c r="E64" s="333"/>
      <c r="F64" s="85"/>
      <c r="G64" s="638"/>
      <c r="H64" s="638"/>
      <c r="I64" s="1142"/>
      <c r="J64" s="1137"/>
      <c r="K64" s="1144"/>
      <c r="L64" s="1144"/>
      <c r="M64" s="1144"/>
      <c r="N64" s="1144"/>
      <c r="O64" s="1144"/>
      <c r="P64" s="1144"/>
      <c r="Q64" s="1144"/>
      <c r="R64" s="1144"/>
      <c r="S64" s="1144"/>
      <c r="T64" s="1144"/>
      <c r="U64" s="15"/>
      <c r="V64" s="15"/>
      <c r="W64" s="94"/>
      <c r="X64" s="94"/>
    </row>
    <row r="65" spans="1:24" ht="25.5">
      <c r="A65" s="15"/>
      <c r="B65" s="17"/>
      <c r="C65" s="79"/>
      <c r="D65" s="1142"/>
      <c r="E65" s="1142"/>
      <c r="F65" s="1142"/>
      <c r="G65" s="1142"/>
      <c r="H65" s="1142"/>
      <c r="I65" s="1142"/>
      <c r="J65" s="1137"/>
      <c r="K65" s="1144"/>
      <c r="L65" s="1144"/>
      <c r="M65" s="1144"/>
      <c r="N65" s="1144"/>
      <c r="O65" s="1144"/>
      <c r="P65" s="1144"/>
      <c r="Q65" s="1144"/>
      <c r="R65" s="1144"/>
      <c r="S65" s="1144"/>
      <c r="T65" s="1144"/>
      <c r="U65" s="15"/>
      <c r="V65" s="15"/>
      <c r="W65" s="94"/>
      <c r="X65" s="94"/>
    </row>
    <row r="66" spans="1:24">
      <c r="A66" s="15"/>
      <c r="C66" s="1972"/>
      <c r="D66" s="1965"/>
      <c r="E66" s="1965"/>
      <c r="F66" s="1965"/>
      <c r="G66" s="1965"/>
      <c r="H66" s="1965"/>
      <c r="I66" s="1965"/>
      <c r="J66" s="1137"/>
      <c r="K66" s="1137"/>
      <c r="L66" s="1137"/>
      <c r="M66" s="1137"/>
      <c r="N66" s="1137"/>
      <c r="O66" s="1137"/>
      <c r="P66" s="1137"/>
      <c r="Q66" s="1137"/>
      <c r="R66" s="1137"/>
      <c r="S66" s="1137"/>
      <c r="T66" s="1137"/>
      <c r="U66" s="15"/>
      <c r="V66" s="15"/>
      <c r="W66" s="94"/>
      <c r="X66" s="94"/>
    </row>
    <row r="67" spans="1:24" ht="21.75" customHeight="1">
      <c r="A67" s="15"/>
      <c r="C67" s="1972"/>
      <c r="D67" s="1139"/>
      <c r="E67" s="82"/>
      <c r="F67" s="82"/>
      <c r="G67" s="82"/>
      <c r="H67" s="82"/>
      <c r="I67" s="82"/>
      <c r="J67" s="1137"/>
      <c r="K67" s="82"/>
      <c r="L67" s="1137"/>
      <c r="M67" s="82"/>
      <c r="N67" s="1137"/>
      <c r="O67" s="82"/>
      <c r="P67" s="1137"/>
      <c r="Q67" s="82"/>
      <c r="R67" s="1137"/>
      <c r="S67" s="82"/>
      <c r="T67" s="1137"/>
      <c r="U67" s="1137"/>
      <c r="V67" s="15"/>
      <c r="W67" s="94"/>
      <c r="X67" s="94"/>
    </row>
    <row r="68" spans="1:24" ht="18">
      <c r="A68" s="15"/>
      <c r="C68" s="84"/>
      <c r="D68" s="84"/>
      <c r="E68" s="86"/>
      <c r="F68" s="85"/>
      <c r="G68" s="86"/>
      <c r="H68" s="86"/>
      <c r="I68" s="87"/>
      <c r="J68" s="89"/>
      <c r="K68" s="89"/>
      <c r="L68" s="89"/>
      <c r="M68" s="89"/>
      <c r="N68" s="89"/>
      <c r="O68" s="89"/>
      <c r="P68" s="89"/>
      <c r="Q68" s="89"/>
      <c r="R68" s="89"/>
      <c r="S68" s="89"/>
      <c r="T68" s="89"/>
      <c r="U68" s="1137"/>
      <c r="V68" s="15"/>
      <c r="W68" s="94"/>
      <c r="X68" s="94"/>
    </row>
    <row r="69" spans="1:24" ht="17.25" customHeight="1">
      <c r="A69" s="15"/>
      <c r="B69" s="17"/>
      <c r="C69" s="1139"/>
      <c r="D69" s="1139"/>
      <c r="E69" s="19"/>
      <c r="F69" s="19"/>
      <c r="G69" s="1137"/>
      <c r="H69" s="1153"/>
      <c r="I69" s="1153"/>
      <c r="J69" s="1141"/>
      <c r="K69" s="1141"/>
      <c r="L69" s="1141"/>
      <c r="M69" s="1141"/>
      <c r="N69" s="1141"/>
      <c r="O69" s="1141"/>
      <c r="P69" s="1141"/>
      <c r="Q69" s="1141"/>
      <c r="R69" s="1141"/>
      <c r="S69" s="1141"/>
      <c r="T69" s="1141"/>
      <c r="U69" s="1137"/>
      <c r="V69" s="15"/>
      <c r="W69" s="94"/>
      <c r="X69" s="94"/>
    </row>
    <row r="70" spans="1:24" ht="35.25" customHeight="1">
      <c r="A70" s="15"/>
      <c r="B70" s="17"/>
      <c r="C70" s="1139"/>
      <c r="D70" s="1139"/>
      <c r="E70" s="1137"/>
      <c r="F70" s="19"/>
      <c r="G70" s="1137"/>
      <c r="H70" s="1153"/>
      <c r="I70" s="1153"/>
      <c r="J70" s="1141"/>
      <c r="K70" s="1141"/>
      <c r="L70" s="1141"/>
      <c r="M70" s="1141"/>
      <c r="N70" s="1141"/>
      <c r="O70" s="1141"/>
      <c r="P70" s="1141"/>
      <c r="Q70" s="1141"/>
      <c r="R70" s="1141"/>
      <c r="S70" s="1141"/>
      <c r="T70" s="1141"/>
      <c r="U70" s="1137"/>
      <c r="V70" s="1137"/>
      <c r="W70" s="94"/>
      <c r="X70" s="94"/>
    </row>
    <row r="71" spans="1:24">
      <c r="A71" s="15"/>
      <c r="B71" s="17"/>
      <c r="C71" s="1139"/>
      <c r="D71" s="1139"/>
      <c r="E71" s="1137"/>
      <c r="F71" s="19"/>
      <c r="G71" s="1137"/>
      <c r="H71" s="1153"/>
      <c r="I71" s="1153"/>
      <c r="J71" s="1141"/>
      <c r="K71" s="1141"/>
      <c r="L71" s="1141"/>
      <c r="M71" s="1141"/>
      <c r="N71" s="1141"/>
      <c r="O71" s="1141"/>
      <c r="P71" s="1141"/>
      <c r="Q71" s="1141"/>
      <c r="R71" s="1141"/>
      <c r="S71" s="1141"/>
      <c r="T71" s="1141"/>
      <c r="U71" s="1137"/>
      <c r="V71" s="1137"/>
      <c r="W71" s="94"/>
      <c r="X71" s="94"/>
    </row>
    <row r="72" spans="1:24" ht="18" customHeight="1">
      <c r="A72" s="15"/>
      <c r="B72" s="17"/>
      <c r="C72" s="1139"/>
      <c r="D72" s="1139"/>
      <c r="E72" s="1137"/>
      <c r="F72" s="19"/>
      <c r="G72" s="1137"/>
      <c r="H72" s="1153"/>
      <c r="I72" s="1153"/>
      <c r="J72" s="1141"/>
      <c r="K72" s="1141"/>
      <c r="L72" s="1141"/>
      <c r="M72" s="1141"/>
      <c r="N72" s="1141"/>
      <c r="O72" s="1141"/>
      <c r="P72" s="1141"/>
      <c r="Q72" s="1141"/>
      <c r="R72" s="1141"/>
      <c r="S72" s="1141"/>
      <c r="T72" s="1141"/>
      <c r="U72" s="1137"/>
      <c r="V72" s="1137"/>
      <c r="W72" s="94"/>
      <c r="X72" s="94"/>
    </row>
    <row r="73" spans="1:24">
      <c r="A73" s="15"/>
      <c r="B73" s="17"/>
      <c r="C73" s="1139"/>
      <c r="D73" s="1139"/>
      <c r="E73" s="1137"/>
      <c r="F73" s="19"/>
      <c r="G73" s="1137"/>
      <c r="H73" s="1153"/>
      <c r="I73" s="1153"/>
      <c r="J73" s="1141"/>
      <c r="K73" s="1141"/>
      <c r="L73" s="1141"/>
      <c r="M73" s="1141"/>
      <c r="N73" s="1141"/>
      <c r="O73" s="1141"/>
      <c r="P73" s="1141"/>
      <c r="Q73" s="1141"/>
      <c r="R73" s="1141"/>
      <c r="S73" s="1141"/>
      <c r="T73" s="1141"/>
      <c r="U73" s="1137"/>
      <c r="V73" s="1137"/>
      <c r="W73" s="94"/>
      <c r="X73" s="94"/>
    </row>
    <row r="74" spans="1:24" ht="16.5" customHeight="1">
      <c r="A74" s="15"/>
      <c r="B74" s="1152"/>
      <c r="C74" s="1152"/>
      <c r="D74" s="1152"/>
      <c r="T74" s="1"/>
      <c r="U74" s="1"/>
      <c r="V74" s="1"/>
    </row>
    <row r="75" spans="1:24">
      <c r="A75" s="15"/>
      <c r="B75" s="1152"/>
      <c r="C75" s="1152"/>
      <c r="D75" s="1152"/>
      <c r="T75" s="1"/>
      <c r="U75" s="1"/>
      <c r="V75" s="1"/>
    </row>
    <row r="76" spans="1:24">
      <c r="A76" s="15"/>
      <c r="B76" s="1152"/>
      <c r="C76" s="1152"/>
      <c r="D76" s="1152"/>
      <c r="T76" s="1"/>
      <c r="U76" s="1"/>
      <c r="V76" s="1"/>
    </row>
    <row r="77" spans="1:24">
      <c r="A77" s="15"/>
      <c r="B77" s="1152"/>
      <c r="C77" s="1152"/>
      <c r="D77" s="1152"/>
      <c r="T77" s="1"/>
      <c r="U77" s="1"/>
      <c r="V77" s="1"/>
    </row>
    <row r="78" spans="1:24" ht="16.5" customHeight="1">
      <c r="A78" s="15"/>
      <c r="B78" s="1152"/>
      <c r="C78" s="1152"/>
      <c r="D78" s="1152"/>
      <c r="T78" s="1"/>
      <c r="U78" s="1"/>
      <c r="V78" s="1"/>
    </row>
    <row r="79" spans="1:24" ht="16.5" customHeight="1">
      <c r="A79" s="79"/>
      <c r="B79" s="1152"/>
      <c r="C79" s="1152"/>
      <c r="D79" s="1152"/>
      <c r="T79" s="1"/>
      <c r="U79" s="1"/>
      <c r="V79" s="1"/>
    </row>
    <row r="80" spans="1:24">
      <c r="A80" s="1965"/>
      <c r="B80" s="1152"/>
      <c r="C80" s="1152"/>
      <c r="D80" s="1152"/>
      <c r="T80" s="1"/>
      <c r="U80" s="1"/>
      <c r="V80" s="1"/>
    </row>
    <row r="81" spans="1:30">
      <c r="A81" s="1965"/>
      <c r="B81" s="1152"/>
      <c r="C81" s="1152"/>
      <c r="D81" s="1152"/>
      <c r="T81" s="1"/>
      <c r="U81" s="1"/>
      <c r="V81" s="1"/>
    </row>
    <row r="82" spans="1:30" ht="16.5" customHeight="1">
      <c r="A82" s="1140"/>
      <c r="B82" s="1152"/>
      <c r="C82" s="1152"/>
      <c r="D82" s="1152"/>
      <c r="T82" s="1"/>
      <c r="U82" s="1"/>
      <c r="V82" s="1"/>
    </row>
    <row r="83" spans="1:30">
      <c r="A83" s="1140"/>
      <c r="B83" s="1152"/>
      <c r="C83" s="1152"/>
      <c r="D83" s="1152"/>
      <c r="T83" s="1"/>
      <c r="U83" s="1"/>
      <c r="V83" s="1"/>
      <c r="AD83" s="135"/>
    </row>
    <row r="84" spans="1:30">
      <c r="A84" s="13"/>
      <c r="B84" s="1152"/>
      <c r="C84" s="1152"/>
      <c r="D84" s="1152"/>
      <c r="T84" s="1"/>
      <c r="U84" s="1"/>
      <c r="V84" s="1"/>
      <c r="AD84" s="135"/>
    </row>
    <row r="85" spans="1:30">
      <c r="A85" s="13"/>
      <c r="B85" s="1152"/>
      <c r="C85" s="1152"/>
      <c r="D85" s="1152"/>
      <c r="T85" s="1"/>
      <c r="U85" s="1"/>
      <c r="V85" s="1"/>
      <c r="AD85" s="135"/>
    </row>
    <row r="86" spans="1:30">
      <c r="A86" s="13"/>
      <c r="B86" s="1152"/>
      <c r="C86" s="1152"/>
      <c r="D86" s="1152"/>
      <c r="T86" s="1"/>
      <c r="U86" s="1"/>
      <c r="V86" s="1"/>
      <c r="AD86" s="135"/>
    </row>
    <row r="87" spans="1:30">
      <c r="A87" s="13"/>
      <c r="B87" s="1152"/>
      <c r="C87" s="1152"/>
      <c r="D87" s="1152"/>
      <c r="T87" s="1"/>
      <c r="U87" s="1"/>
      <c r="V87" s="1"/>
      <c r="AD87" s="135"/>
    </row>
    <row r="88" spans="1:30">
      <c r="A88" s="13"/>
      <c r="B88" s="1152"/>
      <c r="C88" s="1152"/>
      <c r="D88" s="1152"/>
      <c r="T88" s="1"/>
      <c r="U88" s="1"/>
      <c r="V88" s="1"/>
      <c r="AD88" s="135"/>
    </row>
    <row r="89" spans="1:30">
      <c r="A89" s="13"/>
      <c r="B89" s="1152"/>
      <c r="C89" s="1152"/>
      <c r="D89" s="1152"/>
      <c r="T89" s="1"/>
      <c r="U89" s="1"/>
      <c r="V89" s="1"/>
      <c r="AD89" s="135"/>
    </row>
    <row r="90" spans="1:30">
      <c r="A90" s="13"/>
      <c r="B90" s="1152"/>
      <c r="C90" s="1152"/>
      <c r="D90" s="1152"/>
      <c r="T90" s="1"/>
      <c r="U90" s="1"/>
      <c r="V90" s="1"/>
      <c r="AD90" s="135"/>
    </row>
    <row r="91" spans="1:30">
      <c r="A91" s="13"/>
      <c r="B91" s="1152"/>
      <c r="C91" s="1152"/>
      <c r="D91" s="1152"/>
      <c r="T91" s="1"/>
      <c r="U91" s="1"/>
      <c r="V91" s="1"/>
    </row>
    <row r="92" spans="1:30">
      <c r="A92" s="13"/>
      <c r="B92" s="1152"/>
      <c r="C92" s="1152"/>
      <c r="D92" s="1152"/>
      <c r="T92" s="1"/>
      <c r="U92" s="1"/>
      <c r="V92" s="1"/>
    </row>
    <row r="93" spans="1:30">
      <c r="A93" s="13"/>
      <c r="B93" s="1152"/>
      <c r="C93" s="1152"/>
      <c r="D93" s="1152"/>
      <c r="T93" s="1"/>
      <c r="U93" s="1"/>
      <c r="V93" s="1"/>
    </row>
    <row r="94" spans="1:30">
      <c r="A94" s="13"/>
      <c r="B94" s="1152"/>
      <c r="C94" s="1152"/>
      <c r="D94" s="1152"/>
      <c r="T94" s="1"/>
      <c r="U94" s="1"/>
      <c r="V94" s="1"/>
    </row>
    <row r="95" spans="1:30">
      <c r="A95" s="13"/>
      <c r="B95" s="1152"/>
      <c r="C95" s="1152"/>
      <c r="D95" s="1152"/>
      <c r="T95" s="1"/>
      <c r="U95" s="1"/>
      <c r="V95" s="1"/>
    </row>
    <row r="96" spans="1:30">
      <c r="A96" s="13"/>
      <c r="B96" s="1152"/>
      <c r="C96" s="1152"/>
      <c r="D96" s="1152"/>
      <c r="T96" s="1"/>
      <c r="U96" s="1"/>
      <c r="V96" s="1"/>
    </row>
    <row r="97" spans="1:22">
      <c r="A97" s="13"/>
      <c r="B97" s="1152"/>
      <c r="C97" s="1152"/>
      <c r="D97" s="1152"/>
      <c r="T97" s="1"/>
      <c r="U97" s="1"/>
      <c r="V97" s="1"/>
    </row>
    <row r="98" spans="1:22">
      <c r="A98" s="13"/>
      <c r="B98" s="17"/>
    </row>
    <row r="99" spans="1:22">
      <c r="A99" s="13"/>
      <c r="B99" s="17"/>
    </row>
    <row r="100" spans="1:22">
      <c r="A100" s="13"/>
      <c r="B100" s="17"/>
    </row>
    <row r="101" spans="1:22">
      <c r="A101" s="13"/>
      <c r="B101" s="17"/>
    </row>
    <row r="102" spans="1:22">
      <c r="A102" s="13"/>
      <c r="B102" s="17"/>
    </row>
    <row r="103" spans="1:22">
      <c r="A103" s="13"/>
      <c r="B103" s="17"/>
    </row>
    <row r="104" spans="1:22">
      <c r="A104" s="13"/>
      <c r="B104" s="17"/>
    </row>
    <row r="105" spans="1:22">
      <c r="A105" s="13"/>
      <c r="B105" s="17"/>
    </row>
    <row r="106" spans="1:22">
      <c r="A106" s="13"/>
      <c r="B106" s="17"/>
    </row>
    <row r="107" spans="1:22">
      <c r="A107" s="15"/>
      <c r="B107" s="17"/>
    </row>
    <row r="108" spans="1:22">
      <c r="A108" s="15"/>
      <c r="B108" s="17"/>
    </row>
    <row r="109" spans="1:22">
      <c r="A109" s="15"/>
      <c r="B109" s="17"/>
    </row>
    <row r="110" spans="1:22">
      <c r="A110" s="15"/>
      <c r="B110" s="17"/>
    </row>
    <row r="111" spans="1:22">
      <c r="A111" s="15"/>
      <c r="B111" s="17"/>
    </row>
    <row r="112" spans="1:22">
      <c r="A112" s="15"/>
      <c r="B112" s="17"/>
    </row>
    <row r="113" spans="1:2">
      <c r="A113" s="15"/>
      <c r="B113" s="17"/>
    </row>
    <row r="114" spans="1:2">
      <c r="A114" s="15"/>
      <c r="B114" s="17"/>
    </row>
    <row r="115" spans="1:2">
      <c r="A115" s="15"/>
      <c r="B115" s="17"/>
    </row>
    <row r="116" spans="1:2">
      <c r="A116" s="15"/>
      <c r="B116" s="17"/>
    </row>
    <row r="117" spans="1:2">
      <c r="A117" s="15"/>
      <c r="B117" s="17"/>
    </row>
    <row r="118" spans="1:2">
      <c r="A118" s="15"/>
      <c r="B118" s="17"/>
    </row>
    <row r="119" spans="1:2">
      <c r="A119" s="15"/>
      <c r="B119" s="17"/>
    </row>
    <row r="120" spans="1:2">
      <c r="A120" s="15"/>
      <c r="B120" s="17"/>
    </row>
    <row r="121" spans="1:2">
      <c r="A121" s="15"/>
    </row>
    <row r="122" spans="1:2">
      <c r="A122" s="15"/>
    </row>
    <row r="123" spans="1:2">
      <c r="A123" s="15"/>
    </row>
    <row r="124" spans="1:2">
      <c r="A124" s="15"/>
    </row>
    <row r="125" spans="1:2">
      <c r="A125" s="15"/>
    </row>
    <row r="126" spans="1:2">
      <c r="A126" s="15"/>
    </row>
    <row r="127" spans="1:2">
      <c r="A127" s="15"/>
    </row>
    <row r="128" spans="1:2">
      <c r="A128" s="15"/>
    </row>
    <row r="129" spans="1:1">
      <c r="A129" s="15"/>
    </row>
    <row r="130" spans="1:1">
      <c r="A130" s="15"/>
    </row>
    <row r="131" spans="1:1">
      <c r="A131" s="15"/>
    </row>
    <row r="132" spans="1:1">
      <c r="A132" s="15"/>
    </row>
    <row r="133" spans="1:1">
      <c r="A133" s="15"/>
    </row>
    <row r="134" spans="1:1">
      <c r="A134" s="15"/>
    </row>
    <row r="135" spans="1:1">
      <c r="A135" s="15"/>
    </row>
  </sheetData>
  <mergeCells count="21">
    <mergeCell ref="B1:B2"/>
    <mergeCell ref="A3:C3"/>
    <mergeCell ref="D3:Z3"/>
    <mergeCell ref="A4:A5"/>
    <mergeCell ref="B4:B5"/>
    <mergeCell ref="C4:C5"/>
    <mergeCell ref="D4:K4"/>
    <mergeCell ref="G5:H5"/>
    <mergeCell ref="A80:A81"/>
    <mergeCell ref="A6:A23"/>
    <mergeCell ref="D34:Z34"/>
    <mergeCell ref="A35:A36"/>
    <mergeCell ref="B35:B36"/>
    <mergeCell ref="C35:C36"/>
    <mergeCell ref="D35:K35"/>
    <mergeCell ref="G36:H36"/>
    <mergeCell ref="A37:A54"/>
    <mergeCell ref="L56:M56"/>
    <mergeCell ref="K58:M58"/>
    <mergeCell ref="C66:C67"/>
    <mergeCell ref="D66:I66"/>
  </mergeCells>
  <pageMargins left="0.43307086614173229" right="0.23622047244094491" top="0.74803149606299213" bottom="0.74803149606299213" header="0.31496062992125984" footer="0.31496062992125984"/>
  <pageSetup paperSize="8" scale="80" orientation="landscape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B148"/>
  <sheetViews>
    <sheetView zoomScaleNormal="100" workbookViewId="0">
      <selection activeCell="D6" sqref="D6:D31"/>
    </sheetView>
  </sheetViews>
  <sheetFormatPr defaultRowHeight="16.5"/>
  <cols>
    <col min="1" max="1" width="6.140625" style="1" customWidth="1"/>
    <col min="2" max="2" width="40" style="12" bestFit="1" customWidth="1"/>
    <col min="3" max="3" width="5.140625" style="13" customWidth="1"/>
    <col min="4" max="4" width="14.42578125" style="13" customWidth="1"/>
    <col min="5" max="5" width="7.42578125" style="11" customWidth="1"/>
    <col min="6" max="6" width="7.85546875" style="11" customWidth="1"/>
    <col min="7" max="7" width="13" style="11" customWidth="1"/>
    <col min="8" max="8" width="13.28515625" style="11" customWidth="1"/>
    <col min="9" max="9" width="10.140625" style="11" customWidth="1"/>
    <col min="10" max="10" width="7.85546875" style="11" bestFit="1" customWidth="1"/>
    <col min="11" max="11" width="12" style="11" customWidth="1"/>
    <col min="12" max="12" width="7.85546875" style="11" customWidth="1"/>
    <col min="13" max="13" width="7.28515625" style="11" customWidth="1"/>
    <col min="14" max="14" width="7.7109375" style="11" customWidth="1"/>
    <col min="15" max="15" width="7.28515625" style="11" customWidth="1"/>
    <col min="16" max="22" width="7.42578125" style="11" customWidth="1"/>
    <col min="23" max="23" width="7.42578125" style="1" customWidth="1"/>
    <col min="24" max="24" width="8.5703125" style="1" customWidth="1"/>
    <col min="25" max="25" width="9.7109375" style="1" customWidth="1"/>
    <col min="26" max="26" width="9.42578125" style="1" customWidth="1"/>
    <col min="27" max="27" width="8.5703125" style="1" customWidth="1"/>
    <col min="28" max="47" width="7.42578125" style="1" customWidth="1"/>
    <col min="48" max="48" width="6.85546875" style="1" customWidth="1"/>
    <col min="49" max="49" width="9.140625" style="1"/>
    <col min="50" max="50" width="99" style="1" customWidth="1"/>
    <col min="51" max="16384" width="9.140625" style="1"/>
  </cols>
  <sheetData>
    <row r="1" spans="1:54" ht="36.75" customHeight="1">
      <c r="A1" s="15"/>
      <c r="B1" s="1952">
        <v>27</v>
      </c>
      <c r="C1" s="386"/>
      <c r="D1" s="38" t="s">
        <v>462</v>
      </c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  <c r="P1" s="361"/>
      <c r="Q1" s="383"/>
      <c r="R1" s="383"/>
      <c r="S1" s="383"/>
      <c r="T1" s="383"/>
      <c r="U1" s="383"/>
      <c r="V1" s="383"/>
      <c r="W1" s="383"/>
      <c r="X1" s="383"/>
      <c r="Y1" s="383"/>
      <c r="Z1" s="383"/>
      <c r="AA1" s="383"/>
      <c r="AB1" s="383"/>
      <c r="AC1" s="383"/>
      <c r="AD1" s="383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</row>
    <row r="2" spans="1:54" ht="36.75" customHeight="1">
      <c r="A2" s="15"/>
      <c r="B2" s="1952"/>
      <c r="C2" s="386"/>
      <c r="D2" s="38" t="s">
        <v>1331</v>
      </c>
      <c r="E2" s="361"/>
      <c r="F2" s="361"/>
      <c r="G2" s="361"/>
      <c r="H2" s="361"/>
      <c r="I2" s="361"/>
      <c r="J2" s="361"/>
      <c r="K2" s="361"/>
      <c r="L2" s="361"/>
      <c r="M2" s="361"/>
      <c r="N2" s="361"/>
      <c r="O2" s="361"/>
      <c r="P2" s="361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3"/>
      <c r="AS2" s="383"/>
      <c r="AT2" s="383"/>
      <c r="AU2" s="383"/>
      <c r="AV2" s="15"/>
    </row>
    <row r="3" spans="1:54" ht="25.5">
      <c r="A3" s="1998" t="s">
        <v>17</v>
      </c>
      <c r="B3" s="1998"/>
      <c r="C3" s="1998"/>
      <c r="D3" s="1950" t="s">
        <v>271</v>
      </c>
      <c r="E3" s="1951"/>
      <c r="F3" s="1951"/>
      <c r="G3" s="1951"/>
      <c r="H3" s="1951"/>
      <c r="I3" s="1951"/>
      <c r="J3" s="1951"/>
      <c r="K3" s="1951"/>
      <c r="L3" s="1951"/>
      <c r="M3" s="1951"/>
      <c r="N3" s="1951"/>
      <c r="O3" s="1951"/>
      <c r="P3" s="1951"/>
      <c r="Q3" s="1951"/>
      <c r="R3" s="1951"/>
      <c r="S3" s="1951"/>
      <c r="T3" s="1951"/>
      <c r="U3" s="1951"/>
      <c r="V3" s="1951"/>
      <c r="W3" s="1951"/>
      <c r="X3" s="389"/>
      <c r="Y3" s="389"/>
      <c r="Z3" s="389"/>
      <c r="AA3" s="389"/>
      <c r="AB3" s="389"/>
      <c r="AC3" s="389"/>
      <c r="AD3" s="15"/>
      <c r="AE3" s="383"/>
      <c r="AF3" s="383"/>
      <c r="AG3" s="383"/>
      <c r="AH3" s="383"/>
      <c r="AI3" s="383"/>
      <c r="AJ3" s="383"/>
      <c r="AK3" s="383"/>
      <c r="AL3" s="383"/>
      <c r="AM3" s="383"/>
      <c r="AN3" s="383"/>
      <c r="AO3" s="383"/>
      <c r="AP3" s="383"/>
      <c r="AQ3" s="383"/>
      <c r="AR3" s="383"/>
      <c r="AS3" s="383"/>
      <c r="AT3" s="15"/>
      <c r="AU3" s="15"/>
      <c r="AV3" s="15"/>
      <c r="AW3" s="15"/>
      <c r="AX3" s="15"/>
      <c r="AY3" s="15"/>
      <c r="AZ3" s="15"/>
    </row>
    <row r="4" spans="1:54" ht="18" customHeight="1">
      <c r="A4" s="1954"/>
      <c r="B4" s="1953" t="s">
        <v>1</v>
      </c>
      <c r="C4" s="1955" t="s">
        <v>2</v>
      </c>
      <c r="D4" s="1509"/>
      <c r="E4" s="1954" t="s">
        <v>16</v>
      </c>
      <c r="F4" s="1956"/>
      <c r="G4" s="1956"/>
      <c r="H4" s="1956"/>
      <c r="I4" s="1956"/>
      <c r="J4" s="1956"/>
      <c r="K4" s="1956"/>
      <c r="L4" s="1510"/>
      <c r="M4" s="1508">
        <v>1</v>
      </c>
      <c r="N4" s="1508">
        <v>1</v>
      </c>
      <c r="O4" s="1508">
        <v>1</v>
      </c>
      <c r="P4" s="1508">
        <v>1</v>
      </c>
      <c r="Q4" s="1508">
        <v>1</v>
      </c>
      <c r="R4" s="1508">
        <v>1</v>
      </c>
      <c r="S4" s="1508">
        <v>1</v>
      </c>
      <c r="T4" s="1508">
        <v>1</v>
      </c>
      <c r="U4" s="1508">
        <v>1</v>
      </c>
      <c r="V4" s="1508">
        <v>1</v>
      </c>
      <c r="W4" s="1508">
        <v>1</v>
      </c>
      <c r="X4" s="361"/>
      <c r="Y4" s="361"/>
      <c r="Z4" s="361"/>
      <c r="AA4" s="361"/>
      <c r="AB4" s="361"/>
      <c r="AC4" s="361"/>
      <c r="AD4" s="361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</row>
    <row r="5" spans="1:54" ht="18" customHeight="1">
      <c r="A5" s="1954"/>
      <c r="B5" s="1953"/>
      <c r="C5" s="1955"/>
      <c r="D5" s="1509" t="s">
        <v>1682</v>
      </c>
      <c r="E5" s="1509" t="s">
        <v>0</v>
      </c>
      <c r="F5" s="1511" t="s">
        <v>48</v>
      </c>
      <c r="G5" s="1511"/>
      <c r="H5" s="1957" t="s">
        <v>552</v>
      </c>
      <c r="I5" s="1958"/>
      <c r="J5" s="1511" t="s">
        <v>8</v>
      </c>
      <c r="K5" s="1511" t="s">
        <v>9</v>
      </c>
      <c r="L5" s="1511" t="s">
        <v>10</v>
      </c>
      <c r="M5" s="1508">
        <v>1</v>
      </c>
      <c r="N5" s="1508">
        <v>2</v>
      </c>
      <c r="O5" s="1508">
        <v>3</v>
      </c>
      <c r="P5" s="1508">
        <v>4</v>
      </c>
      <c r="Q5" s="1508">
        <v>5</v>
      </c>
      <c r="R5" s="1508">
        <v>6</v>
      </c>
      <c r="S5" s="1508">
        <v>7</v>
      </c>
      <c r="T5" s="1508">
        <v>8</v>
      </c>
      <c r="U5" s="1508">
        <v>9</v>
      </c>
      <c r="V5" s="1508">
        <v>10</v>
      </c>
      <c r="W5" s="1508">
        <v>11</v>
      </c>
      <c r="X5" s="86"/>
      <c r="Y5" s="86"/>
      <c r="Z5" s="86"/>
      <c r="AA5" s="86"/>
      <c r="AB5" s="86"/>
      <c r="AC5" s="86"/>
      <c r="AD5" s="86"/>
      <c r="AE5" s="63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</row>
    <row r="6" spans="1:54">
      <c r="A6" s="1973" t="s">
        <v>3</v>
      </c>
      <c r="B6" s="1065" t="s">
        <v>190</v>
      </c>
      <c r="C6" s="1264" t="s">
        <v>4</v>
      </c>
      <c r="D6" s="1264" t="s">
        <v>1681</v>
      </c>
      <c r="E6" s="3" t="s">
        <v>18</v>
      </c>
      <c r="F6" s="1519"/>
      <c r="G6" s="1519"/>
      <c r="H6" s="717" t="s">
        <v>1061</v>
      </c>
      <c r="I6" s="717" t="s">
        <v>1062</v>
      </c>
      <c r="J6" s="1519"/>
      <c r="K6" s="1519"/>
      <c r="L6" s="5">
        <v>0</v>
      </c>
      <c r="M6" s="111">
        <v>0.23263888888888887</v>
      </c>
      <c r="N6" s="111">
        <v>0.27430555555555552</v>
      </c>
      <c r="O6" s="111">
        <v>0.31944444444444448</v>
      </c>
      <c r="P6" s="111">
        <v>0.3611111111111111</v>
      </c>
      <c r="Q6" s="111">
        <v>0.40277777777777773</v>
      </c>
      <c r="R6" s="111">
        <v>0.4861111111111111</v>
      </c>
      <c r="S6" s="111">
        <v>0.52777777777777779</v>
      </c>
      <c r="T6" s="111">
        <v>0.56944444444444442</v>
      </c>
      <c r="U6" s="111">
        <v>0.60416666666666663</v>
      </c>
      <c r="V6" s="111">
        <v>0.65277777777777779</v>
      </c>
      <c r="W6" s="111">
        <v>0.69444444444444453</v>
      </c>
      <c r="X6" s="393"/>
      <c r="Y6" s="393"/>
      <c r="Z6" s="393"/>
      <c r="AA6" s="393"/>
      <c r="AB6" s="393"/>
      <c r="AC6" s="393"/>
      <c r="AD6" s="413"/>
      <c r="AE6" s="63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</row>
    <row r="7" spans="1:54">
      <c r="A7" s="1951"/>
      <c r="B7" s="335" t="s">
        <v>191</v>
      </c>
      <c r="C7" s="1264" t="s">
        <v>5</v>
      </c>
      <c r="D7" s="1264" t="s">
        <v>1681</v>
      </c>
      <c r="E7" s="1509" t="s">
        <v>19</v>
      </c>
      <c r="F7" s="396">
        <v>0.35</v>
      </c>
      <c r="G7" s="8">
        <f>F7</f>
        <v>0.35</v>
      </c>
      <c r="H7" s="607" t="s">
        <v>741</v>
      </c>
      <c r="I7" s="607" t="s">
        <v>742</v>
      </c>
      <c r="J7" s="1508">
        <v>15</v>
      </c>
      <c r="K7" s="9">
        <f t="shared" ref="K7:K31" si="0">(F7/J7)/24</f>
        <v>9.7222222222222209E-4</v>
      </c>
      <c r="L7" s="9">
        <f>L6+K7</f>
        <v>9.7222222222222209E-4</v>
      </c>
      <c r="M7" s="10">
        <f t="shared" ref="M7:W21" si="1">M6+$K7</f>
        <v>0.2336111111111111</v>
      </c>
      <c r="N7" s="10">
        <f t="shared" si="1"/>
        <v>0.27527777777777773</v>
      </c>
      <c r="O7" s="98">
        <f t="shared" si="1"/>
        <v>0.32041666666666668</v>
      </c>
      <c r="P7" s="98">
        <f t="shared" si="1"/>
        <v>0.36208333333333331</v>
      </c>
      <c r="Q7" s="98">
        <f t="shared" si="1"/>
        <v>0.40374999999999994</v>
      </c>
      <c r="R7" s="98">
        <f t="shared" si="1"/>
        <v>0.48708333333333331</v>
      </c>
      <c r="S7" s="98">
        <f t="shared" si="1"/>
        <v>0.52875000000000005</v>
      </c>
      <c r="T7" s="98">
        <f t="shared" si="1"/>
        <v>0.57041666666666668</v>
      </c>
      <c r="U7" s="98">
        <f t="shared" si="1"/>
        <v>0.60513888888888889</v>
      </c>
      <c r="V7" s="98">
        <f t="shared" si="1"/>
        <v>0.65375000000000005</v>
      </c>
      <c r="W7" s="98">
        <f t="shared" si="1"/>
        <v>0.69541666666666679</v>
      </c>
      <c r="X7" s="90"/>
      <c r="Y7" s="90"/>
      <c r="Z7" s="90"/>
      <c r="AA7" s="90"/>
      <c r="AB7" s="90"/>
      <c r="AC7" s="90"/>
      <c r="AD7" s="90"/>
      <c r="AE7" s="63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</row>
    <row r="8" spans="1:54">
      <c r="A8" s="1951"/>
      <c r="B8" s="7" t="s">
        <v>206</v>
      </c>
      <c r="C8" s="1264" t="s">
        <v>5</v>
      </c>
      <c r="D8" s="1264" t="s">
        <v>1681</v>
      </c>
      <c r="E8" s="1509" t="s">
        <v>20</v>
      </c>
      <c r="F8" s="396">
        <v>0.45</v>
      </c>
      <c r="G8" s="8">
        <f>G7+F8</f>
        <v>0.8</v>
      </c>
      <c r="H8" s="607" t="s">
        <v>800</v>
      </c>
      <c r="I8" s="607" t="s">
        <v>801</v>
      </c>
      <c r="J8" s="1508">
        <v>20</v>
      </c>
      <c r="K8" s="9">
        <f t="shared" si="0"/>
        <v>9.3749999999999997E-4</v>
      </c>
      <c r="L8" s="9">
        <f t="shared" ref="L8:L31" si="2">L7+K8</f>
        <v>1.9097222222222219E-3</v>
      </c>
      <c r="M8" s="10">
        <f t="shared" si="1"/>
        <v>0.23454861111111111</v>
      </c>
      <c r="N8" s="10">
        <f t="shared" si="1"/>
        <v>0.27621527777777771</v>
      </c>
      <c r="O8" s="98">
        <f t="shared" si="1"/>
        <v>0.32135416666666666</v>
      </c>
      <c r="P8" s="98">
        <f t="shared" si="1"/>
        <v>0.36302083333333329</v>
      </c>
      <c r="Q8" s="98">
        <f t="shared" si="1"/>
        <v>0.40468749999999992</v>
      </c>
      <c r="R8" s="98">
        <f t="shared" si="1"/>
        <v>0.48802083333333329</v>
      </c>
      <c r="S8" s="98">
        <f t="shared" si="1"/>
        <v>0.52968750000000009</v>
      </c>
      <c r="T8" s="98">
        <f t="shared" si="1"/>
        <v>0.57135416666666672</v>
      </c>
      <c r="U8" s="98">
        <f t="shared" si="1"/>
        <v>0.60607638888888893</v>
      </c>
      <c r="V8" s="98">
        <f t="shared" si="1"/>
        <v>0.65468750000000009</v>
      </c>
      <c r="W8" s="98">
        <f t="shared" si="1"/>
        <v>0.69635416666666683</v>
      </c>
      <c r="X8" s="90"/>
      <c r="Y8" s="90"/>
      <c r="Z8" s="90"/>
      <c r="AA8" s="90"/>
      <c r="AB8" s="90"/>
      <c r="AC8" s="90"/>
      <c r="AD8" s="90"/>
      <c r="AE8" s="192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</row>
    <row r="9" spans="1:54">
      <c r="A9" s="1951"/>
      <c r="B9" s="620" t="s">
        <v>205</v>
      </c>
      <c r="C9" s="1264" t="s">
        <v>5</v>
      </c>
      <c r="D9" s="1264" t="s">
        <v>1681</v>
      </c>
      <c r="E9" s="114" t="s">
        <v>21</v>
      </c>
      <c r="F9" s="132">
        <v>0.22</v>
      </c>
      <c r="G9" s="115">
        <f>G8+F9</f>
        <v>1.02</v>
      </c>
      <c r="H9" s="607" t="s">
        <v>736</v>
      </c>
      <c r="I9" s="609" t="s">
        <v>763</v>
      </c>
      <c r="J9" s="116">
        <v>15</v>
      </c>
      <c r="K9" s="118">
        <f t="shared" si="0"/>
        <v>6.111111111111111E-4</v>
      </c>
      <c r="L9" s="118">
        <f t="shared" si="2"/>
        <v>2.5208333333333333E-3</v>
      </c>
      <c r="M9" s="119">
        <f t="shared" si="1"/>
        <v>0.23515972222222223</v>
      </c>
      <c r="N9" s="119">
        <f t="shared" si="1"/>
        <v>0.27682638888888883</v>
      </c>
      <c r="O9" s="119">
        <f t="shared" si="1"/>
        <v>0.32196527777777778</v>
      </c>
      <c r="P9" s="119">
        <f t="shared" si="1"/>
        <v>0.36363194444444441</v>
      </c>
      <c r="Q9" s="119">
        <f t="shared" si="1"/>
        <v>0.40529861111111104</v>
      </c>
      <c r="R9" s="119">
        <f t="shared" si="1"/>
        <v>0.48863194444444441</v>
      </c>
      <c r="S9" s="119">
        <f t="shared" si="1"/>
        <v>0.53029861111111121</v>
      </c>
      <c r="T9" s="119">
        <f t="shared" si="1"/>
        <v>0.57196527777777784</v>
      </c>
      <c r="U9" s="119">
        <f t="shared" si="1"/>
        <v>0.60668750000000005</v>
      </c>
      <c r="V9" s="119">
        <f t="shared" si="1"/>
        <v>0.65529861111111121</v>
      </c>
      <c r="W9" s="119">
        <f t="shared" si="1"/>
        <v>0.69696527777777795</v>
      </c>
      <c r="X9" s="90"/>
      <c r="Y9" s="90"/>
      <c r="Z9" s="90"/>
      <c r="AA9" s="90"/>
      <c r="AB9" s="90"/>
      <c r="AC9" s="90"/>
      <c r="AD9" s="90"/>
      <c r="AE9" s="192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</row>
    <row r="10" spans="1:54">
      <c r="A10" s="1951"/>
      <c r="B10" s="7" t="s">
        <v>203</v>
      </c>
      <c r="C10" s="1264" t="s">
        <v>5</v>
      </c>
      <c r="D10" s="1264" t="s">
        <v>1681</v>
      </c>
      <c r="E10" s="1509" t="s">
        <v>22</v>
      </c>
      <c r="F10" s="396">
        <v>0.45</v>
      </c>
      <c r="G10" s="8">
        <f>G9+F10</f>
        <v>1.47</v>
      </c>
      <c r="H10" s="607" t="s">
        <v>798</v>
      </c>
      <c r="I10" s="607" t="s">
        <v>799</v>
      </c>
      <c r="J10" s="1508">
        <v>25</v>
      </c>
      <c r="K10" s="9">
        <f t="shared" si="0"/>
        <v>7.5000000000000012E-4</v>
      </c>
      <c r="L10" s="9">
        <f t="shared" si="2"/>
        <v>3.2708333333333335E-3</v>
      </c>
      <c r="M10" s="10">
        <f t="shared" si="1"/>
        <v>0.23590972222222223</v>
      </c>
      <c r="N10" s="10">
        <f t="shared" si="1"/>
        <v>0.2775763888888888</v>
      </c>
      <c r="O10" s="98">
        <f t="shared" si="1"/>
        <v>0.32271527777777775</v>
      </c>
      <c r="P10" s="98">
        <f t="shared" si="1"/>
        <v>0.36438194444444438</v>
      </c>
      <c r="Q10" s="98">
        <f t="shared" si="1"/>
        <v>0.40604861111111101</v>
      </c>
      <c r="R10" s="98">
        <f t="shared" si="1"/>
        <v>0.48938194444444438</v>
      </c>
      <c r="S10" s="98">
        <f t="shared" si="1"/>
        <v>0.53104861111111124</v>
      </c>
      <c r="T10" s="98">
        <f t="shared" si="1"/>
        <v>0.57271527777777786</v>
      </c>
      <c r="U10" s="98">
        <f t="shared" si="1"/>
        <v>0.60743750000000007</v>
      </c>
      <c r="V10" s="98">
        <f t="shared" si="1"/>
        <v>0.65604861111111124</v>
      </c>
      <c r="W10" s="98">
        <f t="shared" si="1"/>
        <v>0.69771527777777798</v>
      </c>
      <c r="X10" s="90"/>
      <c r="Y10" s="90"/>
      <c r="Z10" s="90"/>
      <c r="AA10" s="90"/>
      <c r="AB10" s="90"/>
      <c r="AC10" s="90"/>
      <c r="AD10" s="90"/>
      <c r="AE10" s="192"/>
    </row>
    <row r="11" spans="1:54">
      <c r="A11" s="1951"/>
      <c r="B11" s="335" t="s">
        <v>192</v>
      </c>
      <c r="C11" s="1264" t="s">
        <v>5</v>
      </c>
      <c r="D11" s="1264" t="s">
        <v>1684</v>
      </c>
      <c r="E11" s="1509" t="s">
        <v>23</v>
      </c>
      <c r="F11" s="1614">
        <v>0.8</v>
      </c>
      <c r="G11" s="8">
        <f t="shared" ref="G11:G31" si="3">G10+F11</f>
        <v>2.27</v>
      </c>
      <c r="H11" s="607" t="s">
        <v>790</v>
      </c>
      <c r="I11" s="607" t="s">
        <v>797</v>
      </c>
      <c r="J11" s="1508">
        <v>30</v>
      </c>
      <c r="K11" s="9">
        <f t="shared" si="0"/>
        <v>1.1111111111111111E-3</v>
      </c>
      <c r="L11" s="9">
        <f t="shared" si="2"/>
        <v>4.3819444444444444E-3</v>
      </c>
      <c r="M11" s="10">
        <f t="shared" si="1"/>
        <v>0.23702083333333335</v>
      </c>
      <c r="N11" s="10">
        <f t="shared" si="1"/>
        <v>0.27868749999999992</v>
      </c>
      <c r="O11" s="98">
        <f t="shared" si="1"/>
        <v>0.32382638888888887</v>
      </c>
      <c r="P11" s="98">
        <f t="shared" si="1"/>
        <v>0.3654930555555555</v>
      </c>
      <c r="Q11" s="98">
        <f t="shared" si="1"/>
        <v>0.40715972222222213</v>
      </c>
      <c r="R11" s="98">
        <f t="shared" si="1"/>
        <v>0.4904930555555555</v>
      </c>
      <c r="S11" s="98">
        <f t="shared" si="1"/>
        <v>0.5321597222222223</v>
      </c>
      <c r="T11" s="98">
        <f t="shared" si="1"/>
        <v>0.57382638888888893</v>
      </c>
      <c r="U11" s="98">
        <f t="shared" si="1"/>
        <v>0.60854861111111114</v>
      </c>
      <c r="V11" s="98">
        <f t="shared" si="1"/>
        <v>0.6571597222222223</v>
      </c>
      <c r="W11" s="98">
        <f t="shared" si="1"/>
        <v>0.69882638888888904</v>
      </c>
      <c r="X11" s="90"/>
      <c r="Y11" s="90"/>
      <c r="Z11" s="90"/>
      <c r="AA11" s="90"/>
      <c r="AB11" s="90"/>
      <c r="AC11" s="90"/>
      <c r="AD11" s="90"/>
      <c r="AE11" s="192"/>
    </row>
    <row r="12" spans="1:54">
      <c r="A12" s="1951"/>
      <c r="B12" s="335" t="s">
        <v>193</v>
      </c>
      <c r="C12" s="1264" t="s">
        <v>5</v>
      </c>
      <c r="D12" s="1264" t="s">
        <v>1684</v>
      </c>
      <c r="E12" s="1509" t="s">
        <v>24</v>
      </c>
      <c r="F12" s="396">
        <v>0.54</v>
      </c>
      <c r="G12" s="8">
        <f t="shared" si="3"/>
        <v>2.81</v>
      </c>
      <c r="H12" s="607" t="s">
        <v>791</v>
      </c>
      <c r="I12" s="609" t="s">
        <v>796</v>
      </c>
      <c r="J12" s="1508">
        <v>30</v>
      </c>
      <c r="K12" s="9">
        <f t="shared" si="0"/>
        <v>7.5000000000000012E-4</v>
      </c>
      <c r="L12" s="9">
        <f t="shared" si="2"/>
        <v>5.1319444444444442E-3</v>
      </c>
      <c r="M12" s="10">
        <f t="shared" si="1"/>
        <v>0.23777083333333335</v>
      </c>
      <c r="N12" s="10">
        <f t="shared" si="1"/>
        <v>0.27943749999999989</v>
      </c>
      <c r="O12" s="98">
        <f t="shared" si="1"/>
        <v>0.32457638888888884</v>
      </c>
      <c r="P12" s="98">
        <f t="shared" si="1"/>
        <v>0.36624305555555547</v>
      </c>
      <c r="Q12" s="98">
        <f t="shared" si="1"/>
        <v>0.4079097222222221</v>
      </c>
      <c r="R12" s="98">
        <f t="shared" si="1"/>
        <v>0.49124305555555547</v>
      </c>
      <c r="S12" s="98">
        <f t="shared" si="1"/>
        <v>0.53290972222222233</v>
      </c>
      <c r="T12" s="98">
        <f t="shared" si="1"/>
        <v>0.57457638888888896</v>
      </c>
      <c r="U12" s="98">
        <f t="shared" si="1"/>
        <v>0.60929861111111117</v>
      </c>
      <c r="V12" s="98">
        <f t="shared" si="1"/>
        <v>0.65790972222222233</v>
      </c>
      <c r="W12" s="98">
        <f t="shared" si="1"/>
        <v>0.69957638888888907</v>
      </c>
      <c r="X12" s="90"/>
      <c r="Y12" s="90"/>
      <c r="Z12" s="20"/>
      <c r="AA12" s="20"/>
      <c r="AB12" s="20"/>
      <c r="AC12" s="20"/>
      <c r="AD12" s="20"/>
    </row>
    <row r="13" spans="1:54">
      <c r="A13" s="1951"/>
      <c r="B13" s="335" t="s">
        <v>194</v>
      </c>
      <c r="C13" s="1264" t="s">
        <v>5</v>
      </c>
      <c r="D13" s="1264" t="s">
        <v>1684</v>
      </c>
      <c r="E13" s="1509" t="s">
        <v>25</v>
      </c>
      <c r="F13" s="396">
        <v>0.28000000000000003</v>
      </c>
      <c r="G13" s="8">
        <f t="shared" si="3"/>
        <v>3.09</v>
      </c>
      <c r="H13" s="607" t="s">
        <v>792</v>
      </c>
      <c r="I13" s="607" t="s">
        <v>795</v>
      </c>
      <c r="J13" s="1508">
        <v>30</v>
      </c>
      <c r="K13" s="9">
        <f t="shared" si="0"/>
        <v>3.8888888888888892E-4</v>
      </c>
      <c r="L13" s="9">
        <f t="shared" si="2"/>
        <v>5.5208333333333333E-3</v>
      </c>
      <c r="M13" s="10">
        <f t="shared" si="1"/>
        <v>0.23815972222222223</v>
      </c>
      <c r="N13" s="10">
        <f t="shared" si="1"/>
        <v>0.27982638888888878</v>
      </c>
      <c r="O13" s="98">
        <f t="shared" si="1"/>
        <v>0.32496527777777773</v>
      </c>
      <c r="P13" s="98">
        <f t="shared" si="1"/>
        <v>0.36663194444444436</v>
      </c>
      <c r="Q13" s="98">
        <f t="shared" si="1"/>
        <v>0.40829861111111099</v>
      </c>
      <c r="R13" s="98">
        <f t="shared" si="1"/>
        <v>0.49163194444444436</v>
      </c>
      <c r="S13" s="98">
        <f t="shared" si="1"/>
        <v>0.53329861111111121</v>
      </c>
      <c r="T13" s="98">
        <f t="shared" si="1"/>
        <v>0.57496527777777784</v>
      </c>
      <c r="U13" s="98">
        <f t="shared" si="1"/>
        <v>0.60968750000000005</v>
      </c>
      <c r="V13" s="98">
        <f t="shared" si="1"/>
        <v>0.65829861111111121</v>
      </c>
      <c r="W13" s="98">
        <f t="shared" si="1"/>
        <v>0.69996527777777795</v>
      </c>
      <c r="X13" s="90"/>
      <c r="Y13" s="90"/>
      <c r="Z13" s="20"/>
      <c r="AA13" s="20"/>
      <c r="AB13" s="20"/>
      <c r="AC13" s="20"/>
      <c r="AD13" s="20"/>
    </row>
    <row r="14" spans="1:54">
      <c r="A14" s="1951"/>
      <c r="B14" s="335" t="s">
        <v>460</v>
      </c>
      <c r="C14" s="1264" t="s">
        <v>4</v>
      </c>
      <c r="D14" s="1264" t="s">
        <v>1681</v>
      </c>
      <c r="E14" s="1509"/>
      <c r="F14" s="396">
        <v>0.83</v>
      </c>
      <c r="G14" s="8">
        <f t="shared" si="3"/>
        <v>3.92</v>
      </c>
      <c r="H14" s="607" t="s">
        <v>1063</v>
      </c>
      <c r="I14" s="607" t="s">
        <v>1064</v>
      </c>
      <c r="J14" s="1508">
        <v>35</v>
      </c>
      <c r="K14" s="9">
        <f t="shared" si="0"/>
        <v>9.88095238095238E-4</v>
      </c>
      <c r="L14" s="9">
        <f t="shared" si="2"/>
        <v>6.5089285714285718E-3</v>
      </c>
      <c r="M14" s="10">
        <f t="shared" si="1"/>
        <v>0.23914781746031746</v>
      </c>
      <c r="N14" s="10">
        <f t="shared" si="1"/>
        <v>0.28081448412698401</v>
      </c>
      <c r="O14" s="98">
        <f t="shared" si="1"/>
        <v>0.32595337301587296</v>
      </c>
      <c r="P14" s="98">
        <f t="shared" si="1"/>
        <v>0.36762003968253959</v>
      </c>
      <c r="Q14" s="98">
        <f t="shared" si="1"/>
        <v>0.40928670634920622</v>
      </c>
      <c r="R14" s="98">
        <f t="shared" si="1"/>
        <v>0.49262003968253959</v>
      </c>
      <c r="S14" s="98">
        <f t="shared" si="1"/>
        <v>0.5342867063492065</v>
      </c>
      <c r="T14" s="98">
        <f t="shared" si="1"/>
        <v>0.57595337301587313</v>
      </c>
      <c r="U14" s="98">
        <f t="shared" si="1"/>
        <v>0.61067559523809534</v>
      </c>
      <c r="V14" s="98">
        <f t="shared" si="1"/>
        <v>0.6592867063492065</v>
      </c>
      <c r="W14" s="98">
        <f t="shared" si="1"/>
        <v>0.70095337301587324</v>
      </c>
      <c r="X14" s="90"/>
      <c r="Y14" s="90"/>
      <c r="Z14" s="20"/>
      <c r="AA14" s="20"/>
      <c r="AB14" s="20"/>
      <c r="AC14" s="20"/>
      <c r="AD14" s="20"/>
    </row>
    <row r="15" spans="1:54">
      <c r="A15" s="1951"/>
      <c r="B15" s="1071" t="s">
        <v>459</v>
      </c>
      <c r="C15" s="1264" t="s">
        <v>4</v>
      </c>
      <c r="D15" s="1264" t="s">
        <v>1681</v>
      </c>
      <c r="E15" s="114" t="s">
        <v>26</v>
      </c>
      <c r="F15" s="132">
        <v>0.69</v>
      </c>
      <c r="G15" s="115">
        <f t="shared" si="3"/>
        <v>4.6099999999999994</v>
      </c>
      <c r="H15" s="607" t="s">
        <v>1065</v>
      </c>
      <c r="I15" s="607" t="s">
        <v>701</v>
      </c>
      <c r="J15" s="116">
        <v>35</v>
      </c>
      <c r="K15" s="118">
        <f t="shared" si="0"/>
        <v>8.2142857142857137E-4</v>
      </c>
      <c r="L15" s="118">
        <f t="shared" si="2"/>
        <v>7.3303571428571428E-3</v>
      </c>
      <c r="M15" s="119">
        <f t="shared" si="1"/>
        <v>0.23996924603174605</v>
      </c>
      <c r="N15" s="119">
        <f t="shared" si="1"/>
        <v>0.28163591269841259</v>
      </c>
      <c r="O15" s="119">
        <f t="shared" si="1"/>
        <v>0.32677480158730154</v>
      </c>
      <c r="P15" s="119">
        <f t="shared" si="1"/>
        <v>0.36844146825396817</v>
      </c>
      <c r="Q15" s="119">
        <f t="shared" si="1"/>
        <v>0.4101081349206348</v>
      </c>
      <c r="R15" s="119">
        <f t="shared" si="1"/>
        <v>0.49344146825396817</v>
      </c>
      <c r="S15" s="119">
        <f t="shared" si="1"/>
        <v>0.53510813492063503</v>
      </c>
      <c r="T15" s="119">
        <f t="shared" si="1"/>
        <v>0.57677480158730166</v>
      </c>
      <c r="U15" s="119">
        <f t="shared" si="1"/>
        <v>0.61149702380952387</v>
      </c>
      <c r="V15" s="119">
        <f t="shared" si="1"/>
        <v>0.66010813492063503</v>
      </c>
      <c r="W15" s="119">
        <f t="shared" si="1"/>
        <v>0.70177480158730177</v>
      </c>
      <c r="X15" s="90"/>
      <c r="Y15" s="90"/>
      <c r="Z15" s="20"/>
      <c r="AA15" s="20"/>
      <c r="AB15" s="20"/>
      <c r="AC15" s="20"/>
      <c r="AD15" s="20"/>
    </row>
    <row r="16" spans="1:54">
      <c r="A16" s="1951"/>
      <c r="B16" s="335" t="s">
        <v>195</v>
      </c>
      <c r="C16" s="1264" t="s">
        <v>4</v>
      </c>
      <c r="D16" s="1264" t="s">
        <v>1681</v>
      </c>
      <c r="E16" s="1509" t="s">
        <v>27</v>
      </c>
      <c r="F16" s="396">
        <v>0.5</v>
      </c>
      <c r="G16" s="8">
        <f t="shared" si="3"/>
        <v>5.1099999999999994</v>
      </c>
      <c r="H16" s="607" t="s">
        <v>793</v>
      </c>
      <c r="I16" s="607" t="s">
        <v>794</v>
      </c>
      <c r="J16" s="1508">
        <v>30</v>
      </c>
      <c r="K16" s="9">
        <f t="shared" si="0"/>
        <v>6.9444444444444447E-4</v>
      </c>
      <c r="L16" s="9">
        <f t="shared" si="2"/>
        <v>8.0248015873015874E-3</v>
      </c>
      <c r="M16" s="10">
        <f t="shared" si="1"/>
        <v>0.24066369047619049</v>
      </c>
      <c r="N16" s="10">
        <f t="shared" si="1"/>
        <v>0.28233035714285704</v>
      </c>
      <c r="O16" s="98">
        <f t="shared" si="1"/>
        <v>0.32746924603174599</v>
      </c>
      <c r="P16" s="98">
        <f t="shared" si="1"/>
        <v>0.36913591269841262</v>
      </c>
      <c r="Q16" s="98">
        <f t="shared" si="1"/>
        <v>0.41080257936507925</v>
      </c>
      <c r="R16" s="98">
        <f t="shared" si="1"/>
        <v>0.49413591269841262</v>
      </c>
      <c r="S16" s="98">
        <f t="shared" si="1"/>
        <v>0.53580257936507947</v>
      </c>
      <c r="T16" s="98">
        <f t="shared" si="1"/>
        <v>0.5774692460317461</v>
      </c>
      <c r="U16" s="98">
        <f t="shared" si="1"/>
        <v>0.61219146825396831</v>
      </c>
      <c r="V16" s="98">
        <f t="shared" si="1"/>
        <v>0.66080257936507947</v>
      </c>
      <c r="W16" s="98">
        <f t="shared" si="1"/>
        <v>0.70246924603174621</v>
      </c>
      <c r="X16" s="90"/>
      <c r="Y16" s="90"/>
      <c r="Z16" s="20"/>
      <c r="AA16" s="20"/>
      <c r="AB16" s="20"/>
      <c r="AC16" s="20"/>
      <c r="AD16" s="20"/>
    </row>
    <row r="17" spans="1:50">
      <c r="A17" s="1951"/>
      <c r="B17" s="335" t="s">
        <v>196</v>
      </c>
      <c r="C17" s="1516" t="s">
        <v>5</v>
      </c>
      <c r="D17" s="1516" t="s">
        <v>1684</v>
      </c>
      <c r="E17" s="1509" t="s">
        <v>28</v>
      </c>
      <c r="F17" s="1039">
        <v>2.48</v>
      </c>
      <c r="G17" s="8">
        <f t="shared" si="3"/>
        <v>7.59</v>
      </c>
      <c r="H17" s="607" t="s">
        <v>793</v>
      </c>
      <c r="I17" s="607" t="s">
        <v>794</v>
      </c>
      <c r="J17" s="1508">
        <v>35</v>
      </c>
      <c r="K17" s="9">
        <f t="shared" si="0"/>
        <v>2.9523809523809524E-3</v>
      </c>
      <c r="L17" s="9">
        <f t="shared" si="2"/>
        <v>1.097718253968254E-2</v>
      </c>
      <c r="M17" s="10">
        <f t="shared" si="1"/>
        <v>0.24361607142857145</v>
      </c>
      <c r="N17" s="10">
        <f t="shared" si="1"/>
        <v>0.28528273809523796</v>
      </c>
      <c r="O17" s="98">
        <f t="shared" si="1"/>
        <v>0.33042162698412691</v>
      </c>
      <c r="P17" s="98">
        <f t="shared" si="1"/>
        <v>0.37208829365079354</v>
      </c>
      <c r="Q17" s="98">
        <f t="shared" si="1"/>
        <v>0.41375496031746017</v>
      </c>
      <c r="R17" s="98">
        <f t="shared" si="1"/>
        <v>0.49708829365079354</v>
      </c>
      <c r="S17" s="98">
        <f t="shared" si="1"/>
        <v>0.5387549603174604</v>
      </c>
      <c r="T17" s="98">
        <f t="shared" si="1"/>
        <v>0.58042162698412703</v>
      </c>
      <c r="U17" s="98">
        <f t="shared" si="1"/>
        <v>0.61514384920634924</v>
      </c>
      <c r="V17" s="98">
        <f t="shared" si="1"/>
        <v>0.6637549603174604</v>
      </c>
      <c r="W17" s="98">
        <f t="shared" si="1"/>
        <v>0.70542162698412714</v>
      </c>
      <c r="X17" s="90"/>
      <c r="Y17" s="90"/>
      <c r="Z17" s="20"/>
      <c r="AA17" s="20"/>
      <c r="AB17" s="20"/>
      <c r="AC17" s="20"/>
      <c r="AD17" s="20"/>
    </row>
    <row r="18" spans="1:50">
      <c r="A18" s="1951"/>
      <c r="B18" s="1071" t="s">
        <v>197</v>
      </c>
      <c r="C18" s="1516" t="s">
        <v>4</v>
      </c>
      <c r="D18" s="1516" t="s">
        <v>1681</v>
      </c>
      <c r="E18" s="114" t="s">
        <v>29</v>
      </c>
      <c r="F18" s="132">
        <v>0.85</v>
      </c>
      <c r="G18" s="115">
        <f t="shared" si="3"/>
        <v>8.44</v>
      </c>
      <c r="H18" s="607" t="s">
        <v>747</v>
      </c>
      <c r="I18" s="607" t="s">
        <v>748</v>
      </c>
      <c r="J18" s="116">
        <v>35</v>
      </c>
      <c r="K18" s="118">
        <f t="shared" si="0"/>
        <v>1.0119047619047618E-3</v>
      </c>
      <c r="L18" s="118">
        <f t="shared" si="2"/>
        <v>1.1989087301587303E-2</v>
      </c>
      <c r="M18" s="119">
        <f t="shared" si="1"/>
        <v>0.24462797619047622</v>
      </c>
      <c r="N18" s="119">
        <f t="shared" si="1"/>
        <v>0.28629464285714273</v>
      </c>
      <c r="O18" s="119">
        <f t="shared" si="1"/>
        <v>0.33143353174603168</v>
      </c>
      <c r="P18" s="119">
        <f t="shared" si="1"/>
        <v>0.37310019841269831</v>
      </c>
      <c r="Q18" s="119">
        <f t="shared" si="1"/>
        <v>0.41476686507936494</v>
      </c>
      <c r="R18" s="119">
        <f t="shared" si="1"/>
        <v>0.49810019841269831</v>
      </c>
      <c r="S18" s="119">
        <f t="shared" si="1"/>
        <v>0.53976686507936511</v>
      </c>
      <c r="T18" s="119">
        <f t="shared" si="1"/>
        <v>0.58143353174603174</v>
      </c>
      <c r="U18" s="119">
        <f t="shared" si="1"/>
        <v>0.61615575396825395</v>
      </c>
      <c r="V18" s="119">
        <f t="shared" si="1"/>
        <v>0.66476686507936511</v>
      </c>
      <c r="W18" s="119">
        <f t="shared" si="1"/>
        <v>0.70643353174603185</v>
      </c>
      <c r="X18" s="90"/>
      <c r="Y18" s="90"/>
      <c r="Z18" s="20"/>
      <c r="AA18" s="20"/>
      <c r="AB18" s="20"/>
      <c r="AC18" s="20"/>
      <c r="AD18" s="20"/>
    </row>
    <row r="19" spans="1:50">
      <c r="A19" s="1951"/>
      <c r="B19" s="335" t="s">
        <v>196</v>
      </c>
      <c r="C19" s="1516" t="s">
        <v>4</v>
      </c>
      <c r="D19" s="1516" t="s">
        <v>1684</v>
      </c>
      <c r="E19" s="1509" t="s">
        <v>30</v>
      </c>
      <c r="F19" s="396">
        <v>0.85</v>
      </c>
      <c r="G19" s="8">
        <f t="shared" si="3"/>
        <v>9.2899999999999991</v>
      </c>
      <c r="H19" s="607" t="s">
        <v>764</v>
      </c>
      <c r="I19" s="609" t="s">
        <v>765</v>
      </c>
      <c r="J19" s="1508">
        <v>35</v>
      </c>
      <c r="K19" s="9">
        <f t="shared" si="0"/>
        <v>1.0119047619047618E-3</v>
      </c>
      <c r="L19" s="9">
        <f t="shared" si="2"/>
        <v>1.3000992063492065E-2</v>
      </c>
      <c r="M19" s="10">
        <f t="shared" si="1"/>
        <v>0.24563988095238098</v>
      </c>
      <c r="N19" s="10">
        <f t="shared" si="1"/>
        <v>0.2873065476190475</v>
      </c>
      <c r="O19" s="98">
        <f t="shared" si="1"/>
        <v>0.33244543650793645</v>
      </c>
      <c r="P19" s="98">
        <f t="shared" si="1"/>
        <v>0.37411210317460308</v>
      </c>
      <c r="Q19" s="98">
        <f t="shared" si="1"/>
        <v>0.41577876984126971</v>
      </c>
      <c r="R19" s="98">
        <f t="shared" si="1"/>
        <v>0.49911210317460308</v>
      </c>
      <c r="S19" s="98">
        <f t="shared" si="1"/>
        <v>0.54077876984126982</v>
      </c>
      <c r="T19" s="98">
        <f t="shared" si="1"/>
        <v>0.58244543650793645</v>
      </c>
      <c r="U19" s="98">
        <f t="shared" si="1"/>
        <v>0.61716765873015866</v>
      </c>
      <c r="V19" s="98">
        <f t="shared" si="1"/>
        <v>0.66577876984126982</v>
      </c>
      <c r="W19" s="98">
        <f t="shared" si="1"/>
        <v>0.70744543650793656</v>
      </c>
      <c r="X19" s="90"/>
      <c r="Y19" s="90"/>
      <c r="Z19" s="20"/>
      <c r="AA19" s="20"/>
      <c r="AB19" s="20"/>
      <c r="AC19" s="20"/>
      <c r="AD19" s="20"/>
    </row>
    <row r="20" spans="1:50">
      <c r="A20" s="1951"/>
      <c r="B20" s="335" t="s">
        <v>198</v>
      </c>
      <c r="C20" s="1516" t="s">
        <v>5</v>
      </c>
      <c r="D20" s="1516" t="s">
        <v>1683</v>
      </c>
      <c r="E20" s="1509" t="s">
        <v>31</v>
      </c>
      <c r="F20" s="27">
        <v>1.75</v>
      </c>
      <c r="G20" s="8">
        <f t="shared" si="3"/>
        <v>11.04</v>
      </c>
      <c r="H20" s="607" t="s">
        <v>1074</v>
      </c>
      <c r="I20" s="607" t="s">
        <v>1075</v>
      </c>
      <c r="J20" s="1508">
        <v>30</v>
      </c>
      <c r="K20" s="9">
        <f t="shared" si="0"/>
        <v>2.4305555555555556E-3</v>
      </c>
      <c r="L20" s="9">
        <f t="shared" si="2"/>
        <v>1.5431547619047621E-2</v>
      </c>
      <c r="M20" s="10">
        <f t="shared" si="1"/>
        <v>0.24807043650793653</v>
      </c>
      <c r="N20" s="10">
        <f t="shared" si="1"/>
        <v>0.28973710317460305</v>
      </c>
      <c r="O20" s="98">
        <f t="shared" si="1"/>
        <v>0.334875992063492</v>
      </c>
      <c r="P20" s="98">
        <f t="shared" si="1"/>
        <v>0.37654265873015863</v>
      </c>
      <c r="Q20" s="98">
        <f t="shared" si="1"/>
        <v>0.41820932539682526</v>
      </c>
      <c r="R20" s="98">
        <f t="shared" si="1"/>
        <v>0.50154265873015869</v>
      </c>
      <c r="S20" s="98">
        <f t="shared" si="1"/>
        <v>0.54320932539682543</v>
      </c>
      <c r="T20" s="98">
        <f t="shared" si="1"/>
        <v>0.58487599206349206</v>
      </c>
      <c r="U20" s="98">
        <f t="shared" si="1"/>
        <v>0.61959821428571427</v>
      </c>
      <c r="V20" s="98">
        <f t="shared" si="1"/>
        <v>0.66820932539682543</v>
      </c>
      <c r="W20" s="98">
        <f t="shared" si="1"/>
        <v>0.70987599206349217</v>
      </c>
      <c r="X20" s="90"/>
      <c r="Y20" s="90"/>
      <c r="Z20" s="20"/>
      <c r="AA20" s="20"/>
      <c r="AB20" s="20"/>
      <c r="AC20" s="20"/>
      <c r="AD20" s="20"/>
    </row>
    <row r="21" spans="1:50">
      <c r="A21" s="1951"/>
      <c r="B21" s="1071" t="s">
        <v>199</v>
      </c>
      <c r="C21" s="1516" t="s">
        <v>4</v>
      </c>
      <c r="D21" s="1516" t="s">
        <v>1681</v>
      </c>
      <c r="E21" s="114" t="s">
        <v>32</v>
      </c>
      <c r="F21" s="115">
        <v>0.78</v>
      </c>
      <c r="G21" s="115">
        <f t="shared" si="3"/>
        <v>11.819999999999999</v>
      </c>
      <c r="H21" s="607" t="s">
        <v>1076</v>
      </c>
      <c r="I21" s="607" t="s">
        <v>1077</v>
      </c>
      <c r="J21" s="116">
        <v>30</v>
      </c>
      <c r="K21" s="118">
        <f t="shared" si="0"/>
        <v>1.0833333333333335E-3</v>
      </c>
      <c r="L21" s="118">
        <f t="shared" si="2"/>
        <v>1.6514880952380954E-2</v>
      </c>
      <c r="M21" s="119">
        <f t="shared" si="1"/>
        <v>0.24915376984126986</v>
      </c>
      <c r="N21" s="119">
        <f t="shared" si="1"/>
        <v>0.29082043650793638</v>
      </c>
      <c r="O21" s="119">
        <f t="shared" si="1"/>
        <v>0.33595932539682533</v>
      </c>
      <c r="P21" s="119">
        <f t="shared" ref="P21:W21" si="4">P20+$K21</f>
        <v>0.37762599206349196</v>
      </c>
      <c r="Q21" s="119">
        <f t="shared" si="4"/>
        <v>0.41929265873015859</v>
      </c>
      <c r="R21" s="119">
        <f t="shared" si="4"/>
        <v>0.50262599206349201</v>
      </c>
      <c r="S21" s="119">
        <f t="shared" si="4"/>
        <v>0.54429265873015875</v>
      </c>
      <c r="T21" s="119">
        <f t="shared" si="4"/>
        <v>0.58595932539682538</v>
      </c>
      <c r="U21" s="119">
        <f t="shared" si="4"/>
        <v>0.62068154761904759</v>
      </c>
      <c r="V21" s="119">
        <f t="shared" si="4"/>
        <v>0.66929265873015875</v>
      </c>
      <c r="W21" s="119">
        <f t="shared" si="4"/>
        <v>0.71095932539682549</v>
      </c>
      <c r="X21" s="90"/>
      <c r="Y21" s="90"/>
      <c r="Z21" s="20"/>
      <c r="AA21" s="20"/>
      <c r="AB21" s="20"/>
      <c r="AC21" s="20"/>
      <c r="AD21" s="20"/>
      <c r="AE21" s="192"/>
    </row>
    <row r="22" spans="1:50">
      <c r="A22" s="1951"/>
      <c r="B22" s="335" t="s">
        <v>207</v>
      </c>
      <c r="C22" s="1516" t="s">
        <v>4</v>
      </c>
      <c r="D22" s="1516" t="s">
        <v>1683</v>
      </c>
      <c r="E22" s="1509" t="s">
        <v>148</v>
      </c>
      <c r="F22" s="27">
        <v>0.94</v>
      </c>
      <c r="G22" s="8">
        <f t="shared" si="3"/>
        <v>12.759999999999998</v>
      </c>
      <c r="H22" s="607" t="s">
        <v>1078</v>
      </c>
      <c r="I22" s="609" t="s">
        <v>1079</v>
      </c>
      <c r="J22" s="1508">
        <v>30</v>
      </c>
      <c r="K22" s="9">
        <f t="shared" si="0"/>
        <v>1.3055555555555555E-3</v>
      </c>
      <c r="L22" s="9">
        <f t="shared" si="2"/>
        <v>1.7820436507936511E-2</v>
      </c>
      <c r="M22" s="10">
        <f t="shared" ref="M22:W31" si="5">M21+$K22</f>
        <v>0.25045932539682542</v>
      </c>
      <c r="N22" s="10">
        <f t="shared" si="5"/>
        <v>0.29212599206349193</v>
      </c>
      <c r="O22" s="98">
        <f t="shared" si="5"/>
        <v>0.33726488095238089</v>
      </c>
      <c r="P22" s="98">
        <f t="shared" si="5"/>
        <v>0.37893154761904752</v>
      </c>
      <c r="Q22" s="98">
        <f t="shared" si="5"/>
        <v>0.42059821428571414</v>
      </c>
      <c r="R22" s="98">
        <f t="shared" si="5"/>
        <v>0.50393154761904757</v>
      </c>
      <c r="S22" s="98">
        <f t="shared" si="5"/>
        <v>0.54559821428571431</v>
      </c>
      <c r="T22" s="98">
        <f t="shared" si="5"/>
        <v>0.58726488095238094</v>
      </c>
      <c r="U22" s="98">
        <f t="shared" si="5"/>
        <v>0.62198710317460315</v>
      </c>
      <c r="V22" s="98">
        <f t="shared" si="5"/>
        <v>0.67059821428571431</v>
      </c>
      <c r="W22" s="98">
        <f t="shared" si="5"/>
        <v>0.71226488095238105</v>
      </c>
      <c r="X22" s="90"/>
      <c r="Y22" s="90"/>
      <c r="Z22" s="20"/>
      <c r="AA22" s="20"/>
      <c r="AB22" s="20"/>
      <c r="AC22" s="20"/>
      <c r="AD22" s="20"/>
      <c r="AE22" s="92"/>
      <c r="AF22" s="15"/>
    </row>
    <row r="23" spans="1:50">
      <c r="A23" s="1951"/>
      <c r="B23" s="906" t="s">
        <v>208</v>
      </c>
      <c r="C23" s="1516" t="s">
        <v>4</v>
      </c>
      <c r="D23" s="1516" t="s">
        <v>1683</v>
      </c>
      <c r="E23" s="1509" t="s">
        <v>149</v>
      </c>
      <c r="F23" s="27">
        <v>0.6</v>
      </c>
      <c r="G23" s="8">
        <f t="shared" si="3"/>
        <v>13.359999999999998</v>
      </c>
      <c r="H23" s="607" t="s">
        <v>1080</v>
      </c>
      <c r="I23" s="607" t="s">
        <v>1081</v>
      </c>
      <c r="J23" s="1508">
        <v>25</v>
      </c>
      <c r="K23" s="9">
        <f t="shared" si="0"/>
        <v>1E-3</v>
      </c>
      <c r="L23" s="9">
        <f t="shared" si="2"/>
        <v>1.8820436507936512E-2</v>
      </c>
      <c r="M23" s="10">
        <f t="shared" si="5"/>
        <v>0.25145932539682542</v>
      </c>
      <c r="N23" s="10">
        <f t="shared" si="5"/>
        <v>0.29312599206349194</v>
      </c>
      <c r="O23" s="98">
        <f t="shared" si="5"/>
        <v>0.33826488095238089</v>
      </c>
      <c r="P23" s="98">
        <f t="shared" si="5"/>
        <v>0.37993154761904752</v>
      </c>
      <c r="Q23" s="98">
        <f t="shared" si="5"/>
        <v>0.42159821428571415</v>
      </c>
      <c r="R23" s="98">
        <f t="shared" si="5"/>
        <v>0.50493154761904757</v>
      </c>
      <c r="S23" s="98">
        <f t="shared" si="5"/>
        <v>0.54659821428571431</v>
      </c>
      <c r="T23" s="98">
        <f t="shared" si="5"/>
        <v>0.58826488095238094</v>
      </c>
      <c r="U23" s="98">
        <f t="shared" si="5"/>
        <v>0.62298710317460315</v>
      </c>
      <c r="V23" s="98">
        <f t="shared" si="5"/>
        <v>0.67159821428571431</v>
      </c>
      <c r="W23" s="98">
        <f t="shared" si="5"/>
        <v>0.71326488095238105</v>
      </c>
      <c r="X23" s="90"/>
      <c r="Y23" s="90"/>
      <c r="Z23" s="20"/>
      <c r="AA23" s="20"/>
      <c r="AB23" s="20"/>
      <c r="AC23" s="20"/>
      <c r="AD23" s="20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</row>
    <row r="24" spans="1:50">
      <c r="A24" s="1951"/>
      <c r="B24" s="335" t="s">
        <v>200</v>
      </c>
      <c r="C24" s="1516" t="s">
        <v>4</v>
      </c>
      <c r="D24" s="1516" t="s">
        <v>1681</v>
      </c>
      <c r="E24" s="1509" t="s">
        <v>150</v>
      </c>
      <c r="F24" s="27">
        <v>0.8</v>
      </c>
      <c r="G24" s="8">
        <f t="shared" si="3"/>
        <v>14.159999999999998</v>
      </c>
      <c r="H24" s="607" t="s">
        <v>1094</v>
      </c>
      <c r="I24" s="607" t="s">
        <v>1095</v>
      </c>
      <c r="J24" s="1508">
        <v>25</v>
      </c>
      <c r="K24" s="9">
        <f t="shared" si="0"/>
        <v>1.3333333333333333E-3</v>
      </c>
      <c r="L24" s="9">
        <f t="shared" si="2"/>
        <v>2.0153769841269844E-2</v>
      </c>
      <c r="M24" s="10">
        <f t="shared" si="5"/>
        <v>0.25279265873015877</v>
      </c>
      <c r="N24" s="10">
        <f t="shared" si="5"/>
        <v>0.29445932539682529</v>
      </c>
      <c r="O24" s="98">
        <f t="shared" si="5"/>
        <v>0.33959821428571424</v>
      </c>
      <c r="P24" s="98">
        <f t="shared" si="5"/>
        <v>0.38126488095238087</v>
      </c>
      <c r="Q24" s="98">
        <f t="shared" si="5"/>
        <v>0.4229315476190475</v>
      </c>
      <c r="R24" s="98">
        <f t="shared" si="5"/>
        <v>0.50626488095238087</v>
      </c>
      <c r="S24" s="98">
        <f t="shared" si="5"/>
        <v>0.54793154761904761</v>
      </c>
      <c r="T24" s="98">
        <f t="shared" si="5"/>
        <v>0.58959821428571424</v>
      </c>
      <c r="U24" s="98">
        <f t="shared" si="5"/>
        <v>0.62432043650793645</v>
      </c>
      <c r="V24" s="98">
        <f t="shared" si="5"/>
        <v>0.67293154761904761</v>
      </c>
      <c r="W24" s="98">
        <f t="shared" si="5"/>
        <v>0.71459821428571435</v>
      </c>
      <c r="X24" s="90"/>
      <c r="Y24" s="90"/>
      <c r="Z24" s="20"/>
      <c r="AA24" s="20"/>
      <c r="AB24" s="20"/>
      <c r="AC24" s="20"/>
      <c r="AD24" s="20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</row>
    <row r="25" spans="1:50">
      <c r="A25" s="1951"/>
      <c r="B25" s="335" t="s">
        <v>201</v>
      </c>
      <c r="C25" s="1516" t="s">
        <v>4</v>
      </c>
      <c r="D25" s="1516" t="s">
        <v>1681</v>
      </c>
      <c r="E25" s="1509" t="s">
        <v>151</v>
      </c>
      <c r="F25" s="27">
        <v>0.6</v>
      </c>
      <c r="G25" s="8">
        <f t="shared" si="3"/>
        <v>14.759999999999998</v>
      </c>
      <c r="H25" s="607" t="s">
        <v>1096</v>
      </c>
      <c r="I25" s="609" t="s">
        <v>1097</v>
      </c>
      <c r="J25" s="1508">
        <v>25</v>
      </c>
      <c r="K25" s="9">
        <f t="shared" si="0"/>
        <v>1E-3</v>
      </c>
      <c r="L25" s="9">
        <f t="shared" si="2"/>
        <v>2.1153769841269845E-2</v>
      </c>
      <c r="M25" s="10">
        <f t="shared" si="5"/>
        <v>0.25379265873015877</v>
      </c>
      <c r="N25" s="10">
        <f t="shared" si="5"/>
        <v>0.29545932539682529</v>
      </c>
      <c r="O25" s="98">
        <f t="shared" si="5"/>
        <v>0.34059821428571424</v>
      </c>
      <c r="P25" s="98">
        <f t="shared" si="5"/>
        <v>0.38226488095238087</v>
      </c>
      <c r="Q25" s="98">
        <f t="shared" si="5"/>
        <v>0.4239315476190475</v>
      </c>
      <c r="R25" s="98">
        <f t="shared" si="5"/>
        <v>0.50726488095238087</v>
      </c>
      <c r="S25" s="98">
        <f t="shared" si="5"/>
        <v>0.54893154761904761</v>
      </c>
      <c r="T25" s="98">
        <f t="shared" si="5"/>
        <v>0.59059821428571424</v>
      </c>
      <c r="U25" s="98">
        <f t="shared" si="5"/>
        <v>0.62532043650793645</v>
      </c>
      <c r="V25" s="98">
        <f t="shared" si="5"/>
        <v>0.67393154761904761</v>
      </c>
      <c r="W25" s="98">
        <f t="shared" si="5"/>
        <v>0.71559821428571435</v>
      </c>
      <c r="X25" s="90"/>
      <c r="Y25" s="90"/>
      <c r="Z25" s="20"/>
      <c r="AA25" s="20"/>
      <c r="AB25" s="20"/>
      <c r="AC25" s="20"/>
      <c r="AD25" s="20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</row>
    <row r="26" spans="1:50">
      <c r="A26" s="1951"/>
      <c r="B26" s="335" t="s">
        <v>202</v>
      </c>
      <c r="C26" s="1516" t="s">
        <v>4</v>
      </c>
      <c r="D26" s="1516" t="s">
        <v>1681</v>
      </c>
      <c r="E26" s="1509" t="s">
        <v>152</v>
      </c>
      <c r="F26" s="27">
        <v>1.3</v>
      </c>
      <c r="G26" s="8">
        <f t="shared" si="3"/>
        <v>16.059999999999999</v>
      </c>
      <c r="H26" s="607" t="s">
        <v>1098</v>
      </c>
      <c r="I26" s="607" t="s">
        <v>1099</v>
      </c>
      <c r="J26" s="1508">
        <v>25</v>
      </c>
      <c r="K26" s="9">
        <f t="shared" si="0"/>
        <v>2.166666666666667E-3</v>
      </c>
      <c r="L26" s="9">
        <f t="shared" si="2"/>
        <v>2.3320436507936512E-2</v>
      </c>
      <c r="M26" s="10">
        <f t="shared" si="5"/>
        <v>0.25595932539682542</v>
      </c>
      <c r="N26" s="10">
        <f t="shared" si="5"/>
        <v>0.29762599206349194</v>
      </c>
      <c r="O26" s="98">
        <f t="shared" si="5"/>
        <v>0.34276488095238089</v>
      </c>
      <c r="P26" s="98">
        <f t="shared" si="5"/>
        <v>0.38443154761904752</v>
      </c>
      <c r="Q26" s="98">
        <f t="shared" si="5"/>
        <v>0.42609821428571415</v>
      </c>
      <c r="R26" s="98">
        <f t="shared" si="5"/>
        <v>0.50943154761904752</v>
      </c>
      <c r="S26" s="98">
        <f t="shared" si="5"/>
        <v>0.55109821428571426</v>
      </c>
      <c r="T26" s="98">
        <f t="shared" si="5"/>
        <v>0.59276488095238089</v>
      </c>
      <c r="U26" s="98">
        <f t="shared" si="5"/>
        <v>0.6274871031746031</v>
      </c>
      <c r="V26" s="98">
        <f t="shared" si="5"/>
        <v>0.67609821428571426</v>
      </c>
      <c r="W26" s="98">
        <f t="shared" si="5"/>
        <v>0.717764880952381</v>
      </c>
      <c r="X26" s="90"/>
      <c r="Y26" s="90"/>
      <c r="Z26" s="20"/>
      <c r="AA26" s="20"/>
      <c r="AB26" s="20"/>
      <c r="AC26" s="20"/>
      <c r="AD26" s="20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</row>
    <row r="27" spans="1:50">
      <c r="A27" s="1951"/>
      <c r="B27" s="335" t="s">
        <v>203</v>
      </c>
      <c r="C27" s="1516" t="s">
        <v>4</v>
      </c>
      <c r="D27" s="1516" t="s">
        <v>1681</v>
      </c>
      <c r="E27" s="1509" t="s">
        <v>153</v>
      </c>
      <c r="F27" s="27">
        <v>0.67</v>
      </c>
      <c r="G27" s="8">
        <f t="shared" si="3"/>
        <v>16.73</v>
      </c>
      <c r="H27" s="607" t="s">
        <v>737</v>
      </c>
      <c r="I27" s="607" t="s">
        <v>738</v>
      </c>
      <c r="J27" s="1508">
        <v>25</v>
      </c>
      <c r="K27" s="9">
        <f t="shared" si="0"/>
        <v>1.1166666666666666E-3</v>
      </c>
      <c r="L27" s="9">
        <f t="shared" si="2"/>
        <v>2.4437103174603177E-2</v>
      </c>
      <c r="M27" s="10">
        <f t="shared" si="5"/>
        <v>0.25707599206349208</v>
      </c>
      <c r="N27" s="10">
        <f t="shared" si="5"/>
        <v>0.29874265873015859</v>
      </c>
      <c r="O27" s="98">
        <f t="shared" si="5"/>
        <v>0.34388154761904755</v>
      </c>
      <c r="P27" s="98">
        <f t="shared" si="5"/>
        <v>0.38554821428571417</v>
      </c>
      <c r="Q27" s="98">
        <f t="shared" si="5"/>
        <v>0.4272148809523808</v>
      </c>
      <c r="R27" s="98">
        <f t="shared" si="5"/>
        <v>0.51054821428571417</v>
      </c>
      <c r="S27" s="98">
        <f t="shared" si="5"/>
        <v>0.55221488095238092</v>
      </c>
      <c r="T27" s="98">
        <f t="shared" si="5"/>
        <v>0.59388154761904755</v>
      </c>
      <c r="U27" s="98">
        <f t="shared" si="5"/>
        <v>0.62860376984126975</v>
      </c>
      <c r="V27" s="98">
        <f t="shared" si="5"/>
        <v>0.67721488095238092</v>
      </c>
      <c r="W27" s="98">
        <f t="shared" si="5"/>
        <v>0.71888154761904766</v>
      </c>
      <c r="X27" s="90"/>
      <c r="Y27" s="90"/>
      <c r="Z27" s="20"/>
      <c r="AA27" s="20"/>
      <c r="AB27" s="20"/>
      <c r="AC27" s="20"/>
      <c r="AD27" s="20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</row>
    <row r="28" spans="1:50">
      <c r="A28" s="1951"/>
      <c r="B28" s="1071" t="s">
        <v>204</v>
      </c>
      <c r="C28" s="1516" t="s">
        <v>4</v>
      </c>
      <c r="D28" s="1516" t="s">
        <v>1681</v>
      </c>
      <c r="E28" s="114" t="s">
        <v>154</v>
      </c>
      <c r="F28" s="115">
        <v>0.37</v>
      </c>
      <c r="G28" s="115">
        <f t="shared" si="3"/>
        <v>17.100000000000001</v>
      </c>
      <c r="H28" s="609" t="s">
        <v>739</v>
      </c>
      <c r="I28" s="609" t="s">
        <v>740</v>
      </c>
      <c r="J28" s="116">
        <v>25</v>
      </c>
      <c r="K28" s="118">
        <f t="shared" si="0"/>
        <v>6.1666666666666673E-4</v>
      </c>
      <c r="L28" s="118">
        <f t="shared" si="2"/>
        <v>2.5053769841269845E-2</v>
      </c>
      <c r="M28" s="119">
        <f t="shared" si="5"/>
        <v>0.25769265873015873</v>
      </c>
      <c r="N28" s="119">
        <f t="shared" si="5"/>
        <v>0.29935932539682525</v>
      </c>
      <c r="O28" s="119">
        <f t="shared" si="5"/>
        <v>0.3444982142857142</v>
      </c>
      <c r="P28" s="119">
        <f t="shared" si="5"/>
        <v>0.38616488095238083</v>
      </c>
      <c r="Q28" s="119">
        <f t="shared" si="5"/>
        <v>0.42783154761904746</v>
      </c>
      <c r="R28" s="119">
        <f t="shared" si="5"/>
        <v>0.51116488095238088</v>
      </c>
      <c r="S28" s="119">
        <f t="shared" si="5"/>
        <v>0.55283154761904763</v>
      </c>
      <c r="T28" s="119">
        <f t="shared" si="5"/>
        <v>0.59449821428571425</v>
      </c>
      <c r="U28" s="119">
        <f t="shared" si="5"/>
        <v>0.62922043650793646</v>
      </c>
      <c r="V28" s="119">
        <f t="shared" si="5"/>
        <v>0.67783154761904763</v>
      </c>
      <c r="W28" s="119">
        <f t="shared" si="5"/>
        <v>0.71949821428571437</v>
      </c>
      <c r="X28" s="90"/>
      <c r="Y28" s="90"/>
      <c r="Z28" s="20"/>
      <c r="AA28" s="20"/>
      <c r="AB28" s="20"/>
      <c r="AC28" s="20"/>
      <c r="AD28" s="20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</row>
    <row r="29" spans="1:50">
      <c r="A29" s="1951"/>
      <c r="B29" s="335" t="s">
        <v>209</v>
      </c>
      <c r="C29" s="1516" t="s">
        <v>4</v>
      </c>
      <c r="D29" s="1516" t="s">
        <v>1681</v>
      </c>
      <c r="E29" s="1509" t="s">
        <v>155</v>
      </c>
      <c r="F29" s="27">
        <v>0.39</v>
      </c>
      <c r="G29" s="8">
        <f t="shared" si="3"/>
        <v>17.490000000000002</v>
      </c>
      <c r="H29" s="607" t="s">
        <v>772</v>
      </c>
      <c r="I29" s="607" t="s">
        <v>773</v>
      </c>
      <c r="J29" s="1508">
        <v>25</v>
      </c>
      <c r="K29" s="9">
        <f t="shared" si="0"/>
        <v>6.5000000000000008E-4</v>
      </c>
      <c r="L29" s="9">
        <f t="shared" si="2"/>
        <v>2.5703769841269847E-2</v>
      </c>
      <c r="M29" s="10">
        <f t="shared" si="5"/>
        <v>0.25834265873015871</v>
      </c>
      <c r="N29" s="10">
        <f t="shared" si="5"/>
        <v>0.30000932539682523</v>
      </c>
      <c r="O29" s="98">
        <f t="shared" si="5"/>
        <v>0.34514821428571418</v>
      </c>
      <c r="P29" s="98">
        <f t="shared" si="5"/>
        <v>0.38681488095238081</v>
      </c>
      <c r="Q29" s="98">
        <f t="shared" si="5"/>
        <v>0.42848154761904744</v>
      </c>
      <c r="R29" s="98">
        <f t="shared" si="5"/>
        <v>0.51181488095238092</v>
      </c>
      <c r="S29" s="98">
        <f t="shared" si="5"/>
        <v>0.55348154761904766</v>
      </c>
      <c r="T29" s="98">
        <f t="shared" si="5"/>
        <v>0.59514821428571429</v>
      </c>
      <c r="U29" s="98">
        <f t="shared" si="5"/>
        <v>0.6298704365079365</v>
      </c>
      <c r="V29" s="98">
        <f t="shared" si="5"/>
        <v>0.67848154761904766</v>
      </c>
      <c r="W29" s="98">
        <f t="shared" si="5"/>
        <v>0.72014821428571441</v>
      </c>
      <c r="X29" s="90"/>
      <c r="Y29" s="90"/>
      <c r="Z29" s="20"/>
      <c r="AA29" s="20"/>
      <c r="AB29" s="20"/>
      <c r="AC29" s="20"/>
      <c r="AD29" s="20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</row>
    <row r="30" spans="1:50" ht="16.5" customHeight="1">
      <c r="A30" s="1951"/>
      <c r="B30" s="335" t="s">
        <v>210</v>
      </c>
      <c r="C30" s="1516" t="s">
        <v>4</v>
      </c>
      <c r="D30" s="1516" t="s">
        <v>1681</v>
      </c>
      <c r="E30" s="1509" t="s">
        <v>156</v>
      </c>
      <c r="F30" s="27">
        <v>0.4</v>
      </c>
      <c r="G30" s="8">
        <f t="shared" si="3"/>
        <v>17.89</v>
      </c>
      <c r="H30" s="607" t="s">
        <v>774</v>
      </c>
      <c r="I30" s="607" t="s">
        <v>775</v>
      </c>
      <c r="J30" s="1508">
        <v>25</v>
      </c>
      <c r="K30" s="9">
        <f t="shared" si="0"/>
        <v>6.6666666666666664E-4</v>
      </c>
      <c r="L30" s="9">
        <f t="shared" si="2"/>
        <v>2.6370436507936513E-2</v>
      </c>
      <c r="M30" s="10">
        <f t="shared" si="5"/>
        <v>0.25900932539682536</v>
      </c>
      <c r="N30" s="10">
        <f t="shared" si="5"/>
        <v>0.30067599206349188</v>
      </c>
      <c r="O30" s="98">
        <f t="shared" si="5"/>
        <v>0.34581488095238083</v>
      </c>
      <c r="P30" s="98">
        <f t="shared" si="5"/>
        <v>0.38748154761904746</v>
      </c>
      <c r="Q30" s="98">
        <f t="shared" si="5"/>
        <v>0.42914821428571409</v>
      </c>
      <c r="R30" s="98">
        <f t="shared" si="5"/>
        <v>0.51248154761904763</v>
      </c>
      <c r="S30" s="98">
        <f t="shared" si="5"/>
        <v>0.55414821428571437</v>
      </c>
      <c r="T30" s="98">
        <f t="shared" si="5"/>
        <v>0.595814880952381</v>
      </c>
      <c r="U30" s="98">
        <f t="shared" si="5"/>
        <v>0.63053710317460321</v>
      </c>
      <c r="V30" s="98">
        <f t="shared" si="5"/>
        <v>0.67914821428571437</v>
      </c>
      <c r="W30" s="98">
        <f t="shared" si="5"/>
        <v>0.72081488095238111</v>
      </c>
      <c r="X30" s="90"/>
      <c r="Y30" s="90"/>
      <c r="Z30" s="20"/>
      <c r="AA30" s="20"/>
      <c r="AB30" s="20"/>
      <c r="AC30" s="20"/>
      <c r="AD30" s="20"/>
      <c r="AF30" s="15"/>
      <c r="AG30" s="383"/>
      <c r="AH30" s="383"/>
      <c r="AI30" s="383"/>
      <c r="AJ30" s="383"/>
      <c r="AK30" s="383"/>
      <c r="AL30" s="383"/>
      <c r="AM30" s="383"/>
      <c r="AN30" s="383"/>
      <c r="AO30" s="383"/>
      <c r="AP30" s="15"/>
      <c r="AQ30" s="15"/>
      <c r="AR30" s="15"/>
      <c r="AS30" s="15"/>
      <c r="AT30" s="15"/>
      <c r="AU30" s="15"/>
      <c r="AV30" s="15"/>
    </row>
    <row r="31" spans="1:50">
      <c r="A31" s="1951"/>
      <c r="B31" s="1635" t="s">
        <v>190</v>
      </c>
      <c r="C31" s="1516" t="s">
        <v>5</v>
      </c>
      <c r="D31" s="1516" t="s">
        <v>1681</v>
      </c>
      <c r="E31" s="1509" t="s">
        <v>157</v>
      </c>
      <c r="F31" s="27">
        <v>0.5</v>
      </c>
      <c r="G31" s="8">
        <f t="shared" si="3"/>
        <v>18.39</v>
      </c>
      <c r="H31" s="607" t="s">
        <v>1066</v>
      </c>
      <c r="I31" s="609" t="s">
        <v>1067</v>
      </c>
      <c r="J31" s="1508">
        <v>25</v>
      </c>
      <c r="K31" s="9">
        <f t="shared" si="0"/>
        <v>8.3333333333333339E-4</v>
      </c>
      <c r="L31" s="9">
        <f t="shared" si="2"/>
        <v>2.7203769841269845E-2</v>
      </c>
      <c r="M31" s="10">
        <f t="shared" si="5"/>
        <v>0.25984265873015872</v>
      </c>
      <c r="N31" s="10">
        <f t="shared" si="5"/>
        <v>0.30150932539682523</v>
      </c>
      <c r="O31" s="98">
        <f t="shared" si="5"/>
        <v>0.34664821428571418</v>
      </c>
      <c r="P31" s="98">
        <f t="shared" si="5"/>
        <v>0.38831488095238081</v>
      </c>
      <c r="Q31" s="98">
        <f t="shared" si="5"/>
        <v>0.42998154761904744</v>
      </c>
      <c r="R31" s="98">
        <f t="shared" si="5"/>
        <v>0.51331488095238098</v>
      </c>
      <c r="S31" s="98">
        <f t="shared" si="5"/>
        <v>0.55498154761904772</v>
      </c>
      <c r="T31" s="98">
        <f t="shared" si="5"/>
        <v>0.59664821428571435</v>
      </c>
      <c r="U31" s="98">
        <f t="shared" si="5"/>
        <v>0.63137043650793656</v>
      </c>
      <c r="V31" s="98">
        <f t="shared" si="5"/>
        <v>0.67998154761904772</v>
      </c>
      <c r="W31" s="98">
        <f t="shared" si="5"/>
        <v>0.72164821428571446</v>
      </c>
      <c r="X31" s="90"/>
      <c r="Y31" s="90"/>
      <c r="Z31" s="20"/>
      <c r="AA31" s="20"/>
      <c r="AB31" s="20"/>
      <c r="AC31" s="20"/>
      <c r="AD31" s="20"/>
      <c r="AF31" s="383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</row>
    <row r="32" spans="1:50">
      <c r="A32" s="389"/>
      <c r="B32" s="17"/>
      <c r="C32" s="386"/>
      <c r="D32" s="386"/>
      <c r="E32" s="19"/>
      <c r="F32" s="19"/>
      <c r="G32" s="361"/>
      <c r="H32" s="78"/>
      <c r="I32" s="78"/>
      <c r="J32" s="20"/>
      <c r="K32" s="20"/>
      <c r="L32" s="20"/>
      <c r="M32" s="20"/>
      <c r="N32" s="20"/>
      <c r="O32" s="20"/>
      <c r="P32" s="20"/>
      <c r="Q32" s="20"/>
      <c r="R32" s="90"/>
      <c r="S32" s="20"/>
      <c r="T32" s="20"/>
      <c r="U32" s="20"/>
      <c r="V32" s="20"/>
      <c r="W32" s="20"/>
      <c r="X32" s="94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</row>
    <row r="33" spans="1:29">
      <c r="A33" s="389"/>
      <c r="B33" s="53"/>
      <c r="C33" s="386"/>
      <c r="D33" s="386"/>
      <c r="E33" s="19"/>
      <c r="F33" s="19"/>
      <c r="G33" s="361"/>
      <c r="H33" s="78"/>
      <c r="I33" s="78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410"/>
      <c r="Y33" s="411"/>
      <c r="Z33" s="412"/>
      <c r="AA33" s="412"/>
      <c r="AB33" s="15"/>
      <c r="AC33" s="15"/>
    </row>
    <row r="34" spans="1:29">
      <c r="A34" s="389"/>
      <c r="B34" s="53"/>
      <c r="C34" s="386"/>
      <c r="D34" s="386"/>
      <c r="E34" s="19"/>
      <c r="F34" s="19"/>
      <c r="G34" s="361"/>
      <c r="H34" s="78"/>
      <c r="I34" s="78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93"/>
    </row>
    <row r="35" spans="1:29">
      <c r="A35" s="389"/>
      <c r="B35" s="53"/>
      <c r="C35" s="386"/>
      <c r="D35" s="386"/>
      <c r="E35" s="19"/>
      <c r="F35" s="19"/>
      <c r="G35" s="361"/>
      <c r="H35" s="78"/>
      <c r="I35" s="78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94"/>
    </row>
    <row r="36" spans="1:29">
      <c r="A36" s="389"/>
      <c r="B36" s="53"/>
      <c r="C36" s="386"/>
      <c r="D36" s="386"/>
      <c r="E36" s="19"/>
      <c r="F36" s="19"/>
      <c r="G36" s="361"/>
      <c r="H36" s="78"/>
      <c r="I36" s="78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94"/>
    </row>
    <row r="37" spans="1:29">
      <c r="A37" s="389"/>
      <c r="B37" s="53"/>
      <c r="C37" s="386"/>
      <c r="D37" s="386"/>
      <c r="E37" s="361"/>
      <c r="F37" s="19"/>
      <c r="G37" s="361"/>
      <c r="H37" s="78"/>
      <c r="I37" s="78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94"/>
    </row>
    <row r="38" spans="1:29">
      <c r="A38" s="389"/>
      <c r="B38" s="53"/>
      <c r="C38" s="386"/>
      <c r="D38" s="386"/>
      <c r="E38" s="361"/>
      <c r="F38" s="19"/>
      <c r="G38" s="361"/>
      <c r="H38" s="78"/>
      <c r="I38" s="78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94"/>
    </row>
    <row r="39" spans="1:29">
      <c r="A39" s="389"/>
      <c r="B39" s="17"/>
      <c r="C39" s="386"/>
      <c r="D39" s="386"/>
      <c r="E39" s="361"/>
      <c r="F39" s="19"/>
      <c r="G39" s="361"/>
      <c r="H39" s="78"/>
      <c r="I39" s="78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93"/>
    </row>
    <row r="40" spans="1:29">
      <c r="A40" s="389"/>
      <c r="B40" s="17"/>
      <c r="C40" s="386"/>
      <c r="D40" s="386"/>
      <c r="E40" s="361"/>
      <c r="F40" s="19"/>
      <c r="G40" s="361"/>
      <c r="H40" s="78"/>
      <c r="I40" s="78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94"/>
    </row>
    <row r="41" spans="1:29">
      <c r="A41" s="389"/>
      <c r="B41" s="17"/>
      <c r="C41" s="386"/>
      <c r="D41" s="386"/>
      <c r="E41" s="361"/>
      <c r="F41" s="19"/>
      <c r="G41" s="361"/>
      <c r="H41" s="78"/>
      <c r="I41" s="78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94"/>
    </row>
    <row r="42" spans="1:29">
      <c r="A42" s="389"/>
      <c r="B42" s="17"/>
      <c r="C42" s="386"/>
      <c r="D42" s="386"/>
      <c r="E42" s="361"/>
      <c r="F42" s="19"/>
      <c r="G42" s="361"/>
      <c r="H42" s="78"/>
      <c r="I42" s="78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94"/>
    </row>
    <row r="43" spans="1:29">
      <c r="A43" s="15"/>
      <c r="B43" s="17"/>
      <c r="C43" s="386"/>
      <c r="D43" s="386"/>
      <c r="E43" s="361"/>
      <c r="F43" s="19"/>
      <c r="G43" s="361"/>
      <c r="H43" s="78"/>
      <c r="I43" s="78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94"/>
    </row>
    <row r="44" spans="1:29" ht="16.5" customHeight="1">
      <c r="A44" s="15"/>
      <c r="I44" s="361"/>
      <c r="J44" s="361"/>
      <c r="K44" s="361"/>
      <c r="L44" s="361"/>
      <c r="M44" s="361"/>
      <c r="N44" s="361"/>
      <c r="O44" s="361"/>
      <c r="P44" s="361"/>
      <c r="Q44" s="15"/>
      <c r="R44" s="15"/>
      <c r="S44" s="20"/>
      <c r="T44" s="20"/>
      <c r="U44" s="1"/>
      <c r="V44" s="1"/>
      <c r="W44" s="93"/>
      <c r="X44" s="93"/>
    </row>
    <row r="45" spans="1:29" ht="23.25" customHeight="1">
      <c r="A45" s="15"/>
      <c r="I45" s="361"/>
      <c r="J45" s="361"/>
      <c r="K45" s="361"/>
      <c r="L45" s="361"/>
      <c r="M45" s="361"/>
      <c r="N45" s="361"/>
      <c r="O45" s="361"/>
      <c r="P45" s="361"/>
      <c r="Q45" s="15"/>
      <c r="R45" s="15"/>
      <c r="S45" s="20"/>
      <c r="T45" s="20"/>
      <c r="U45" s="15"/>
      <c r="V45" s="15"/>
      <c r="W45" s="94"/>
      <c r="X45" s="94"/>
    </row>
    <row r="46" spans="1:29" ht="23.25">
      <c r="A46" s="15"/>
      <c r="C46" s="386"/>
      <c r="D46" s="38"/>
      <c r="E46" s="361"/>
      <c r="F46" s="361"/>
      <c r="G46" s="361"/>
      <c r="H46" s="361"/>
      <c r="I46" s="361"/>
      <c r="J46" s="361"/>
      <c r="K46" s="361"/>
      <c r="L46" s="361"/>
      <c r="M46" s="361"/>
      <c r="N46" s="361"/>
      <c r="O46" s="361"/>
      <c r="P46" s="361"/>
      <c r="Q46" s="361"/>
      <c r="R46" s="361"/>
      <c r="S46" s="361"/>
      <c r="T46" s="361"/>
      <c r="U46" s="15"/>
      <c r="V46" s="15"/>
      <c r="W46" s="94"/>
      <c r="X46" s="94"/>
    </row>
    <row r="47" spans="1:29" ht="23.25">
      <c r="A47" s="79"/>
      <c r="C47" s="386"/>
      <c r="D47" s="38"/>
      <c r="E47" s="361"/>
      <c r="F47" s="361"/>
      <c r="G47" s="361"/>
      <c r="H47" s="361"/>
      <c r="I47" s="361"/>
      <c r="J47" s="361"/>
      <c r="K47" s="361"/>
      <c r="L47" s="361"/>
      <c r="M47" s="361"/>
      <c r="N47" s="361"/>
      <c r="O47" s="361"/>
      <c r="P47" s="361"/>
      <c r="Q47" s="361"/>
      <c r="R47" s="361"/>
      <c r="S47" s="361"/>
      <c r="T47" s="361"/>
      <c r="U47" s="15"/>
      <c r="V47" s="15"/>
      <c r="W47" s="94"/>
      <c r="X47" s="94"/>
    </row>
    <row r="48" spans="1:29" ht="25.5">
      <c r="A48" s="1965"/>
      <c r="C48" s="79"/>
      <c r="D48" s="2033"/>
      <c r="E48" s="2033"/>
      <c r="F48" s="2033"/>
      <c r="G48" s="2033"/>
      <c r="H48" s="2033"/>
      <c r="I48" s="2033"/>
      <c r="J48" s="361"/>
      <c r="K48" s="383"/>
      <c r="L48" s="383"/>
      <c r="M48" s="383"/>
      <c r="N48" s="383"/>
      <c r="O48" s="383"/>
      <c r="P48" s="383"/>
      <c r="Q48" s="383"/>
      <c r="R48" s="383"/>
      <c r="S48" s="383"/>
      <c r="T48" s="383"/>
      <c r="U48" s="15"/>
      <c r="V48" s="15"/>
      <c r="W48" s="94"/>
      <c r="X48" s="94"/>
    </row>
    <row r="49" spans="1:25">
      <c r="A49" s="1965"/>
      <c r="C49" s="1972"/>
      <c r="D49" s="1965"/>
      <c r="E49" s="1965"/>
      <c r="F49" s="1965"/>
      <c r="G49" s="1965"/>
      <c r="H49" s="1965"/>
      <c r="I49" s="1965"/>
      <c r="J49" s="361"/>
      <c r="K49" s="361"/>
      <c r="L49" s="361"/>
      <c r="M49" s="361"/>
      <c r="N49" s="361"/>
      <c r="O49" s="361"/>
      <c r="P49" s="361"/>
      <c r="Q49" s="361"/>
      <c r="R49" s="361"/>
      <c r="S49" s="361"/>
      <c r="T49" s="361"/>
      <c r="U49" s="15"/>
      <c r="V49" s="15"/>
      <c r="W49" s="94"/>
      <c r="X49" s="94"/>
    </row>
    <row r="50" spans="1:25">
      <c r="A50" s="2166"/>
      <c r="C50" s="1972"/>
      <c r="D50" s="386"/>
      <c r="E50" s="82"/>
      <c r="F50" s="82"/>
      <c r="G50" s="82"/>
      <c r="H50" s="82"/>
      <c r="I50" s="82"/>
      <c r="J50" s="361"/>
      <c r="K50" s="82"/>
      <c r="L50" s="361"/>
      <c r="M50" s="82"/>
      <c r="N50" s="361"/>
      <c r="O50" s="82"/>
      <c r="P50" s="361"/>
      <c r="Q50" s="82"/>
      <c r="R50" s="361"/>
      <c r="S50" s="82"/>
      <c r="T50" s="361"/>
      <c r="U50" s="361"/>
      <c r="V50" s="15"/>
      <c r="W50" s="94"/>
      <c r="X50" s="94"/>
    </row>
    <row r="51" spans="1:25" ht="18">
      <c r="A51" s="2167"/>
      <c r="C51" s="84"/>
      <c r="D51" s="84"/>
      <c r="E51" s="86"/>
      <c r="F51" s="85"/>
      <c r="G51" s="86"/>
      <c r="H51" s="86"/>
      <c r="I51" s="87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361"/>
      <c r="V51" s="15"/>
      <c r="W51" s="94"/>
      <c r="X51" s="94"/>
    </row>
    <row r="52" spans="1:25">
      <c r="A52" s="2167"/>
      <c r="B52" s="17"/>
      <c r="C52" s="386"/>
      <c r="D52" s="386"/>
      <c r="E52" s="19"/>
      <c r="F52" s="19"/>
      <c r="G52" s="361"/>
      <c r="H52" s="78"/>
      <c r="I52" s="78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361"/>
      <c r="V52" s="15"/>
      <c r="W52" s="94"/>
      <c r="X52" s="94"/>
    </row>
    <row r="53" spans="1:25">
      <c r="A53" s="2167"/>
      <c r="B53" s="17"/>
      <c r="C53" s="386"/>
      <c r="D53" s="386"/>
      <c r="E53" s="361"/>
      <c r="F53" s="19"/>
      <c r="G53" s="361"/>
      <c r="H53" s="78"/>
      <c r="I53" s="78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361"/>
      <c r="V53" s="361"/>
      <c r="W53" s="94"/>
      <c r="X53" s="94"/>
    </row>
    <row r="54" spans="1:25">
      <c r="A54" s="2167"/>
      <c r="B54" s="17"/>
      <c r="C54" s="386"/>
      <c r="D54" s="386"/>
      <c r="E54" s="361"/>
      <c r="F54" s="19"/>
      <c r="G54" s="361"/>
      <c r="H54" s="78"/>
      <c r="I54" s="78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361"/>
      <c r="V54" s="361"/>
      <c r="W54" s="94"/>
      <c r="X54" s="94"/>
    </row>
    <row r="55" spans="1:25">
      <c r="A55" s="2167"/>
      <c r="B55" s="17"/>
      <c r="C55" s="386"/>
      <c r="D55" s="386"/>
      <c r="E55" s="361"/>
      <c r="F55" s="19"/>
      <c r="G55" s="361"/>
      <c r="H55" s="78"/>
      <c r="I55" s="78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361"/>
      <c r="V55" s="361"/>
      <c r="W55" s="96"/>
      <c r="X55" s="96"/>
    </row>
    <row r="56" spans="1:25">
      <c r="A56" s="2167"/>
      <c r="B56" s="17"/>
      <c r="C56" s="386"/>
      <c r="D56" s="386"/>
      <c r="E56" s="19"/>
      <c r="F56" s="19"/>
      <c r="G56" s="361"/>
      <c r="H56" s="78"/>
      <c r="I56" s="78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361"/>
      <c r="V56" s="361"/>
      <c r="W56" s="15"/>
      <c r="X56" s="15"/>
      <c r="Y56" s="15"/>
    </row>
    <row r="57" spans="1:25">
      <c r="A57" s="2167"/>
      <c r="B57" s="17"/>
      <c r="C57" s="386"/>
      <c r="D57" s="386"/>
      <c r="E57" s="361"/>
      <c r="F57" s="19"/>
      <c r="G57" s="361"/>
      <c r="H57" s="78"/>
      <c r="I57" s="78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361"/>
      <c r="V57" s="361"/>
      <c r="W57" s="15"/>
      <c r="X57" s="15"/>
      <c r="Y57" s="15"/>
    </row>
    <row r="58" spans="1:25">
      <c r="A58" s="2167"/>
      <c r="B58" s="17"/>
      <c r="C58" s="386"/>
      <c r="D58" s="386"/>
      <c r="E58" s="361"/>
      <c r="F58" s="19"/>
      <c r="G58" s="361"/>
      <c r="H58" s="78"/>
      <c r="I58" s="78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361"/>
      <c r="V58" s="361"/>
      <c r="W58" s="15"/>
      <c r="X58" s="15"/>
      <c r="Y58" s="15"/>
    </row>
    <row r="59" spans="1:25">
      <c r="A59" s="2167"/>
      <c r="B59" s="17"/>
      <c r="C59" s="386"/>
      <c r="D59" s="386"/>
      <c r="E59" s="361"/>
      <c r="F59" s="19"/>
      <c r="G59" s="361"/>
      <c r="H59" s="78"/>
      <c r="I59" s="78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361"/>
      <c r="V59" s="361"/>
      <c r="W59" s="15"/>
      <c r="X59" s="15"/>
      <c r="Y59" s="15"/>
    </row>
    <row r="60" spans="1:25">
      <c r="A60" s="2167"/>
      <c r="B60" s="91"/>
      <c r="C60" s="386"/>
      <c r="D60" s="386"/>
      <c r="E60" s="19"/>
      <c r="F60" s="19"/>
      <c r="G60" s="361"/>
      <c r="H60" s="78"/>
      <c r="I60" s="78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361"/>
      <c r="V60" s="361"/>
      <c r="W60" s="15"/>
      <c r="X60" s="15"/>
      <c r="Y60" s="15"/>
    </row>
    <row r="61" spans="1:25">
      <c r="A61" s="2167"/>
      <c r="B61" s="17"/>
      <c r="C61" s="386"/>
      <c r="D61" s="386"/>
      <c r="E61" s="19"/>
      <c r="F61" s="19"/>
      <c r="G61" s="361"/>
      <c r="H61" s="78"/>
      <c r="I61" s="87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361"/>
      <c r="V61" s="361"/>
      <c r="W61" s="15"/>
      <c r="X61" s="15"/>
      <c r="Y61" s="15"/>
    </row>
    <row r="62" spans="1:25">
      <c r="A62" s="2167"/>
      <c r="B62" s="17"/>
      <c r="C62" s="386"/>
      <c r="D62" s="386"/>
      <c r="E62" s="19"/>
      <c r="F62" s="19"/>
      <c r="G62" s="361"/>
      <c r="H62" s="78"/>
      <c r="I62" s="87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361"/>
      <c r="V62" s="361"/>
      <c r="W62" s="15"/>
      <c r="X62" s="15"/>
      <c r="Y62" s="15"/>
    </row>
    <row r="63" spans="1:25">
      <c r="A63" s="2167"/>
      <c r="B63" s="88"/>
      <c r="C63" s="1"/>
      <c r="D63" s="15"/>
      <c r="E63" s="361"/>
      <c r="F63" s="19"/>
      <c r="G63" s="361"/>
      <c r="H63" s="361"/>
      <c r="I63" s="78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361"/>
      <c r="V63" s="361"/>
      <c r="W63" s="15"/>
      <c r="X63" s="15"/>
      <c r="Y63" s="15"/>
    </row>
    <row r="64" spans="1:25">
      <c r="A64" s="388"/>
      <c r="B64" s="17"/>
      <c r="C64" s="15" t="s">
        <v>11</v>
      </c>
      <c r="D64" s="15"/>
      <c r="E64" s="361"/>
      <c r="F64" s="19"/>
      <c r="G64" s="361"/>
      <c r="H64" s="361"/>
      <c r="I64" s="78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361"/>
      <c r="V64" s="361"/>
      <c r="W64" s="15"/>
      <c r="X64" s="15"/>
      <c r="Y64" s="15"/>
    </row>
    <row r="65" spans="1:8">
      <c r="A65" s="388"/>
      <c r="B65" s="17"/>
      <c r="C65" s="15" t="s">
        <v>12</v>
      </c>
      <c r="D65" s="15"/>
      <c r="E65" s="361"/>
      <c r="F65" s="19"/>
      <c r="G65" s="361"/>
      <c r="H65" s="361"/>
    </row>
    <row r="66" spans="1:8">
      <c r="A66" s="388"/>
      <c r="B66" s="17"/>
      <c r="C66" s="15" t="s">
        <v>13</v>
      </c>
      <c r="D66" s="15"/>
      <c r="E66" s="361"/>
      <c r="F66" s="19"/>
      <c r="G66" s="361"/>
      <c r="H66" s="361"/>
    </row>
    <row r="67" spans="1:8" ht="36.75" customHeight="1">
      <c r="A67" s="388"/>
      <c r="B67" s="17"/>
      <c r="C67" s="15" t="s">
        <v>14</v>
      </c>
      <c r="D67" s="15"/>
      <c r="E67" s="361"/>
      <c r="F67" s="19"/>
      <c r="G67" s="361"/>
      <c r="H67" s="361"/>
    </row>
    <row r="68" spans="1:8" ht="36.75" customHeight="1">
      <c r="A68" s="388"/>
      <c r="B68" s="17"/>
      <c r="C68" s="15" t="s">
        <v>15</v>
      </c>
      <c r="D68" s="386"/>
      <c r="E68" s="361"/>
      <c r="F68" s="19"/>
      <c r="G68" s="361"/>
      <c r="H68" s="361"/>
    </row>
    <row r="69" spans="1:8">
      <c r="A69" s="388"/>
      <c r="B69" s="17"/>
      <c r="C69" s="15"/>
      <c r="D69" s="386"/>
      <c r="E69" s="361"/>
      <c r="F69" s="19"/>
      <c r="G69" s="361"/>
      <c r="H69" s="361"/>
    </row>
    <row r="70" spans="1:8">
      <c r="A70" s="388"/>
      <c r="B70" s="17"/>
      <c r="E70" s="19"/>
      <c r="F70" s="361"/>
      <c r="G70" s="361"/>
      <c r="H70" s="361"/>
    </row>
    <row r="71" spans="1:8">
      <c r="A71" s="388"/>
      <c r="B71" s="17"/>
      <c r="E71" s="19"/>
      <c r="F71" s="361"/>
      <c r="G71" s="361"/>
      <c r="H71" s="361"/>
    </row>
    <row r="72" spans="1:8" ht="18" customHeight="1">
      <c r="A72" s="388"/>
      <c r="B72" s="17"/>
      <c r="E72" s="19"/>
      <c r="F72" s="361"/>
      <c r="G72" s="361"/>
      <c r="H72" s="361"/>
    </row>
    <row r="73" spans="1:8">
      <c r="A73" s="388"/>
      <c r="B73" s="17"/>
      <c r="C73" s="11"/>
      <c r="D73" s="11"/>
    </row>
    <row r="74" spans="1:8">
      <c r="A74" s="388"/>
      <c r="B74" s="17"/>
      <c r="C74" s="11"/>
      <c r="D74" s="11"/>
    </row>
    <row r="75" spans="1:8">
      <c r="A75" s="388"/>
      <c r="B75" s="17"/>
      <c r="C75" s="11"/>
      <c r="D75" s="11"/>
    </row>
    <row r="76" spans="1:8">
      <c r="A76" s="388"/>
      <c r="B76" s="17"/>
      <c r="C76" s="11"/>
      <c r="D76" s="11"/>
    </row>
    <row r="77" spans="1:8">
      <c r="A77" s="388"/>
      <c r="B77" s="17"/>
      <c r="C77" s="11"/>
      <c r="D77" s="11"/>
    </row>
    <row r="78" spans="1:8">
      <c r="A78" s="388"/>
      <c r="B78" s="17"/>
      <c r="C78" s="11"/>
      <c r="D78" s="11"/>
    </row>
    <row r="79" spans="1:8">
      <c r="A79" s="388"/>
      <c r="B79" s="17"/>
      <c r="C79" s="11"/>
      <c r="D79" s="11"/>
    </row>
    <row r="80" spans="1:8">
      <c r="A80" s="388"/>
      <c r="B80" s="17"/>
      <c r="C80" s="11"/>
      <c r="D80" s="11"/>
    </row>
    <row r="81" spans="1:8">
      <c r="A81" s="388"/>
      <c r="B81" s="17"/>
      <c r="C81" s="11"/>
      <c r="D81" s="11"/>
    </row>
    <row r="82" spans="1:8">
      <c r="A82" s="388"/>
      <c r="B82" s="17"/>
      <c r="F82" s="361"/>
      <c r="G82" s="361"/>
      <c r="H82" s="361"/>
    </row>
    <row r="83" spans="1:8">
      <c r="A83" s="388"/>
      <c r="B83" s="17"/>
    </row>
    <row r="84" spans="1:8">
      <c r="A84" s="388"/>
      <c r="B84" s="17"/>
    </row>
    <row r="85" spans="1:8">
      <c r="A85" s="388"/>
      <c r="B85" s="17"/>
    </row>
    <row r="86" spans="1:8">
      <c r="A86" s="388"/>
      <c r="B86" s="17"/>
    </row>
    <row r="87" spans="1:8">
      <c r="A87" s="388"/>
      <c r="B87" s="17"/>
    </row>
    <row r="88" spans="1:8">
      <c r="A88" s="388"/>
      <c r="B88" s="17"/>
    </row>
    <row r="89" spans="1:8">
      <c r="A89" s="388"/>
      <c r="B89" s="17"/>
    </row>
    <row r="90" spans="1:8">
      <c r="A90" s="388"/>
      <c r="B90" s="17"/>
    </row>
    <row r="91" spans="1:8">
      <c r="A91" s="388"/>
      <c r="B91" s="17"/>
    </row>
    <row r="92" spans="1:8">
      <c r="A92" s="388"/>
      <c r="B92" s="17"/>
    </row>
    <row r="93" spans="1:8">
      <c r="A93" s="388"/>
      <c r="B93" s="17"/>
    </row>
    <row r="94" spans="1:8">
      <c r="A94" s="388"/>
      <c r="B94" s="17"/>
    </row>
    <row r="95" spans="1:8">
      <c r="A95" s="388"/>
      <c r="B95" s="17"/>
    </row>
    <row r="96" spans="1:8">
      <c r="A96" s="388"/>
      <c r="B96" s="17"/>
    </row>
    <row r="97" spans="1:2">
      <c r="A97" s="388"/>
      <c r="B97" s="17"/>
    </row>
    <row r="98" spans="1:2">
      <c r="A98" s="388"/>
      <c r="B98" s="17"/>
    </row>
    <row r="99" spans="1:2">
      <c r="A99" s="388"/>
      <c r="B99" s="17"/>
    </row>
    <row r="100" spans="1:2">
      <c r="A100" s="388"/>
      <c r="B100" s="17"/>
    </row>
    <row r="101" spans="1:2">
      <c r="A101" s="388"/>
      <c r="B101" s="17"/>
    </row>
    <row r="102" spans="1:2">
      <c r="A102" s="15"/>
      <c r="B102" s="17"/>
    </row>
    <row r="103" spans="1:2">
      <c r="A103" s="15"/>
      <c r="B103" s="17"/>
    </row>
    <row r="104" spans="1:2">
      <c r="A104" s="15"/>
      <c r="B104" s="17"/>
    </row>
    <row r="105" spans="1:2">
      <c r="A105" s="15"/>
      <c r="B105" s="17"/>
    </row>
    <row r="106" spans="1:2">
      <c r="A106" s="15"/>
      <c r="B106" s="17"/>
    </row>
    <row r="107" spans="1:2">
      <c r="A107" s="15"/>
      <c r="B107" s="17"/>
    </row>
    <row r="108" spans="1:2">
      <c r="A108" s="15"/>
      <c r="B108" s="17"/>
    </row>
    <row r="109" spans="1:2">
      <c r="A109" s="15"/>
      <c r="B109" s="17"/>
    </row>
    <row r="110" spans="1:2">
      <c r="A110" s="15"/>
      <c r="B110" s="17"/>
    </row>
    <row r="111" spans="1:2">
      <c r="A111" s="15"/>
      <c r="B111" s="17"/>
    </row>
    <row r="112" spans="1:2">
      <c r="A112" s="15"/>
      <c r="B112" s="17"/>
    </row>
    <row r="113" spans="1:2">
      <c r="A113" s="15"/>
      <c r="B113" s="17"/>
    </row>
    <row r="114" spans="1:2">
      <c r="A114" s="15"/>
      <c r="B114" s="17"/>
    </row>
    <row r="115" spans="1:2">
      <c r="A115" s="15"/>
      <c r="B115" s="17"/>
    </row>
    <row r="116" spans="1:2">
      <c r="A116" s="15"/>
      <c r="B116" s="17"/>
    </row>
    <row r="117" spans="1:2">
      <c r="A117" s="15"/>
      <c r="B117" s="17"/>
    </row>
    <row r="118" spans="1:2">
      <c r="A118" s="15"/>
      <c r="B118" s="17"/>
    </row>
    <row r="119" spans="1:2">
      <c r="A119" s="15"/>
      <c r="B119" s="17"/>
    </row>
    <row r="120" spans="1:2">
      <c r="A120" s="15"/>
      <c r="B120" s="17"/>
    </row>
    <row r="121" spans="1:2">
      <c r="A121" s="15"/>
      <c r="B121" s="17"/>
    </row>
    <row r="122" spans="1:2">
      <c r="A122" s="15"/>
      <c r="B122" s="17"/>
    </row>
    <row r="123" spans="1:2">
      <c r="A123" s="15"/>
      <c r="B123" s="17"/>
    </row>
    <row r="124" spans="1:2">
      <c r="A124" s="15"/>
      <c r="B124" s="17"/>
    </row>
    <row r="125" spans="1:2">
      <c r="A125" s="15"/>
      <c r="B125" s="17"/>
    </row>
    <row r="126" spans="1:2">
      <c r="A126" s="15"/>
      <c r="B126" s="17"/>
    </row>
    <row r="127" spans="1:2">
      <c r="A127" s="15"/>
      <c r="B127" s="17"/>
    </row>
    <row r="128" spans="1:2">
      <c r="A128" s="15"/>
      <c r="B128" s="17"/>
    </row>
    <row r="129" spans="1:2">
      <c r="A129" s="15"/>
      <c r="B129" s="17"/>
    </row>
    <row r="130" spans="1:2">
      <c r="A130" s="15"/>
      <c r="B130" s="17"/>
    </row>
    <row r="131" spans="1:2">
      <c r="A131" s="15"/>
      <c r="B131" s="17"/>
    </row>
    <row r="132" spans="1:2">
      <c r="A132" s="15"/>
      <c r="B132" s="17"/>
    </row>
    <row r="133" spans="1:2">
      <c r="A133" s="15"/>
      <c r="B133" s="17"/>
    </row>
    <row r="134" spans="1:2">
      <c r="A134" s="15"/>
      <c r="B134" s="17"/>
    </row>
    <row r="135" spans="1:2">
      <c r="A135" s="15"/>
      <c r="B135" s="17"/>
    </row>
    <row r="136" spans="1:2">
      <c r="A136" s="15"/>
      <c r="B136" s="17"/>
    </row>
    <row r="137" spans="1:2">
      <c r="A137" s="15"/>
      <c r="B137" s="17"/>
    </row>
    <row r="138" spans="1:2">
      <c r="A138" s="15"/>
      <c r="B138" s="17"/>
    </row>
    <row r="139" spans="1:2">
      <c r="A139" s="15"/>
      <c r="B139" s="17"/>
    </row>
    <row r="140" spans="1:2">
      <c r="A140" s="15"/>
      <c r="B140" s="17"/>
    </row>
    <row r="141" spans="1:2">
      <c r="A141" s="15"/>
      <c r="B141" s="17"/>
    </row>
    <row r="142" spans="1:2">
      <c r="A142" s="15"/>
      <c r="B142" s="17"/>
    </row>
    <row r="143" spans="1:2">
      <c r="A143" s="15"/>
      <c r="B143" s="17"/>
    </row>
    <row r="144" spans="1:2">
      <c r="A144" s="15"/>
      <c r="B144" s="17"/>
    </row>
    <row r="145" spans="1:2">
      <c r="A145" s="15"/>
      <c r="B145" s="17"/>
    </row>
    <row r="146" spans="1:2">
      <c r="A146" s="15"/>
      <c r="B146" s="17"/>
    </row>
    <row r="147" spans="1:2">
      <c r="A147" s="15"/>
      <c r="B147" s="17"/>
    </row>
    <row r="148" spans="1:2">
      <c r="A148" s="15"/>
      <c r="B148" s="17"/>
    </row>
  </sheetData>
  <mergeCells count="14">
    <mergeCell ref="A6:A31"/>
    <mergeCell ref="A48:A49"/>
    <mergeCell ref="D48:I48"/>
    <mergeCell ref="C49:C50"/>
    <mergeCell ref="D49:I49"/>
    <mergeCell ref="A50:A63"/>
    <mergeCell ref="H5:I5"/>
    <mergeCell ref="B1:B2"/>
    <mergeCell ref="A3:C3"/>
    <mergeCell ref="A4:A5"/>
    <mergeCell ref="B4:B5"/>
    <mergeCell ref="C4:C5"/>
    <mergeCell ref="D3:W3"/>
    <mergeCell ref="E4:K4"/>
  </mergeCells>
  <pageMargins left="0.43307086614173229" right="0.23622047244094491" top="0.74803149606299213" bottom="0.74803149606299213" header="0.31496062992125984" footer="0.31496062992125984"/>
  <pageSetup paperSize="8" scale="70" fitToHeight="0" orientation="landscape" r:id="rId1"/>
  <rowBreaks count="1" manualBreakCount="1">
    <brk id="66" max="16383" man="1"/>
  </row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Z132"/>
  <sheetViews>
    <sheetView zoomScale="90" zoomScaleNormal="90" workbookViewId="0">
      <selection activeCell="F37" sqref="F37"/>
    </sheetView>
  </sheetViews>
  <sheetFormatPr defaultRowHeight="16.5"/>
  <cols>
    <col min="1" max="1" width="6.140625" style="1" customWidth="1"/>
    <col min="2" max="2" width="40" style="12" bestFit="1" customWidth="1"/>
    <col min="3" max="3" width="5.140625" style="13" customWidth="1"/>
    <col min="4" max="4" width="14.140625" style="13" customWidth="1"/>
    <col min="5" max="5" width="7.42578125" style="11" customWidth="1"/>
    <col min="6" max="6" width="7.85546875" style="11" customWidth="1"/>
    <col min="7" max="7" width="12.7109375" style="11" customWidth="1"/>
    <col min="8" max="8" width="12.85546875" style="11" customWidth="1"/>
    <col min="9" max="9" width="10.140625" style="11" customWidth="1"/>
    <col min="10" max="10" width="7.85546875" style="11" bestFit="1" customWidth="1"/>
    <col min="11" max="11" width="9.85546875" style="11" customWidth="1"/>
    <col min="12" max="12" width="7.85546875" style="11" customWidth="1"/>
    <col min="13" max="13" width="7.28515625" style="11" customWidth="1"/>
    <col min="14" max="14" width="7.7109375" style="11" customWidth="1"/>
    <col min="15" max="15" width="7.28515625" style="11" customWidth="1"/>
    <col min="16" max="22" width="7.42578125" style="11" customWidth="1"/>
    <col min="23" max="24" width="7.42578125" style="1" customWidth="1"/>
    <col min="25" max="25" width="9.7109375" style="1" customWidth="1"/>
    <col min="26" max="47" width="7.42578125" style="1" customWidth="1"/>
    <col min="48" max="48" width="6.85546875" style="1" customWidth="1"/>
    <col min="49" max="49" width="9.140625" style="1"/>
    <col min="50" max="50" width="99" style="1" customWidth="1"/>
    <col min="51" max="16384" width="9.140625" style="1"/>
  </cols>
  <sheetData>
    <row r="1" spans="1:52" ht="36.75" customHeight="1">
      <c r="A1" s="15"/>
      <c r="B1" s="1952">
        <v>28</v>
      </c>
      <c r="C1" s="18"/>
      <c r="D1" s="38" t="s">
        <v>269</v>
      </c>
      <c r="E1" s="16"/>
      <c r="F1" s="16"/>
      <c r="G1" s="16"/>
      <c r="H1" s="16"/>
      <c r="I1" s="16"/>
      <c r="J1" s="20"/>
      <c r="K1" s="20"/>
      <c r="L1" s="20"/>
      <c r="M1" s="20"/>
      <c r="N1" s="20"/>
      <c r="O1" s="20"/>
      <c r="P1" s="20"/>
      <c r="Q1" s="435"/>
      <c r="R1" s="435"/>
      <c r="S1" s="435"/>
      <c r="T1" s="435"/>
      <c r="U1" s="435"/>
      <c r="V1" s="435"/>
      <c r="W1" s="435"/>
      <c r="X1" s="435"/>
      <c r="Y1" s="21"/>
      <c r="Z1" s="21"/>
      <c r="AA1" s="21"/>
      <c r="AB1" s="731"/>
      <c r="AC1" s="731"/>
      <c r="AD1" s="731"/>
      <c r="AE1" s="731"/>
      <c r="AF1" s="731"/>
      <c r="AG1" s="731"/>
      <c r="AH1" s="731"/>
      <c r="AI1" s="731"/>
      <c r="AJ1" s="731"/>
      <c r="AK1" s="731"/>
      <c r="AL1" s="731"/>
      <c r="AM1" s="731"/>
      <c r="AN1" s="731"/>
      <c r="AO1" s="731"/>
      <c r="AP1" s="731"/>
      <c r="AQ1" s="731"/>
      <c r="AR1" s="731"/>
      <c r="AS1" s="731"/>
      <c r="AT1" s="731"/>
      <c r="AU1" s="731"/>
      <c r="AV1" s="15"/>
      <c r="AW1" s="15"/>
      <c r="AX1" s="15"/>
      <c r="AY1" s="15"/>
    </row>
    <row r="2" spans="1:52" ht="36.75" customHeight="1">
      <c r="A2" s="15"/>
      <c r="B2" s="1952"/>
      <c r="C2" s="18"/>
      <c r="D2" s="38" t="s">
        <v>1342</v>
      </c>
      <c r="E2" s="16"/>
      <c r="F2" s="16"/>
      <c r="G2" s="16"/>
      <c r="H2" s="16"/>
      <c r="I2" s="16"/>
      <c r="J2" s="16"/>
      <c r="K2" s="16"/>
      <c r="L2" s="16"/>
      <c r="M2" s="16"/>
      <c r="N2" s="16"/>
      <c r="O2" s="86"/>
      <c r="P2" s="16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731"/>
      <c r="AC2" s="731"/>
      <c r="AD2" s="731"/>
      <c r="AE2" s="731"/>
      <c r="AF2" s="731"/>
      <c r="AG2" s="731"/>
      <c r="AH2" s="731"/>
      <c r="AI2" s="731"/>
      <c r="AJ2" s="731"/>
      <c r="AK2" s="731"/>
      <c r="AL2" s="731"/>
      <c r="AM2" s="731"/>
      <c r="AN2" s="731"/>
      <c r="AO2" s="731"/>
      <c r="AP2" s="731"/>
      <c r="AQ2" s="731"/>
      <c r="AR2" s="731"/>
      <c r="AS2" s="731"/>
      <c r="AT2" s="731"/>
      <c r="AU2" s="731"/>
      <c r="AV2" s="15"/>
      <c r="AW2" s="15"/>
      <c r="AX2" s="15"/>
      <c r="AY2" s="15"/>
    </row>
    <row r="3" spans="1:52" ht="26.25" thickBot="1">
      <c r="A3" s="1953" t="s">
        <v>17</v>
      </c>
      <c r="B3" s="1953"/>
      <c r="C3" s="1953"/>
      <c r="D3" s="1950" t="s">
        <v>146</v>
      </c>
      <c r="E3" s="1951"/>
      <c r="F3" s="1951"/>
      <c r="G3" s="1951"/>
      <c r="H3" s="1951"/>
      <c r="I3" s="1951"/>
      <c r="J3" s="1951"/>
      <c r="K3" s="1951"/>
      <c r="L3" s="1951"/>
      <c r="M3" s="1951"/>
      <c r="N3" s="1951"/>
      <c r="O3" s="1951"/>
      <c r="P3" s="1951"/>
      <c r="Q3" s="1951"/>
      <c r="R3" s="1951"/>
      <c r="S3" s="1951"/>
      <c r="T3" s="1951"/>
      <c r="U3" s="1951"/>
      <c r="V3" s="1951"/>
      <c r="W3" s="1951"/>
      <c r="X3" s="1951"/>
      <c r="Y3" s="1951"/>
      <c r="Z3" s="1951"/>
      <c r="AA3" s="1258"/>
      <c r="AB3" s="15"/>
      <c r="AC3" s="731"/>
      <c r="AD3" s="731"/>
      <c r="AE3" s="731"/>
      <c r="AF3" s="731"/>
      <c r="AG3" s="731"/>
      <c r="AH3" s="731"/>
      <c r="AI3" s="731"/>
      <c r="AJ3" s="731"/>
      <c r="AK3" s="731"/>
      <c r="AL3" s="731"/>
      <c r="AM3" s="731"/>
      <c r="AN3" s="731"/>
      <c r="AO3" s="731"/>
      <c r="AP3" s="731"/>
      <c r="AQ3" s="731"/>
      <c r="AR3" s="15"/>
      <c r="AS3" s="15"/>
      <c r="AT3" s="15"/>
      <c r="AU3" s="15"/>
      <c r="AV3" s="15"/>
      <c r="AW3" s="15"/>
      <c r="AX3" s="15"/>
      <c r="AY3" s="15"/>
      <c r="AZ3" s="15"/>
    </row>
    <row r="4" spans="1:52" ht="18" customHeight="1">
      <c r="A4" s="1954"/>
      <c r="B4" s="1953" t="s">
        <v>1</v>
      </c>
      <c r="C4" s="1955" t="s">
        <v>2</v>
      </c>
      <c r="D4" s="1955" t="s">
        <v>1682</v>
      </c>
      <c r="E4" s="2021" t="s">
        <v>16</v>
      </c>
      <c r="F4" s="2001"/>
      <c r="G4" s="2001"/>
      <c r="H4" s="2001"/>
      <c r="I4" s="2001"/>
      <c r="J4" s="2001"/>
      <c r="K4" s="2001"/>
      <c r="L4" s="2002"/>
      <c r="M4" s="1499">
        <v>20</v>
      </c>
      <c r="N4" s="1499">
        <v>20</v>
      </c>
      <c r="O4" s="1638">
        <v>20</v>
      </c>
      <c r="P4" s="1499">
        <v>20</v>
      </c>
      <c r="Q4" s="1499">
        <v>20</v>
      </c>
      <c r="R4" s="1499">
        <v>20</v>
      </c>
      <c r="S4" s="1499">
        <v>20</v>
      </c>
      <c r="T4" s="1499">
        <v>20</v>
      </c>
      <c r="U4" s="1499">
        <v>20</v>
      </c>
      <c r="V4" s="1499">
        <v>20</v>
      </c>
      <c r="W4" s="1499">
        <v>20</v>
      </c>
      <c r="X4" s="1501">
        <v>20</v>
      </c>
      <c r="Y4" s="1501">
        <v>20</v>
      </c>
      <c r="Z4" s="1501">
        <v>20</v>
      </c>
      <c r="AA4" s="15"/>
      <c r="AB4" s="15"/>
      <c r="AC4" s="247" t="s">
        <v>1264</v>
      </c>
      <c r="AD4" s="1181"/>
      <c r="AE4" s="1182">
        <f>G43</f>
        <v>21.56</v>
      </c>
      <c r="AF4" s="248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</row>
    <row r="5" spans="1:52" ht="18" customHeight="1">
      <c r="A5" s="1954"/>
      <c r="B5" s="1953"/>
      <c r="C5" s="1955"/>
      <c r="D5" s="1990"/>
      <c r="E5" s="1504" t="s">
        <v>0</v>
      </c>
      <c r="F5" s="1243" t="s">
        <v>48</v>
      </c>
      <c r="G5" s="1243"/>
      <c r="H5" s="1957" t="s">
        <v>552</v>
      </c>
      <c r="I5" s="1958"/>
      <c r="J5" s="1243" t="s">
        <v>8</v>
      </c>
      <c r="K5" s="1243" t="s">
        <v>9</v>
      </c>
      <c r="L5" s="1243" t="s">
        <v>10</v>
      </c>
      <c r="M5" s="1247">
        <v>1</v>
      </c>
      <c r="N5" s="1247">
        <v>2</v>
      </c>
      <c r="O5" s="1247">
        <v>3</v>
      </c>
      <c r="P5" s="1247">
        <v>4</v>
      </c>
      <c r="Q5" s="1247">
        <v>5</v>
      </c>
      <c r="R5" s="1247">
        <v>6</v>
      </c>
      <c r="S5" s="1247">
        <v>7</v>
      </c>
      <c r="T5" s="1247">
        <v>8</v>
      </c>
      <c r="U5" s="1247">
        <v>9</v>
      </c>
      <c r="V5" s="1247">
        <v>10</v>
      </c>
      <c r="W5" s="1247">
        <v>11</v>
      </c>
      <c r="X5" s="1247">
        <v>12</v>
      </c>
      <c r="Y5" s="1247">
        <v>13</v>
      </c>
      <c r="Z5" s="1247">
        <v>14</v>
      </c>
      <c r="AA5" s="15"/>
      <c r="AB5" s="15"/>
      <c r="AC5" s="250"/>
      <c r="AD5" s="239"/>
      <c r="AE5" s="239"/>
      <c r="AF5" s="251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</row>
    <row r="6" spans="1:52">
      <c r="A6" s="2169" t="s">
        <v>3</v>
      </c>
      <c r="B6" s="1065" t="s">
        <v>162</v>
      </c>
      <c r="C6" s="3" t="s">
        <v>4</v>
      </c>
      <c r="D6" s="3" t="s">
        <v>1681</v>
      </c>
      <c r="E6" s="3" t="s">
        <v>18</v>
      </c>
      <c r="F6" s="1262">
        <v>0</v>
      </c>
      <c r="G6" s="1262"/>
      <c r="H6" s="571" t="s">
        <v>601</v>
      </c>
      <c r="I6" s="571" t="s">
        <v>602</v>
      </c>
      <c r="J6" s="1262"/>
      <c r="K6" s="1262"/>
      <c r="L6" s="5">
        <v>0</v>
      </c>
      <c r="M6" s="1283">
        <v>0.20833333333333334</v>
      </c>
      <c r="N6" s="1283">
        <v>0.24652777777777779</v>
      </c>
      <c r="O6" s="1283">
        <v>0.28472222222222221</v>
      </c>
      <c r="P6" s="1283">
        <v>0.32291666666666669</v>
      </c>
      <c r="Q6" s="1283">
        <v>0.3611111111111111</v>
      </c>
      <c r="R6" s="1283">
        <v>0.44097222222222227</v>
      </c>
      <c r="S6" s="1283">
        <v>0.50347222222222221</v>
      </c>
      <c r="T6" s="1283">
        <v>0.56597222222222221</v>
      </c>
      <c r="U6" s="1283">
        <v>0.60416666666666663</v>
      </c>
      <c r="V6" s="1283">
        <v>0.64236111111111105</v>
      </c>
      <c r="W6" s="1283">
        <v>0.69444444444444442</v>
      </c>
      <c r="X6" s="1283">
        <v>0.75347222222222221</v>
      </c>
      <c r="Y6" s="1283">
        <v>0.80902777777777779</v>
      </c>
      <c r="Z6" s="1283">
        <v>0.87847222222222221</v>
      </c>
      <c r="AA6" s="93"/>
      <c r="AB6" s="15"/>
      <c r="AC6" s="250" t="s">
        <v>1279</v>
      </c>
      <c r="AD6" s="239"/>
      <c r="AE6" s="239">
        <v>14</v>
      </c>
      <c r="AF6" s="251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</row>
    <row r="7" spans="1:52">
      <c r="A7" s="2170"/>
      <c r="B7" s="335" t="s">
        <v>163</v>
      </c>
      <c r="C7" s="1248" t="s">
        <v>4</v>
      </c>
      <c r="D7" s="1509" t="s">
        <v>1681</v>
      </c>
      <c r="E7" s="1248" t="s">
        <v>19</v>
      </c>
      <c r="F7" s="1252">
        <v>0.41</v>
      </c>
      <c r="G7" s="8">
        <f>F7</f>
        <v>0.41</v>
      </c>
      <c r="H7" s="571" t="s">
        <v>603</v>
      </c>
      <c r="I7" s="571" t="s">
        <v>604</v>
      </c>
      <c r="J7" s="1247">
        <v>20</v>
      </c>
      <c r="K7" s="9">
        <f t="shared" ref="K7:K43" si="0">(F7/J7)/24</f>
        <v>8.5416666666666659E-4</v>
      </c>
      <c r="L7" s="9">
        <f>L6+K7</f>
        <v>8.5416666666666659E-4</v>
      </c>
      <c r="M7" s="10">
        <f t="shared" ref="M7:Z19" si="1">M6+$K7</f>
        <v>0.2091875</v>
      </c>
      <c r="N7" s="10">
        <f t="shared" si="1"/>
        <v>0.24738194444444445</v>
      </c>
      <c r="O7" s="10">
        <f t="shared" si="1"/>
        <v>0.28557638888888887</v>
      </c>
      <c r="P7" s="10">
        <f t="shared" si="1"/>
        <v>0.32377083333333334</v>
      </c>
      <c r="Q7" s="10">
        <f t="shared" si="1"/>
        <v>0.36196527777777776</v>
      </c>
      <c r="R7" s="10">
        <f t="shared" si="1"/>
        <v>0.44182638888888892</v>
      </c>
      <c r="S7" s="10">
        <f t="shared" si="1"/>
        <v>0.50432638888888892</v>
      </c>
      <c r="T7" s="10">
        <f t="shared" si="1"/>
        <v>0.56682638888888892</v>
      </c>
      <c r="U7" s="10">
        <f t="shared" si="1"/>
        <v>0.60502083333333334</v>
      </c>
      <c r="V7" s="10">
        <f t="shared" si="1"/>
        <v>0.64321527777777776</v>
      </c>
      <c r="W7" s="10">
        <f t="shared" si="1"/>
        <v>0.69529861111111113</v>
      </c>
      <c r="X7" s="10">
        <f t="shared" si="1"/>
        <v>0.75432638888888892</v>
      </c>
      <c r="Y7" s="10">
        <f t="shared" si="1"/>
        <v>0.8098819444444445</v>
      </c>
      <c r="Z7" s="10">
        <f t="shared" si="1"/>
        <v>0.87932638888888892</v>
      </c>
      <c r="AA7" s="94"/>
      <c r="AB7" s="15"/>
      <c r="AC7" s="250"/>
      <c r="AD7" s="239"/>
      <c r="AE7" s="239"/>
      <c r="AF7" s="251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</row>
    <row r="8" spans="1:52" ht="17.25" thickBot="1">
      <c r="A8" s="2170"/>
      <c r="B8" s="335" t="s">
        <v>164</v>
      </c>
      <c r="C8" s="1248" t="s">
        <v>4</v>
      </c>
      <c r="D8" s="1509" t="s">
        <v>1681</v>
      </c>
      <c r="E8" s="1253" t="s">
        <v>20</v>
      </c>
      <c r="F8" s="1252">
        <v>0.3</v>
      </c>
      <c r="G8" s="28">
        <f>F7+F8</f>
        <v>0.71</v>
      </c>
      <c r="H8" s="571" t="s">
        <v>605</v>
      </c>
      <c r="I8" s="571" t="s">
        <v>606</v>
      </c>
      <c r="J8" s="1247">
        <v>20</v>
      </c>
      <c r="K8" s="9">
        <f t="shared" si="0"/>
        <v>6.2500000000000001E-4</v>
      </c>
      <c r="L8" s="9">
        <f t="shared" ref="L8:L19" si="2">L7+K8</f>
        <v>1.4791666666666666E-3</v>
      </c>
      <c r="M8" s="10">
        <f t="shared" si="1"/>
        <v>0.20981249999999999</v>
      </c>
      <c r="N8" s="10">
        <f t="shared" si="1"/>
        <v>0.24800694444444443</v>
      </c>
      <c r="O8" s="10">
        <f t="shared" si="1"/>
        <v>0.28620138888888885</v>
      </c>
      <c r="P8" s="10">
        <f t="shared" si="1"/>
        <v>0.32439583333333333</v>
      </c>
      <c r="Q8" s="10">
        <f t="shared" si="1"/>
        <v>0.36259027777777775</v>
      </c>
      <c r="R8" s="10">
        <f t="shared" si="1"/>
        <v>0.44245138888888891</v>
      </c>
      <c r="S8" s="10">
        <f t="shared" si="1"/>
        <v>0.50495138888888891</v>
      </c>
      <c r="T8" s="10">
        <f t="shared" si="1"/>
        <v>0.56745138888888891</v>
      </c>
      <c r="U8" s="10">
        <f t="shared" si="1"/>
        <v>0.60564583333333333</v>
      </c>
      <c r="V8" s="10">
        <f t="shared" si="1"/>
        <v>0.64384027777777775</v>
      </c>
      <c r="W8" s="10">
        <f t="shared" si="1"/>
        <v>0.69592361111111112</v>
      </c>
      <c r="X8" s="10">
        <f t="shared" ref="X8:Z8" si="3">X7+$K8</f>
        <v>0.75495138888888891</v>
      </c>
      <c r="Y8" s="10">
        <f t="shared" si="3"/>
        <v>0.81050694444444449</v>
      </c>
      <c r="Z8" s="10">
        <f t="shared" si="3"/>
        <v>0.87995138888888891</v>
      </c>
      <c r="AA8" s="94"/>
      <c r="AC8" s="1064" t="s">
        <v>1340</v>
      </c>
      <c r="AD8" s="1183"/>
      <c r="AE8" s="1183">
        <f>AE6*AE4</f>
        <v>301.83999999999997</v>
      </c>
      <c r="AF8" s="11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</row>
    <row r="9" spans="1:52">
      <c r="A9" s="2170"/>
      <c r="B9" s="335" t="s">
        <v>165</v>
      </c>
      <c r="C9" s="1253" t="s">
        <v>4</v>
      </c>
      <c r="D9" s="1516" t="s">
        <v>1683</v>
      </c>
      <c r="E9" s="711" t="s">
        <v>21</v>
      </c>
      <c r="F9" s="1268">
        <v>0.45</v>
      </c>
      <c r="G9" s="28">
        <f>G8+F9</f>
        <v>1.1599999999999999</v>
      </c>
      <c r="H9" s="581" t="s">
        <v>724</v>
      </c>
      <c r="I9" s="581" t="s">
        <v>725</v>
      </c>
      <c r="J9" s="1251">
        <v>10</v>
      </c>
      <c r="K9" s="37">
        <f t="shared" si="0"/>
        <v>1.8749999999999999E-3</v>
      </c>
      <c r="L9" s="37">
        <f t="shared" si="2"/>
        <v>3.3541666666666668E-3</v>
      </c>
      <c r="M9" s="98">
        <f t="shared" si="1"/>
        <v>0.21168749999999997</v>
      </c>
      <c r="N9" s="98">
        <f t="shared" si="1"/>
        <v>0.24988194444444442</v>
      </c>
      <c r="O9" s="98">
        <f t="shared" si="1"/>
        <v>0.28807638888888887</v>
      </c>
      <c r="P9" s="98">
        <f t="shared" si="1"/>
        <v>0.32627083333333334</v>
      </c>
      <c r="Q9" s="98">
        <f t="shared" si="1"/>
        <v>0.36446527777777776</v>
      </c>
      <c r="R9" s="98">
        <f t="shared" si="1"/>
        <v>0.44432638888888892</v>
      </c>
      <c r="S9" s="98">
        <f t="shared" si="1"/>
        <v>0.50682638888888887</v>
      </c>
      <c r="T9" s="98">
        <f t="shared" si="1"/>
        <v>0.56932638888888887</v>
      </c>
      <c r="U9" s="98">
        <f t="shared" si="1"/>
        <v>0.60752083333333329</v>
      </c>
      <c r="V9" s="98">
        <f t="shared" si="1"/>
        <v>0.64571527777777771</v>
      </c>
      <c r="W9" s="98">
        <f t="shared" si="1"/>
        <v>0.69779861111111108</v>
      </c>
      <c r="X9" s="10">
        <f t="shared" ref="X9:Z9" si="4">X8+$K9</f>
        <v>0.75682638888888887</v>
      </c>
      <c r="Y9" s="10">
        <f t="shared" si="4"/>
        <v>0.81238194444444445</v>
      </c>
      <c r="Z9" s="10">
        <f t="shared" si="4"/>
        <v>0.88182638888888887</v>
      </c>
      <c r="AA9" s="94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</row>
    <row r="10" spans="1:52">
      <c r="A10" s="2170"/>
      <c r="B10" s="335" t="s">
        <v>166</v>
      </c>
      <c r="C10" s="1248" t="s">
        <v>5</v>
      </c>
      <c r="D10" s="1509" t="s">
        <v>1681</v>
      </c>
      <c r="E10" s="711" t="s">
        <v>22</v>
      </c>
      <c r="F10" s="1268">
        <v>0.78</v>
      </c>
      <c r="G10" s="28">
        <f>G9+F10</f>
        <v>1.94</v>
      </c>
      <c r="H10" s="645" t="s">
        <v>840</v>
      </c>
      <c r="I10" s="645" t="s">
        <v>841</v>
      </c>
      <c r="J10" s="1247">
        <v>20</v>
      </c>
      <c r="K10" s="9">
        <f t="shared" si="0"/>
        <v>1.6249999999999999E-3</v>
      </c>
      <c r="L10" s="9">
        <f t="shared" si="2"/>
        <v>4.9791666666666665E-3</v>
      </c>
      <c r="M10" s="10">
        <f t="shared" si="1"/>
        <v>0.21331249999999996</v>
      </c>
      <c r="N10" s="10">
        <f t="shared" si="1"/>
        <v>0.25150694444444444</v>
      </c>
      <c r="O10" s="10">
        <f t="shared" si="1"/>
        <v>0.28970138888888886</v>
      </c>
      <c r="P10" s="10">
        <f t="shared" si="1"/>
        <v>0.32789583333333333</v>
      </c>
      <c r="Q10" s="10">
        <f t="shared" si="1"/>
        <v>0.36609027777777775</v>
      </c>
      <c r="R10" s="10">
        <f t="shared" si="1"/>
        <v>0.44595138888888891</v>
      </c>
      <c r="S10" s="10">
        <f t="shared" si="1"/>
        <v>0.50845138888888886</v>
      </c>
      <c r="T10" s="10">
        <f t="shared" si="1"/>
        <v>0.57095138888888886</v>
      </c>
      <c r="U10" s="10">
        <f t="shared" si="1"/>
        <v>0.60914583333333328</v>
      </c>
      <c r="V10" s="10">
        <f t="shared" si="1"/>
        <v>0.6473402777777777</v>
      </c>
      <c r="W10" s="10">
        <f t="shared" si="1"/>
        <v>0.69942361111111107</v>
      </c>
      <c r="X10" s="10">
        <f t="shared" ref="X10:Z10" si="5">X9+$K10</f>
        <v>0.75845138888888886</v>
      </c>
      <c r="Y10" s="10">
        <f t="shared" si="5"/>
        <v>0.81400694444444444</v>
      </c>
      <c r="Z10" s="10">
        <f t="shared" si="5"/>
        <v>0.88345138888888886</v>
      </c>
      <c r="AA10" s="94"/>
    </row>
    <row r="11" spans="1:52">
      <c r="A11" s="2170"/>
      <c r="B11" s="335" t="s">
        <v>167</v>
      </c>
      <c r="C11" s="1284" t="s">
        <v>4</v>
      </c>
      <c r="D11" s="1284" t="s">
        <v>1681</v>
      </c>
      <c r="E11" s="1253" t="s">
        <v>23</v>
      </c>
      <c r="F11" s="123">
        <v>0.38</v>
      </c>
      <c r="G11" s="28">
        <f t="shared" ref="G11:G19" si="6">G10+F11</f>
        <v>2.3199999999999998</v>
      </c>
      <c r="H11" s="581" t="s">
        <v>910</v>
      </c>
      <c r="I11" s="581" t="s">
        <v>911</v>
      </c>
      <c r="J11" s="1247">
        <v>25</v>
      </c>
      <c r="K11" s="9">
        <f t="shared" si="0"/>
        <v>6.333333333333333E-4</v>
      </c>
      <c r="L11" s="9">
        <f t="shared" si="2"/>
        <v>5.6124999999999994E-3</v>
      </c>
      <c r="M11" s="10">
        <f t="shared" si="1"/>
        <v>0.21394583333333331</v>
      </c>
      <c r="N11" s="10">
        <f t="shared" si="1"/>
        <v>0.25214027777777775</v>
      </c>
      <c r="O11" s="10">
        <f t="shared" si="1"/>
        <v>0.29033472222222217</v>
      </c>
      <c r="P11" s="10">
        <f t="shared" si="1"/>
        <v>0.32852916666666665</v>
      </c>
      <c r="Q11" s="10">
        <f t="shared" si="1"/>
        <v>0.36672361111111107</v>
      </c>
      <c r="R11" s="10">
        <f t="shared" si="1"/>
        <v>0.44658472222222223</v>
      </c>
      <c r="S11" s="10">
        <f t="shared" si="1"/>
        <v>0.50908472222222223</v>
      </c>
      <c r="T11" s="10">
        <f t="shared" si="1"/>
        <v>0.57158472222222223</v>
      </c>
      <c r="U11" s="10">
        <f t="shared" si="1"/>
        <v>0.60977916666666665</v>
      </c>
      <c r="V11" s="10">
        <f t="shared" si="1"/>
        <v>0.64797361111111107</v>
      </c>
      <c r="W11" s="10">
        <f t="shared" si="1"/>
        <v>0.70005694444444444</v>
      </c>
      <c r="X11" s="10">
        <f t="shared" ref="X11:Z11" si="7">X10+$K11</f>
        <v>0.75908472222222223</v>
      </c>
      <c r="Y11" s="10">
        <f t="shared" si="7"/>
        <v>0.81464027777777781</v>
      </c>
      <c r="Z11" s="10">
        <f t="shared" si="7"/>
        <v>0.88408472222222223</v>
      </c>
      <c r="AA11" s="93"/>
    </row>
    <row r="12" spans="1:52">
      <c r="A12" s="2170"/>
      <c r="B12" s="335" t="s">
        <v>168</v>
      </c>
      <c r="C12" s="1248" t="s">
        <v>5</v>
      </c>
      <c r="D12" s="1509" t="s">
        <v>1684</v>
      </c>
      <c r="E12" s="1253" t="s">
        <v>24</v>
      </c>
      <c r="F12" s="1252">
        <v>0.75</v>
      </c>
      <c r="G12" s="28">
        <f t="shared" si="6"/>
        <v>3.07</v>
      </c>
      <c r="H12" s="571" t="s">
        <v>583</v>
      </c>
      <c r="I12" s="571" t="s">
        <v>600</v>
      </c>
      <c r="J12" s="1247">
        <v>20</v>
      </c>
      <c r="K12" s="9">
        <f t="shared" si="0"/>
        <v>1.5624999999999999E-3</v>
      </c>
      <c r="L12" s="9">
        <f t="shared" si="2"/>
        <v>7.1749999999999991E-3</v>
      </c>
      <c r="M12" s="10">
        <f t="shared" si="1"/>
        <v>0.2155083333333333</v>
      </c>
      <c r="N12" s="10">
        <f t="shared" si="1"/>
        <v>0.25370277777777778</v>
      </c>
      <c r="O12" s="10">
        <f t="shared" si="1"/>
        <v>0.2918972222222222</v>
      </c>
      <c r="P12" s="10">
        <f t="shared" si="1"/>
        <v>0.33009166666666667</v>
      </c>
      <c r="Q12" s="10">
        <f t="shared" si="1"/>
        <v>0.36828611111111109</v>
      </c>
      <c r="R12" s="10">
        <f t="shared" si="1"/>
        <v>0.44814722222222225</v>
      </c>
      <c r="S12" s="10">
        <f t="shared" si="1"/>
        <v>0.51064722222222225</v>
      </c>
      <c r="T12" s="10">
        <f t="shared" si="1"/>
        <v>0.57314722222222225</v>
      </c>
      <c r="U12" s="10">
        <f t="shared" si="1"/>
        <v>0.61134166666666667</v>
      </c>
      <c r="V12" s="10">
        <f t="shared" si="1"/>
        <v>0.64953611111111109</v>
      </c>
      <c r="W12" s="10">
        <f t="shared" si="1"/>
        <v>0.70161944444444446</v>
      </c>
      <c r="X12" s="10">
        <f t="shared" ref="X12:Z12" si="8">X11+$K12</f>
        <v>0.76064722222222225</v>
      </c>
      <c r="Y12" s="10">
        <f t="shared" si="8"/>
        <v>0.81620277777777783</v>
      </c>
      <c r="Z12" s="10">
        <f t="shared" si="8"/>
        <v>0.88564722222222225</v>
      </c>
      <c r="AA12" s="94"/>
    </row>
    <row r="13" spans="1:52">
      <c r="A13" s="2170"/>
      <c r="B13" s="335" t="s">
        <v>169</v>
      </c>
      <c r="C13" s="1248" t="s">
        <v>5</v>
      </c>
      <c r="D13" s="1509" t="s">
        <v>1684</v>
      </c>
      <c r="E13" s="1253" t="s">
        <v>25</v>
      </c>
      <c r="F13" s="1252">
        <v>0.8</v>
      </c>
      <c r="G13" s="28">
        <f t="shared" si="6"/>
        <v>3.87</v>
      </c>
      <c r="H13" s="571" t="s">
        <v>584</v>
      </c>
      <c r="I13" s="571" t="s">
        <v>599</v>
      </c>
      <c r="J13" s="1247">
        <v>25</v>
      </c>
      <c r="K13" s="9">
        <f t="shared" si="0"/>
        <v>1.3333333333333333E-3</v>
      </c>
      <c r="L13" s="9">
        <f t="shared" si="2"/>
        <v>8.508333333333333E-3</v>
      </c>
      <c r="M13" s="10">
        <f t="shared" si="1"/>
        <v>0.21684166666666663</v>
      </c>
      <c r="N13" s="10">
        <f t="shared" si="1"/>
        <v>0.25503611111111113</v>
      </c>
      <c r="O13" s="10">
        <f t="shared" si="1"/>
        <v>0.29323055555555555</v>
      </c>
      <c r="P13" s="10">
        <f t="shared" si="1"/>
        <v>0.33142500000000003</v>
      </c>
      <c r="Q13" s="10">
        <f t="shared" si="1"/>
        <v>0.36961944444444444</v>
      </c>
      <c r="R13" s="10">
        <f t="shared" si="1"/>
        <v>0.44948055555555561</v>
      </c>
      <c r="S13" s="10">
        <f t="shared" si="1"/>
        <v>0.51198055555555555</v>
      </c>
      <c r="T13" s="10">
        <f t="shared" si="1"/>
        <v>0.57448055555555555</v>
      </c>
      <c r="U13" s="10">
        <f t="shared" si="1"/>
        <v>0.61267499999999997</v>
      </c>
      <c r="V13" s="10">
        <f t="shared" si="1"/>
        <v>0.65086944444444439</v>
      </c>
      <c r="W13" s="10">
        <f t="shared" si="1"/>
        <v>0.70295277777777776</v>
      </c>
      <c r="X13" s="10">
        <f t="shared" ref="X13:Z13" si="9">X12+$K13</f>
        <v>0.76198055555555555</v>
      </c>
      <c r="Y13" s="10">
        <f t="shared" si="9"/>
        <v>0.81753611111111113</v>
      </c>
      <c r="Z13" s="10">
        <f t="shared" si="9"/>
        <v>0.88698055555555555</v>
      </c>
      <c r="AA13" s="94"/>
    </row>
    <row r="14" spans="1:52">
      <c r="A14" s="2170"/>
      <c r="B14" s="335" t="s">
        <v>170</v>
      </c>
      <c r="C14" s="1248" t="s">
        <v>5</v>
      </c>
      <c r="D14" s="1509" t="s">
        <v>1684</v>
      </c>
      <c r="E14" s="1253" t="s">
        <v>26</v>
      </c>
      <c r="F14" s="1252">
        <v>0.79</v>
      </c>
      <c r="G14" s="28">
        <f t="shared" si="6"/>
        <v>4.66</v>
      </c>
      <c r="H14" s="571" t="s">
        <v>585</v>
      </c>
      <c r="I14" s="571" t="s">
        <v>579</v>
      </c>
      <c r="J14" s="1247">
        <v>20</v>
      </c>
      <c r="K14" s="9">
        <f t="shared" si="0"/>
        <v>1.6458333333333333E-3</v>
      </c>
      <c r="L14" s="9">
        <f t="shared" si="2"/>
        <v>1.0154166666666666E-2</v>
      </c>
      <c r="M14" s="10">
        <f t="shared" si="1"/>
        <v>0.21848749999999997</v>
      </c>
      <c r="N14" s="10">
        <f t="shared" si="1"/>
        <v>0.25668194444444448</v>
      </c>
      <c r="O14" s="10">
        <f t="shared" si="1"/>
        <v>0.2948763888888889</v>
      </c>
      <c r="P14" s="10">
        <f t="shared" si="1"/>
        <v>0.33307083333333337</v>
      </c>
      <c r="Q14" s="10">
        <f t="shared" si="1"/>
        <v>0.37126527777777779</v>
      </c>
      <c r="R14" s="10">
        <f t="shared" si="1"/>
        <v>0.45112638888888895</v>
      </c>
      <c r="S14" s="10">
        <f t="shared" si="1"/>
        <v>0.5136263888888889</v>
      </c>
      <c r="T14" s="10">
        <f t="shared" si="1"/>
        <v>0.5761263888888889</v>
      </c>
      <c r="U14" s="10">
        <f t="shared" si="1"/>
        <v>0.61432083333333332</v>
      </c>
      <c r="V14" s="10">
        <f t="shared" si="1"/>
        <v>0.65251527777777774</v>
      </c>
      <c r="W14" s="10">
        <f t="shared" si="1"/>
        <v>0.70459861111111111</v>
      </c>
      <c r="X14" s="10">
        <f t="shared" ref="X14:Z14" si="10">X13+$K14</f>
        <v>0.7636263888888889</v>
      </c>
      <c r="Y14" s="10">
        <f t="shared" si="10"/>
        <v>0.81918194444444448</v>
      </c>
      <c r="Z14" s="10">
        <f t="shared" si="10"/>
        <v>0.8886263888888889</v>
      </c>
      <c r="AA14" s="94"/>
    </row>
    <row r="15" spans="1:52">
      <c r="A15" s="2170"/>
      <c r="B15" s="335" t="s">
        <v>171</v>
      </c>
      <c r="C15" s="1248" t="s">
        <v>5</v>
      </c>
      <c r="D15" s="1509" t="s">
        <v>1684</v>
      </c>
      <c r="E15" s="1253" t="s">
        <v>27</v>
      </c>
      <c r="F15" s="1252">
        <v>0.43</v>
      </c>
      <c r="G15" s="28">
        <f t="shared" si="6"/>
        <v>5.09</v>
      </c>
      <c r="H15" s="571" t="s">
        <v>586</v>
      </c>
      <c r="I15" s="571" t="s">
        <v>598</v>
      </c>
      <c r="J15" s="1247">
        <v>30</v>
      </c>
      <c r="K15" s="9">
        <f t="shared" si="0"/>
        <v>5.9722222222222219E-4</v>
      </c>
      <c r="L15" s="9">
        <f t="shared" si="2"/>
        <v>1.0751388888888888E-2</v>
      </c>
      <c r="M15" s="10">
        <f t="shared" si="1"/>
        <v>0.21908472222222219</v>
      </c>
      <c r="N15" s="10">
        <f t="shared" si="1"/>
        <v>0.25727916666666673</v>
      </c>
      <c r="O15" s="10">
        <f t="shared" si="1"/>
        <v>0.29547361111111115</v>
      </c>
      <c r="P15" s="10">
        <f t="shared" si="1"/>
        <v>0.33366805555555562</v>
      </c>
      <c r="Q15" s="10">
        <f t="shared" si="1"/>
        <v>0.37186250000000004</v>
      </c>
      <c r="R15" s="10">
        <f t="shared" si="1"/>
        <v>0.4517236111111112</v>
      </c>
      <c r="S15" s="10">
        <f t="shared" si="1"/>
        <v>0.51422361111111115</v>
      </c>
      <c r="T15" s="10">
        <f t="shared" si="1"/>
        <v>0.57672361111111115</v>
      </c>
      <c r="U15" s="10">
        <f t="shared" si="1"/>
        <v>0.61491805555555556</v>
      </c>
      <c r="V15" s="10">
        <f t="shared" si="1"/>
        <v>0.65311249999999998</v>
      </c>
      <c r="W15" s="10">
        <f t="shared" si="1"/>
        <v>0.70519583333333336</v>
      </c>
      <c r="X15" s="10">
        <f t="shared" ref="X15:Z15" si="11">X14+$K15</f>
        <v>0.76422361111111115</v>
      </c>
      <c r="Y15" s="10">
        <f t="shared" si="11"/>
        <v>0.81977916666666673</v>
      </c>
      <c r="Z15" s="10">
        <f t="shared" si="11"/>
        <v>0.88922361111111115</v>
      </c>
      <c r="AA15" s="94"/>
    </row>
    <row r="16" spans="1:52">
      <c r="A16" s="2170"/>
      <c r="B16" s="335" t="s">
        <v>172</v>
      </c>
      <c r="C16" s="1248" t="s">
        <v>5</v>
      </c>
      <c r="D16" s="1509" t="s">
        <v>1684</v>
      </c>
      <c r="E16" s="1253" t="s">
        <v>28</v>
      </c>
      <c r="F16" s="124">
        <v>0.55000000000000004</v>
      </c>
      <c r="G16" s="28">
        <f t="shared" si="6"/>
        <v>5.64</v>
      </c>
      <c r="H16" s="571" t="s">
        <v>587</v>
      </c>
      <c r="I16" s="571" t="s">
        <v>597</v>
      </c>
      <c r="J16" s="1247">
        <v>30</v>
      </c>
      <c r="K16" s="9">
        <f t="shared" si="0"/>
        <v>7.6388888888888893E-4</v>
      </c>
      <c r="L16" s="9">
        <f t="shared" si="2"/>
        <v>1.1515277777777777E-2</v>
      </c>
      <c r="M16" s="10">
        <f t="shared" si="1"/>
        <v>0.21984861111111109</v>
      </c>
      <c r="N16" s="10">
        <f t="shared" si="1"/>
        <v>0.25804305555555562</v>
      </c>
      <c r="O16" s="10">
        <f t="shared" si="1"/>
        <v>0.29623750000000004</v>
      </c>
      <c r="P16" s="10">
        <f t="shared" si="1"/>
        <v>0.33443194444444452</v>
      </c>
      <c r="Q16" s="10">
        <f t="shared" si="1"/>
        <v>0.37262638888888894</v>
      </c>
      <c r="R16" s="10">
        <f t="shared" si="1"/>
        <v>0.4524875000000001</v>
      </c>
      <c r="S16" s="10">
        <f t="shared" si="1"/>
        <v>0.51498750000000004</v>
      </c>
      <c r="T16" s="10">
        <f t="shared" si="1"/>
        <v>0.57748750000000004</v>
      </c>
      <c r="U16" s="10">
        <f t="shared" si="1"/>
        <v>0.61568194444444446</v>
      </c>
      <c r="V16" s="10">
        <f t="shared" si="1"/>
        <v>0.65387638888888888</v>
      </c>
      <c r="W16" s="10">
        <f t="shared" si="1"/>
        <v>0.70595972222222225</v>
      </c>
      <c r="X16" s="10">
        <f t="shared" ref="X16:Z16" si="12">X15+$K16</f>
        <v>0.76498750000000004</v>
      </c>
      <c r="Y16" s="10">
        <f t="shared" si="12"/>
        <v>0.82054305555555562</v>
      </c>
      <c r="Z16" s="10">
        <f t="shared" si="12"/>
        <v>0.88998750000000004</v>
      </c>
      <c r="AA16" s="93"/>
    </row>
    <row r="17" spans="1:47">
      <c r="A17" s="2170"/>
      <c r="B17" s="335" t="s">
        <v>173</v>
      </c>
      <c r="C17" s="1253" t="s">
        <v>5</v>
      </c>
      <c r="D17" s="1516" t="s">
        <v>1684</v>
      </c>
      <c r="E17" s="1253" t="s">
        <v>29</v>
      </c>
      <c r="F17" s="1252">
        <v>0.72</v>
      </c>
      <c r="G17" s="28">
        <f t="shared" si="6"/>
        <v>6.3599999999999994</v>
      </c>
      <c r="H17" s="571" t="s">
        <v>588</v>
      </c>
      <c r="I17" s="571" t="s">
        <v>596</v>
      </c>
      <c r="J17" s="1251">
        <v>30</v>
      </c>
      <c r="K17" s="9">
        <f t="shared" si="0"/>
        <v>1E-3</v>
      </c>
      <c r="L17" s="9">
        <f t="shared" si="2"/>
        <v>1.2515277777777778E-2</v>
      </c>
      <c r="M17" s="10">
        <f t="shared" si="1"/>
        <v>0.22084861111111109</v>
      </c>
      <c r="N17" s="10">
        <f t="shared" si="1"/>
        <v>0.25904305555555562</v>
      </c>
      <c r="O17" s="10">
        <f t="shared" si="1"/>
        <v>0.29723750000000004</v>
      </c>
      <c r="P17" s="10">
        <f t="shared" si="1"/>
        <v>0.33543194444444452</v>
      </c>
      <c r="Q17" s="10">
        <f t="shared" si="1"/>
        <v>0.37362638888888894</v>
      </c>
      <c r="R17" s="10">
        <f t="shared" si="1"/>
        <v>0.4534875000000001</v>
      </c>
      <c r="S17" s="10">
        <f t="shared" si="1"/>
        <v>0.51598750000000004</v>
      </c>
      <c r="T17" s="10">
        <f t="shared" si="1"/>
        <v>0.57848750000000004</v>
      </c>
      <c r="U17" s="10">
        <f t="shared" si="1"/>
        <v>0.61668194444444446</v>
      </c>
      <c r="V17" s="10">
        <f t="shared" si="1"/>
        <v>0.65487638888888888</v>
      </c>
      <c r="W17" s="10">
        <f t="shared" si="1"/>
        <v>0.70695972222222225</v>
      </c>
      <c r="X17" s="10">
        <f t="shared" ref="X17:Z17" si="13">X16+$K17</f>
        <v>0.76598750000000004</v>
      </c>
      <c r="Y17" s="10">
        <f t="shared" si="13"/>
        <v>0.82154305555555562</v>
      </c>
      <c r="Z17" s="10">
        <f t="shared" si="13"/>
        <v>0.89098750000000004</v>
      </c>
      <c r="AA17" s="94"/>
    </row>
    <row r="18" spans="1:47">
      <c r="A18" s="2170"/>
      <c r="B18" s="335" t="s">
        <v>174</v>
      </c>
      <c r="C18" s="1248" t="s">
        <v>5</v>
      </c>
      <c r="D18" s="1509" t="s">
        <v>1684</v>
      </c>
      <c r="E18" s="1253" t="s">
        <v>30</v>
      </c>
      <c r="F18" s="1252">
        <v>0.94</v>
      </c>
      <c r="G18" s="28">
        <f t="shared" si="6"/>
        <v>7.2999999999999989</v>
      </c>
      <c r="H18" s="571" t="s">
        <v>589</v>
      </c>
      <c r="I18" s="571" t="s">
        <v>595</v>
      </c>
      <c r="J18" s="1247">
        <v>30</v>
      </c>
      <c r="K18" s="9">
        <f t="shared" si="0"/>
        <v>1.3055555555555555E-3</v>
      </c>
      <c r="L18" s="9">
        <f t="shared" si="2"/>
        <v>1.3820833333333334E-2</v>
      </c>
      <c r="M18" s="10">
        <f t="shared" si="1"/>
        <v>0.22215416666666665</v>
      </c>
      <c r="N18" s="10">
        <f t="shared" si="1"/>
        <v>0.26034861111111118</v>
      </c>
      <c r="O18" s="10">
        <f t="shared" si="1"/>
        <v>0.2985430555555556</v>
      </c>
      <c r="P18" s="10">
        <f t="shared" si="1"/>
        <v>0.33673750000000008</v>
      </c>
      <c r="Q18" s="10">
        <f t="shared" si="1"/>
        <v>0.3749319444444445</v>
      </c>
      <c r="R18" s="10">
        <f t="shared" si="1"/>
        <v>0.45479305555555566</v>
      </c>
      <c r="S18" s="10">
        <f t="shared" si="1"/>
        <v>0.5172930555555556</v>
      </c>
      <c r="T18" s="10">
        <f t="shared" si="1"/>
        <v>0.5797930555555556</v>
      </c>
      <c r="U18" s="10">
        <f t="shared" si="1"/>
        <v>0.61798750000000002</v>
      </c>
      <c r="V18" s="10">
        <f t="shared" si="1"/>
        <v>0.65618194444444444</v>
      </c>
      <c r="W18" s="10">
        <f t="shared" si="1"/>
        <v>0.70826527777777781</v>
      </c>
      <c r="X18" s="10">
        <f t="shared" ref="X18:Z18" si="14">X17+$K18</f>
        <v>0.7672930555555556</v>
      </c>
      <c r="Y18" s="10">
        <f t="shared" si="14"/>
        <v>0.82284861111111118</v>
      </c>
      <c r="Z18" s="10">
        <f t="shared" si="14"/>
        <v>0.8922930555555556</v>
      </c>
      <c r="AA18" s="94"/>
    </row>
    <row r="19" spans="1:47">
      <c r="A19" s="2170"/>
      <c r="B19" s="335" t="s">
        <v>175</v>
      </c>
      <c r="C19" s="1248" t="s">
        <v>5</v>
      </c>
      <c r="D19" s="1509" t="s">
        <v>1683</v>
      </c>
      <c r="E19" s="1253" t="s">
        <v>31</v>
      </c>
      <c r="F19" s="28">
        <v>0.99</v>
      </c>
      <c r="G19" s="28">
        <f t="shared" si="6"/>
        <v>8.2899999999999991</v>
      </c>
      <c r="H19" s="571" t="s">
        <v>555</v>
      </c>
      <c r="I19" s="571" t="s">
        <v>594</v>
      </c>
      <c r="J19" s="1247">
        <v>30</v>
      </c>
      <c r="K19" s="9">
        <f t="shared" si="0"/>
        <v>1.3750000000000001E-3</v>
      </c>
      <c r="L19" s="9">
        <f t="shared" si="2"/>
        <v>1.5195833333333334E-2</v>
      </c>
      <c r="M19" s="10">
        <f t="shared" si="1"/>
        <v>0.22352916666666664</v>
      </c>
      <c r="N19" s="10">
        <f t="shared" si="1"/>
        <v>0.2617236111111112</v>
      </c>
      <c r="O19" s="10">
        <f t="shared" si="1"/>
        <v>0.29991805555555562</v>
      </c>
      <c r="P19" s="10">
        <f t="shared" si="1"/>
        <v>0.33811250000000009</v>
      </c>
      <c r="Q19" s="10">
        <f t="shared" si="1"/>
        <v>0.37630694444444451</v>
      </c>
      <c r="R19" s="10">
        <f t="shared" si="1"/>
        <v>0.45616805555555567</v>
      </c>
      <c r="S19" s="10">
        <f t="shared" si="1"/>
        <v>0.51866805555555562</v>
      </c>
      <c r="T19" s="10">
        <f t="shared" si="1"/>
        <v>0.58116805555555562</v>
      </c>
      <c r="U19" s="10">
        <f t="shared" si="1"/>
        <v>0.61936250000000004</v>
      </c>
      <c r="V19" s="10">
        <f t="shared" si="1"/>
        <v>0.65755694444444446</v>
      </c>
      <c r="W19" s="10">
        <f t="shared" si="1"/>
        <v>0.70964027777777783</v>
      </c>
      <c r="X19" s="10">
        <f t="shared" ref="X19:Z19" si="15">X18+$K19</f>
        <v>0.76866805555555562</v>
      </c>
      <c r="Y19" s="10">
        <f t="shared" si="15"/>
        <v>0.8242236111111112</v>
      </c>
      <c r="Z19" s="10">
        <f t="shared" si="15"/>
        <v>0.89366805555555562</v>
      </c>
      <c r="AA19" s="95"/>
    </row>
    <row r="20" spans="1:47">
      <c r="A20" s="2170"/>
      <c r="B20" s="335" t="s">
        <v>176</v>
      </c>
      <c r="C20" s="1248" t="s">
        <v>5</v>
      </c>
      <c r="D20" s="1509" t="s">
        <v>1683</v>
      </c>
      <c r="E20" s="1253" t="s">
        <v>32</v>
      </c>
      <c r="F20" s="28">
        <v>0.44</v>
      </c>
      <c r="G20" s="28">
        <f>G19+F20</f>
        <v>8.7299999999999986</v>
      </c>
      <c r="H20" s="571" t="s">
        <v>590</v>
      </c>
      <c r="I20" s="571" t="s">
        <v>593</v>
      </c>
      <c r="J20" s="1247">
        <v>35</v>
      </c>
      <c r="K20" s="9">
        <f t="shared" si="0"/>
        <v>5.2380952380952383E-4</v>
      </c>
      <c r="L20" s="9">
        <f>L19+K20</f>
        <v>1.5719642857142859E-2</v>
      </c>
      <c r="M20" s="10">
        <f t="shared" ref="M20:W20" si="16">M19+$K20</f>
        <v>0.22405297619047618</v>
      </c>
      <c r="N20" s="10">
        <f t="shared" si="16"/>
        <v>0.26224742063492074</v>
      </c>
      <c r="O20" s="10">
        <f t="shared" si="16"/>
        <v>0.30044186507936516</v>
      </c>
      <c r="P20" s="10">
        <f t="shared" si="16"/>
        <v>0.33863630952380963</v>
      </c>
      <c r="Q20" s="10">
        <f t="shared" si="16"/>
        <v>0.37683075396825405</v>
      </c>
      <c r="R20" s="10">
        <f t="shared" si="16"/>
        <v>0.45669186507936521</v>
      </c>
      <c r="S20" s="10">
        <f t="shared" si="16"/>
        <v>0.5191918650793651</v>
      </c>
      <c r="T20" s="10">
        <f t="shared" si="16"/>
        <v>0.5816918650793651</v>
      </c>
      <c r="U20" s="10">
        <f t="shared" si="16"/>
        <v>0.61988630952380952</v>
      </c>
      <c r="V20" s="10">
        <f t="shared" si="16"/>
        <v>0.65808075396825394</v>
      </c>
      <c r="W20" s="10">
        <f t="shared" si="16"/>
        <v>0.71016408730158731</v>
      </c>
      <c r="X20" s="10">
        <f t="shared" ref="X20:Z20" si="17">X19+$K20</f>
        <v>0.7691918650793651</v>
      </c>
      <c r="Y20" s="10">
        <f t="shared" si="17"/>
        <v>0.82474742063492068</v>
      </c>
      <c r="Z20" s="10">
        <f t="shared" si="17"/>
        <v>0.8941918650793651</v>
      </c>
      <c r="AA20" s="94"/>
    </row>
    <row r="21" spans="1:47">
      <c r="A21" s="2170"/>
      <c r="B21" s="335" t="s">
        <v>41</v>
      </c>
      <c r="C21" s="1423" t="s">
        <v>5</v>
      </c>
      <c r="D21" s="1509" t="s">
        <v>1681</v>
      </c>
      <c r="E21" s="1253" t="s">
        <v>148</v>
      </c>
      <c r="F21" s="28">
        <v>0.55000000000000004</v>
      </c>
      <c r="G21" s="28">
        <f t="shared" ref="G21:G43" si="18">G20+F21</f>
        <v>9.2799999999999994</v>
      </c>
      <c r="H21" s="571" t="s">
        <v>591</v>
      </c>
      <c r="I21" s="571" t="s">
        <v>592</v>
      </c>
      <c r="J21" s="1247">
        <v>30</v>
      </c>
      <c r="K21" s="9">
        <f t="shared" si="0"/>
        <v>7.6388888888888893E-4</v>
      </c>
      <c r="L21" s="9">
        <f t="shared" ref="L21:L43" si="19">L20+K21</f>
        <v>1.6483531746031749E-2</v>
      </c>
      <c r="M21" s="10">
        <f t="shared" ref="M21:M43" si="20">M20+$K21</f>
        <v>0.22481686507936507</v>
      </c>
      <c r="N21" s="10">
        <f t="shared" ref="N21:N43" si="21">N20+$K21</f>
        <v>0.26301130952380963</v>
      </c>
      <c r="O21" s="10">
        <f t="shared" ref="O21:O43" si="22">O20+$K21</f>
        <v>0.30120575396825405</v>
      </c>
      <c r="P21" s="10">
        <f t="shared" ref="P21:P43" si="23">P20+$K21</f>
        <v>0.33940019841269853</v>
      </c>
      <c r="Q21" s="10">
        <f t="shared" ref="Q21:Q43" si="24">Q20+$K21</f>
        <v>0.37759464285714295</v>
      </c>
      <c r="R21" s="10">
        <f t="shared" ref="R21:R43" si="25">R20+$K21</f>
        <v>0.45745575396825411</v>
      </c>
      <c r="S21" s="10">
        <f t="shared" ref="S21:S43" si="26">S20+$K21</f>
        <v>0.519955753968254</v>
      </c>
      <c r="T21" s="10">
        <f t="shared" ref="T21:T43" si="27">T20+$K21</f>
        <v>0.582455753968254</v>
      </c>
      <c r="U21" s="10">
        <f t="shared" ref="U21:Z43" si="28">U20+$K21</f>
        <v>0.62065019841269842</v>
      </c>
      <c r="V21" s="10">
        <f t="shared" ref="V21:Z43" si="29">V20+$K21</f>
        <v>0.65884464285714284</v>
      </c>
      <c r="W21" s="10">
        <f t="shared" ref="W21:Z43" si="30">W20+$K21</f>
        <v>0.71092797619047621</v>
      </c>
      <c r="X21" s="10">
        <f t="shared" si="30"/>
        <v>0.769955753968254</v>
      </c>
      <c r="Y21" s="10">
        <f t="shared" si="30"/>
        <v>0.82551130952380958</v>
      </c>
      <c r="Z21" s="10">
        <f t="shared" si="30"/>
        <v>0.894955753968254</v>
      </c>
      <c r="AA21" s="93"/>
      <c r="AB21" s="92"/>
      <c r="AC21" s="15"/>
    </row>
    <row r="22" spans="1:47">
      <c r="A22" s="2170"/>
      <c r="B22" s="335" t="s">
        <v>177</v>
      </c>
      <c r="C22" s="1423" t="s">
        <v>4</v>
      </c>
      <c r="D22" s="1509" t="s">
        <v>1681</v>
      </c>
      <c r="E22" s="1253" t="s">
        <v>149</v>
      </c>
      <c r="F22" s="28">
        <v>1.1499999999999999</v>
      </c>
      <c r="G22" s="28">
        <f t="shared" si="18"/>
        <v>10.43</v>
      </c>
      <c r="H22" s="607" t="s">
        <v>1221</v>
      </c>
      <c r="I22" s="607" t="s">
        <v>1234</v>
      </c>
      <c r="J22" s="1247">
        <v>30</v>
      </c>
      <c r="K22" s="9">
        <f t="shared" si="0"/>
        <v>1.5972222222222221E-3</v>
      </c>
      <c r="L22" s="9">
        <f t="shared" si="19"/>
        <v>1.8080753968253972E-2</v>
      </c>
      <c r="M22" s="10">
        <f t="shared" si="20"/>
        <v>0.2264140873015873</v>
      </c>
      <c r="N22" s="10">
        <f t="shared" si="21"/>
        <v>0.26460853174603183</v>
      </c>
      <c r="O22" s="10">
        <f t="shared" si="22"/>
        <v>0.30280297619047625</v>
      </c>
      <c r="P22" s="10">
        <f t="shared" si="23"/>
        <v>0.34099742063492078</v>
      </c>
      <c r="Q22" s="10">
        <f t="shared" si="24"/>
        <v>0.3791918650793652</v>
      </c>
      <c r="R22" s="10">
        <f t="shared" si="25"/>
        <v>0.45905297619047636</v>
      </c>
      <c r="S22" s="10">
        <f t="shared" si="26"/>
        <v>0.52155297619047625</v>
      </c>
      <c r="T22" s="10">
        <f t="shared" si="27"/>
        <v>0.58405297619047625</v>
      </c>
      <c r="U22" s="10">
        <f t="shared" si="28"/>
        <v>0.62224742063492067</v>
      </c>
      <c r="V22" s="10">
        <f t="shared" si="29"/>
        <v>0.66044186507936509</v>
      </c>
      <c r="W22" s="10">
        <f t="shared" si="30"/>
        <v>0.71252519841269846</v>
      </c>
      <c r="X22" s="10">
        <f t="shared" si="30"/>
        <v>0.77155297619047625</v>
      </c>
      <c r="Y22" s="10">
        <f t="shared" si="30"/>
        <v>0.82710853174603183</v>
      </c>
      <c r="Z22" s="10">
        <f t="shared" si="30"/>
        <v>0.89655297619047625</v>
      </c>
      <c r="AA22" s="93"/>
      <c r="AC22" s="15"/>
    </row>
    <row r="23" spans="1:47">
      <c r="A23" s="2170"/>
      <c r="B23" s="335" t="s">
        <v>40</v>
      </c>
      <c r="C23" s="1423" t="s">
        <v>4</v>
      </c>
      <c r="D23" s="1509" t="s">
        <v>1681</v>
      </c>
      <c r="E23" s="1253" t="s">
        <v>150</v>
      </c>
      <c r="F23" s="288">
        <v>0.57999999999999996</v>
      </c>
      <c r="G23" s="28">
        <f t="shared" si="18"/>
        <v>11.01</v>
      </c>
      <c r="H23" s="581" t="s">
        <v>1220</v>
      </c>
      <c r="I23" s="581" t="s">
        <v>1233</v>
      </c>
      <c r="J23" s="1247">
        <v>30</v>
      </c>
      <c r="K23" s="9">
        <f t="shared" si="0"/>
        <v>8.0555555555555545E-4</v>
      </c>
      <c r="L23" s="9">
        <f t="shared" si="19"/>
        <v>1.8886309523809527E-2</v>
      </c>
      <c r="M23" s="10">
        <f t="shared" si="20"/>
        <v>0.22721964285714286</v>
      </c>
      <c r="N23" s="10">
        <f t="shared" si="21"/>
        <v>0.26541408730158739</v>
      </c>
      <c r="O23" s="10">
        <f t="shared" si="22"/>
        <v>0.30360853174603181</v>
      </c>
      <c r="P23" s="10">
        <f t="shared" si="23"/>
        <v>0.34180297619047634</v>
      </c>
      <c r="Q23" s="10">
        <f t="shared" si="24"/>
        <v>0.37999742063492076</v>
      </c>
      <c r="R23" s="10">
        <f t="shared" si="25"/>
        <v>0.45985853174603192</v>
      </c>
      <c r="S23" s="10">
        <f t="shared" si="26"/>
        <v>0.52235853174603175</v>
      </c>
      <c r="T23" s="10">
        <f t="shared" si="27"/>
        <v>0.58485853174603175</v>
      </c>
      <c r="U23" s="10">
        <f t="shared" si="28"/>
        <v>0.62305297619047617</v>
      </c>
      <c r="V23" s="10">
        <f t="shared" si="29"/>
        <v>0.66124742063492059</v>
      </c>
      <c r="W23" s="10">
        <f t="shared" si="30"/>
        <v>0.71333075396825396</v>
      </c>
      <c r="X23" s="10">
        <f t="shared" si="30"/>
        <v>0.77235853174603175</v>
      </c>
      <c r="Y23" s="10">
        <f t="shared" si="30"/>
        <v>0.82791408730158733</v>
      </c>
      <c r="Z23" s="10">
        <f t="shared" si="30"/>
        <v>0.89735853174603175</v>
      </c>
      <c r="AA23" s="94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</row>
    <row r="24" spans="1:47">
      <c r="A24" s="2170"/>
      <c r="B24" s="335" t="s">
        <v>39</v>
      </c>
      <c r="C24" s="1423" t="s">
        <v>4</v>
      </c>
      <c r="D24" s="1509" t="s">
        <v>1681</v>
      </c>
      <c r="E24" s="1253" t="s">
        <v>151</v>
      </c>
      <c r="F24" s="288">
        <v>0.52</v>
      </c>
      <c r="G24" s="28">
        <f t="shared" si="18"/>
        <v>11.53</v>
      </c>
      <c r="H24" s="607" t="s">
        <v>1222</v>
      </c>
      <c r="I24" s="607" t="s">
        <v>592</v>
      </c>
      <c r="J24" s="1247">
        <v>30</v>
      </c>
      <c r="K24" s="9">
        <f t="shared" si="0"/>
        <v>7.2222222222222219E-4</v>
      </c>
      <c r="L24" s="9">
        <f t="shared" si="19"/>
        <v>1.9608531746031749E-2</v>
      </c>
      <c r="M24" s="10">
        <f t="shared" si="20"/>
        <v>0.22794186507936509</v>
      </c>
      <c r="N24" s="10">
        <f t="shared" si="21"/>
        <v>0.26613630952380962</v>
      </c>
      <c r="O24" s="10">
        <f t="shared" si="22"/>
        <v>0.30433075396825404</v>
      </c>
      <c r="P24" s="10">
        <f t="shared" si="23"/>
        <v>0.34252519841269857</v>
      </c>
      <c r="Q24" s="10">
        <f t="shared" si="24"/>
        <v>0.38071964285714299</v>
      </c>
      <c r="R24" s="10">
        <f t="shared" si="25"/>
        <v>0.46058075396825415</v>
      </c>
      <c r="S24" s="10">
        <f t="shared" si="26"/>
        <v>0.52308075396825393</v>
      </c>
      <c r="T24" s="10">
        <f t="shared" si="27"/>
        <v>0.58558075396825393</v>
      </c>
      <c r="U24" s="10">
        <f t="shared" si="28"/>
        <v>0.62377519841269835</v>
      </c>
      <c r="V24" s="10">
        <f t="shared" si="29"/>
        <v>0.66196964285714277</v>
      </c>
      <c r="W24" s="10">
        <f t="shared" si="30"/>
        <v>0.71405297619047614</v>
      </c>
      <c r="X24" s="10">
        <f t="shared" si="30"/>
        <v>0.77308075396825393</v>
      </c>
      <c r="Y24" s="10">
        <f t="shared" si="30"/>
        <v>0.82863630952380951</v>
      </c>
      <c r="Z24" s="10">
        <f t="shared" si="30"/>
        <v>0.89808075396825393</v>
      </c>
      <c r="AA24" s="94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</row>
    <row r="25" spans="1:47">
      <c r="A25" s="2170"/>
      <c r="B25" s="335" t="s">
        <v>178</v>
      </c>
      <c r="C25" s="1423" t="s">
        <v>4</v>
      </c>
      <c r="D25" s="1509" t="s">
        <v>1681</v>
      </c>
      <c r="E25" s="1253" t="s">
        <v>152</v>
      </c>
      <c r="F25" s="28">
        <v>0.6</v>
      </c>
      <c r="G25" s="28">
        <f t="shared" si="18"/>
        <v>12.129999999999999</v>
      </c>
      <c r="H25" s="581" t="s">
        <v>1223</v>
      </c>
      <c r="I25" s="581" t="s">
        <v>1232</v>
      </c>
      <c r="J25" s="1247">
        <v>30</v>
      </c>
      <c r="K25" s="9">
        <f t="shared" si="0"/>
        <v>8.3333333333333339E-4</v>
      </c>
      <c r="L25" s="9">
        <f t="shared" si="19"/>
        <v>2.0441865079365081E-2</v>
      </c>
      <c r="M25" s="10">
        <f t="shared" si="20"/>
        <v>0.22877519841269842</v>
      </c>
      <c r="N25" s="10">
        <f t="shared" si="21"/>
        <v>0.26696964285714297</v>
      </c>
      <c r="O25" s="10">
        <f t="shared" si="22"/>
        <v>0.30516408730158739</v>
      </c>
      <c r="P25" s="10">
        <f t="shared" si="23"/>
        <v>0.34335853174603193</v>
      </c>
      <c r="Q25" s="10">
        <f t="shared" si="24"/>
        <v>0.38155297619047635</v>
      </c>
      <c r="R25" s="10">
        <f t="shared" si="25"/>
        <v>0.46141408730158751</v>
      </c>
      <c r="S25" s="10">
        <f t="shared" si="26"/>
        <v>0.52391408730158728</v>
      </c>
      <c r="T25" s="10">
        <f t="shared" si="27"/>
        <v>0.58641408730158728</v>
      </c>
      <c r="U25" s="10">
        <f t="shared" si="28"/>
        <v>0.6246085317460317</v>
      </c>
      <c r="V25" s="10">
        <f t="shared" si="29"/>
        <v>0.66280297619047612</v>
      </c>
      <c r="W25" s="10">
        <f t="shared" si="30"/>
        <v>0.71488630952380949</v>
      </c>
      <c r="X25" s="10">
        <f t="shared" si="30"/>
        <v>0.77391408730158728</v>
      </c>
      <c r="Y25" s="10">
        <f t="shared" si="30"/>
        <v>0.82946964285714286</v>
      </c>
      <c r="Z25" s="10">
        <f t="shared" si="30"/>
        <v>0.89891408730158728</v>
      </c>
      <c r="AA25" s="94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</row>
    <row r="26" spans="1:47">
      <c r="A26" s="2170"/>
      <c r="B26" s="335" t="s">
        <v>179</v>
      </c>
      <c r="C26" s="1423" t="s">
        <v>4</v>
      </c>
      <c r="D26" s="1509" t="s">
        <v>1681</v>
      </c>
      <c r="E26" s="1253" t="s">
        <v>153</v>
      </c>
      <c r="F26" s="28">
        <v>0.32</v>
      </c>
      <c r="G26" s="28">
        <f t="shared" si="18"/>
        <v>12.45</v>
      </c>
      <c r="H26" s="607" t="s">
        <v>1224</v>
      </c>
      <c r="I26" s="607" t="s">
        <v>1231</v>
      </c>
      <c r="J26" s="1247">
        <v>30</v>
      </c>
      <c r="K26" s="9">
        <f t="shared" si="0"/>
        <v>4.4444444444444441E-4</v>
      </c>
      <c r="L26" s="9">
        <f t="shared" si="19"/>
        <v>2.0886309523809526E-2</v>
      </c>
      <c r="M26" s="10">
        <f t="shared" si="20"/>
        <v>0.22921964285714286</v>
      </c>
      <c r="N26" s="10">
        <f t="shared" si="21"/>
        <v>0.26741408730158744</v>
      </c>
      <c r="O26" s="10">
        <f t="shared" si="22"/>
        <v>0.30560853174603186</v>
      </c>
      <c r="P26" s="10">
        <f t="shared" si="23"/>
        <v>0.34380297619047639</v>
      </c>
      <c r="Q26" s="10">
        <f t="shared" si="24"/>
        <v>0.38199742063492081</v>
      </c>
      <c r="R26" s="10">
        <f t="shared" si="25"/>
        <v>0.46185853174603198</v>
      </c>
      <c r="S26" s="10">
        <f t="shared" si="26"/>
        <v>0.52435853174603175</v>
      </c>
      <c r="T26" s="10">
        <f t="shared" si="27"/>
        <v>0.58685853174603175</v>
      </c>
      <c r="U26" s="10">
        <f t="shared" si="28"/>
        <v>0.62505297619047617</v>
      </c>
      <c r="V26" s="10">
        <f t="shared" si="29"/>
        <v>0.66324742063492059</v>
      </c>
      <c r="W26" s="10">
        <f t="shared" si="30"/>
        <v>0.71533075396825396</v>
      </c>
      <c r="X26" s="10">
        <f t="shared" si="30"/>
        <v>0.77435853174603175</v>
      </c>
      <c r="Y26" s="10">
        <f t="shared" si="30"/>
        <v>0.82991408730158733</v>
      </c>
      <c r="Z26" s="10">
        <f t="shared" si="30"/>
        <v>0.89935853174603175</v>
      </c>
      <c r="AA26" s="94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</row>
    <row r="27" spans="1:47">
      <c r="A27" s="2170"/>
      <c r="B27" s="1010" t="s">
        <v>37</v>
      </c>
      <c r="C27" s="1423" t="s">
        <v>4</v>
      </c>
      <c r="D27" s="1509" t="s">
        <v>1681</v>
      </c>
      <c r="E27" s="1253" t="s">
        <v>154</v>
      </c>
      <c r="F27" s="28">
        <v>0.15</v>
      </c>
      <c r="G27" s="28">
        <f t="shared" si="18"/>
        <v>12.6</v>
      </c>
      <c r="H27" s="581" t="s">
        <v>1225</v>
      </c>
      <c r="I27" s="581" t="s">
        <v>1230</v>
      </c>
      <c r="J27" s="1247">
        <v>30</v>
      </c>
      <c r="K27" s="9">
        <f t="shared" si="0"/>
        <v>2.0833333333333335E-4</v>
      </c>
      <c r="L27" s="9">
        <f t="shared" si="19"/>
        <v>2.109464285714286E-2</v>
      </c>
      <c r="M27" s="10">
        <f t="shared" si="20"/>
        <v>0.2294279761904762</v>
      </c>
      <c r="N27" s="10">
        <f t="shared" si="21"/>
        <v>0.26762242063492075</v>
      </c>
      <c r="O27" s="10">
        <f t="shared" si="22"/>
        <v>0.30581686507936517</v>
      </c>
      <c r="P27" s="10">
        <f t="shared" si="23"/>
        <v>0.34401130952380971</v>
      </c>
      <c r="Q27" s="10">
        <f t="shared" si="24"/>
        <v>0.38220575396825412</v>
      </c>
      <c r="R27" s="10">
        <f t="shared" si="25"/>
        <v>0.46206686507936529</v>
      </c>
      <c r="S27" s="10">
        <f t="shared" si="26"/>
        <v>0.52456686507936512</v>
      </c>
      <c r="T27" s="10">
        <f t="shared" si="27"/>
        <v>0.58706686507936512</v>
      </c>
      <c r="U27" s="10">
        <f t="shared" si="28"/>
        <v>0.62526130952380954</v>
      </c>
      <c r="V27" s="10">
        <f t="shared" si="29"/>
        <v>0.66345575396825396</v>
      </c>
      <c r="W27" s="10">
        <f t="shared" si="30"/>
        <v>0.71553908730158733</v>
      </c>
      <c r="X27" s="10">
        <f t="shared" si="30"/>
        <v>0.77456686507936512</v>
      </c>
      <c r="Y27" s="10">
        <f t="shared" si="30"/>
        <v>0.8301224206349207</v>
      </c>
      <c r="Z27" s="10">
        <f t="shared" si="30"/>
        <v>0.89956686507936512</v>
      </c>
      <c r="AA27" s="94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</row>
    <row r="28" spans="1:47">
      <c r="A28" s="2170"/>
      <c r="B28" s="335" t="s">
        <v>35</v>
      </c>
      <c r="C28" s="1423" t="s">
        <v>4</v>
      </c>
      <c r="D28" s="1509" t="s">
        <v>1681</v>
      </c>
      <c r="E28" s="1253" t="s">
        <v>155</v>
      </c>
      <c r="F28" s="28">
        <v>0.39</v>
      </c>
      <c r="G28" s="28">
        <f t="shared" si="18"/>
        <v>12.99</v>
      </c>
      <c r="H28" s="607" t="s">
        <v>1226</v>
      </c>
      <c r="I28" s="607" t="s">
        <v>1229</v>
      </c>
      <c r="J28" s="1515">
        <v>30</v>
      </c>
      <c r="K28" s="37">
        <f t="shared" si="0"/>
        <v>5.4166666666666675E-4</v>
      </c>
      <c r="L28" s="9">
        <f t="shared" si="19"/>
        <v>2.1636309523809526E-2</v>
      </c>
      <c r="M28" s="10">
        <f t="shared" si="20"/>
        <v>0.22996964285714286</v>
      </c>
      <c r="N28" s="10">
        <f t="shared" si="21"/>
        <v>0.26816408730158742</v>
      </c>
      <c r="O28" s="10">
        <f t="shared" si="22"/>
        <v>0.30635853174603184</v>
      </c>
      <c r="P28" s="10">
        <f t="shared" si="23"/>
        <v>0.34455297619047637</v>
      </c>
      <c r="Q28" s="10">
        <f t="shared" si="24"/>
        <v>0.38274742063492079</v>
      </c>
      <c r="R28" s="10">
        <f t="shared" si="25"/>
        <v>0.46260853174603195</v>
      </c>
      <c r="S28" s="10">
        <f t="shared" si="26"/>
        <v>0.52510853174603178</v>
      </c>
      <c r="T28" s="10">
        <f t="shared" si="27"/>
        <v>0.58760853174603178</v>
      </c>
      <c r="U28" s="10">
        <f t="shared" si="28"/>
        <v>0.6258029761904762</v>
      </c>
      <c r="V28" s="10">
        <f t="shared" si="29"/>
        <v>0.66399742063492062</v>
      </c>
      <c r="W28" s="10">
        <f t="shared" si="30"/>
        <v>0.71608075396825399</v>
      </c>
      <c r="X28" s="10">
        <f t="shared" si="30"/>
        <v>0.77510853174603178</v>
      </c>
      <c r="Y28" s="10">
        <f t="shared" si="30"/>
        <v>0.83066408730158736</v>
      </c>
      <c r="Z28" s="10">
        <f t="shared" si="30"/>
        <v>0.90010853174603178</v>
      </c>
      <c r="AA28" s="93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</row>
    <row r="29" spans="1:47">
      <c r="A29" s="2170"/>
      <c r="B29" s="335" t="s">
        <v>180</v>
      </c>
      <c r="C29" s="1423" t="s">
        <v>4</v>
      </c>
      <c r="D29" s="1509" t="s">
        <v>1681</v>
      </c>
      <c r="E29" s="1253" t="s">
        <v>156</v>
      </c>
      <c r="F29" s="28">
        <v>0.67</v>
      </c>
      <c r="G29" s="28">
        <f t="shared" si="18"/>
        <v>13.66</v>
      </c>
      <c r="H29" s="607" t="s">
        <v>1227</v>
      </c>
      <c r="I29" s="607" t="s">
        <v>1228</v>
      </c>
      <c r="J29" s="1515">
        <v>30</v>
      </c>
      <c r="K29" s="37">
        <f t="shared" si="0"/>
        <v>9.3055555555555556E-4</v>
      </c>
      <c r="L29" s="9">
        <f t="shared" si="19"/>
        <v>2.2566865079365082E-2</v>
      </c>
      <c r="M29" s="10">
        <f t="shared" si="20"/>
        <v>0.2309001984126984</v>
      </c>
      <c r="N29" s="10">
        <f t="shared" si="21"/>
        <v>0.26909464285714296</v>
      </c>
      <c r="O29" s="10">
        <f t="shared" si="22"/>
        <v>0.30728908730158738</v>
      </c>
      <c r="P29" s="10">
        <f t="shared" si="23"/>
        <v>0.34548353174603191</v>
      </c>
      <c r="Q29" s="10">
        <f t="shared" si="24"/>
        <v>0.38367797619047633</v>
      </c>
      <c r="R29" s="10">
        <f t="shared" si="25"/>
        <v>0.46353908730158749</v>
      </c>
      <c r="S29" s="10">
        <f t="shared" si="26"/>
        <v>0.52603908730158733</v>
      </c>
      <c r="T29" s="10">
        <f t="shared" si="27"/>
        <v>0.58853908730158733</v>
      </c>
      <c r="U29" s="10">
        <f t="shared" si="28"/>
        <v>0.62673353174603175</v>
      </c>
      <c r="V29" s="10">
        <f t="shared" si="29"/>
        <v>0.66492797619047617</v>
      </c>
      <c r="W29" s="10">
        <f t="shared" si="30"/>
        <v>0.71701130952380954</v>
      </c>
      <c r="X29" s="10">
        <f t="shared" si="30"/>
        <v>0.77603908730158733</v>
      </c>
      <c r="Y29" s="10">
        <f t="shared" si="30"/>
        <v>0.83159464285714291</v>
      </c>
      <c r="Z29" s="10">
        <f t="shared" si="30"/>
        <v>0.90103908730158733</v>
      </c>
      <c r="AA29" s="94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</row>
    <row r="30" spans="1:47" ht="16.5" customHeight="1">
      <c r="A30" s="2170"/>
      <c r="B30" s="1010" t="s">
        <v>173</v>
      </c>
      <c r="C30" s="1424" t="s">
        <v>5</v>
      </c>
      <c r="D30" s="1424" t="s">
        <v>1684</v>
      </c>
      <c r="E30" s="1253" t="s">
        <v>102</v>
      </c>
      <c r="F30" s="28">
        <v>0.7</v>
      </c>
      <c r="G30" s="28">
        <f t="shared" si="18"/>
        <v>14.36</v>
      </c>
      <c r="H30" s="607" t="s">
        <v>559</v>
      </c>
      <c r="I30" s="607" t="s">
        <v>576</v>
      </c>
      <c r="J30" s="1515">
        <v>30</v>
      </c>
      <c r="K30" s="37">
        <f t="shared" si="0"/>
        <v>9.7222222222222209E-4</v>
      </c>
      <c r="L30" s="9">
        <f t="shared" ref="L30" si="31">L29+K30</f>
        <v>2.3539087301587304E-2</v>
      </c>
      <c r="M30" s="10">
        <f t="shared" si="20"/>
        <v>0.23187242063492064</v>
      </c>
      <c r="N30" s="10">
        <f t="shared" si="21"/>
        <v>0.27006686507936517</v>
      </c>
      <c r="O30" s="10">
        <f t="shared" si="22"/>
        <v>0.30826130952380959</v>
      </c>
      <c r="P30" s="10">
        <f t="shared" si="23"/>
        <v>0.34645575396825412</v>
      </c>
      <c r="Q30" s="10">
        <f t="shared" si="24"/>
        <v>0.38465019841269854</v>
      </c>
      <c r="R30" s="10">
        <f t="shared" si="25"/>
        <v>0.4645113095238097</v>
      </c>
      <c r="S30" s="10">
        <f t="shared" si="26"/>
        <v>0.52701130952380959</v>
      </c>
      <c r="T30" s="10">
        <f t="shared" si="27"/>
        <v>0.58951130952380959</v>
      </c>
      <c r="U30" s="10">
        <f t="shared" si="28"/>
        <v>0.62770575396825401</v>
      </c>
      <c r="V30" s="10">
        <f t="shared" si="29"/>
        <v>0.66590019841269843</v>
      </c>
      <c r="W30" s="10">
        <f t="shared" si="30"/>
        <v>0.7179835317460318</v>
      </c>
      <c r="X30" s="10">
        <f t="shared" si="30"/>
        <v>0.77701130952380959</v>
      </c>
      <c r="Y30" s="10">
        <f t="shared" si="30"/>
        <v>0.83256686507936517</v>
      </c>
      <c r="Z30" s="10">
        <f t="shared" si="30"/>
        <v>0.90201130952380959</v>
      </c>
      <c r="AA30" s="94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15"/>
      <c r="AN30" s="15"/>
      <c r="AO30" s="15"/>
      <c r="AP30" s="15"/>
      <c r="AQ30" s="15"/>
      <c r="AR30" s="15"/>
      <c r="AS30" s="15"/>
    </row>
    <row r="31" spans="1:47">
      <c r="A31" s="2170"/>
      <c r="B31" s="335" t="s">
        <v>172</v>
      </c>
      <c r="C31" s="1423" t="s">
        <v>5</v>
      </c>
      <c r="D31" s="1423" t="s">
        <v>1684</v>
      </c>
      <c r="E31" s="1253" t="s">
        <v>158</v>
      </c>
      <c r="F31" s="28">
        <v>0.78</v>
      </c>
      <c r="G31" s="28">
        <f t="shared" si="18"/>
        <v>15.139999999999999</v>
      </c>
      <c r="H31" s="607" t="s">
        <v>560</v>
      </c>
      <c r="I31" s="607" t="s">
        <v>577</v>
      </c>
      <c r="J31" s="1515">
        <v>30</v>
      </c>
      <c r="K31" s="37">
        <f t="shared" si="0"/>
        <v>1.0833333333333335E-3</v>
      </c>
      <c r="L31" s="9">
        <f t="shared" si="19"/>
        <v>2.4622420634920636E-2</v>
      </c>
      <c r="M31" s="10">
        <f t="shared" si="20"/>
        <v>0.23295575396825396</v>
      </c>
      <c r="N31" s="10">
        <f t="shared" si="21"/>
        <v>0.2711501984126985</v>
      </c>
      <c r="O31" s="10">
        <f t="shared" si="22"/>
        <v>0.30934464285714292</v>
      </c>
      <c r="P31" s="10">
        <f t="shared" si="23"/>
        <v>0.34753908730158745</v>
      </c>
      <c r="Q31" s="10">
        <f t="shared" si="24"/>
        <v>0.38573353174603187</v>
      </c>
      <c r="R31" s="10">
        <f t="shared" si="25"/>
        <v>0.46559464285714303</v>
      </c>
      <c r="S31" s="10">
        <f t="shared" si="26"/>
        <v>0.52809464285714292</v>
      </c>
      <c r="T31" s="10">
        <f t="shared" si="27"/>
        <v>0.59059464285714292</v>
      </c>
      <c r="U31" s="10">
        <f t="shared" si="28"/>
        <v>0.62878908730158733</v>
      </c>
      <c r="V31" s="10">
        <f t="shared" si="29"/>
        <v>0.66698353174603175</v>
      </c>
      <c r="W31" s="10">
        <f t="shared" si="29"/>
        <v>0.71906686507936513</v>
      </c>
      <c r="X31" s="10">
        <f t="shared" si="29"/>
        <v>0.77809464285714292</v>
      </c>
      <c r="Y31" s="10">
        <f t="shared" si="29"/>
        <v>0.8336501984126985</v>
      </c>
      <c r="Z31" s="10">
        <f t="shared" si="29"/>
        <v>0.90309464285714292</v>
      </c>
      <c r="AA31" s="94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</row>
    <row r="32" spans="1:47">
      <c r="A32" s="2170"/>
      <c r="B32" s="1065" t="s">
        <v>171</v>
      </c>
      <c r="C32" s="1423" t="s">
        <v>5</v>
      </c>
      <c r="D32" s="1423" t="s">
        <v>1684</v>
      </c>
      <c r="E32" s="1253" t="s">
        <v>159</v>
      </c>
      <c r="F32" s="28">
        <v>0.44999999999999929</v>
      </c>
      <c r="G32" s="28">
        <f t="shared" si="18"/>
        <v>15.589999999999998</v>
      </c>
      <c r="H32" s="607" t="s">
        <v>561</v>
      </c>
      <c r="I32" s="607" t="s">
        <v>578</v>
      </c>
      <c r="J32" s="1515">
        <v>30</v>
      </c>
      <c r="K32" s="37">
        <f t="shared" si="0"/>
        <v>6.2499999999999904E-4</v>
      </c>
      <c r="L32" s="9">
        <f t="shared" si="19"/>
        <v>2.5247420634920636E-2</v>
      </c>
      <c r="M32" s="10">
        <f t="shared" si="20"/>
        <v>0.23358075396825395</v>
      </c>
      <c r="N32" s="10">
        <f t="shared" si="21"/>
        <v>0.27177519841269848</v>
      </c>
      <c r="O32" s="10">
        <f t="shared" si="22"/>
        <v>0.3099696428571429</v>
      </c>
      <c r="P32" s="10">
        <f t="shared" si="23"/>
        <v>0.34816408730158743</v>
      </c>
      <c r="Q32" s="10">
        <f t="shared" si="24"/>
        <v>0.38635853174603185</v>
      </c>
      <c r="R32" s="10">
        <f t="shared" si="25"/>
        <v>0.46621964285714301</v>
      </c>
      <c r="S32" s="10">
        <f t="shared" si="26"/>
        <v>0.5287196428571429</v>
      </c>
      <c r="T32" s="10">
        <f t="shared" si="27"/>
        <v>0.5912196428571429</v>
      </c>
      <c r="U32" s="10">
        <f t="shared" si="28"/>
        <v>0.62941408730158732</v>
      </c>
      <c r="V32" s="10">
        <f t="shared" si="29"/>
        <v>0.66760853174603174</v>
      </c>
      <c r="W32" s="10">
        <f t="shared" si="29"/>
        <v>0.71969186507936511</v>
      </c>
      <c r="X32" s="10">
        <f t="shared" si="29"/>
        <v>0.7787196428571429</v>
      </c>
      <c r="Y32" s="10">
        <f t="shared" si="29"/>
        <v>0.83427519841269848</v>
      </c>
      <c r="Z32" s="10">
        <f t="shared" si="29"/>
        <v>0.9037196428571429</v>
      </c>
      <c r="AA32" s="94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</row>
    <row r="33" spans="1:40">
      <c r="A33" s="2170"/>
      <c r="B33" s="335" t="s">
        <v>170</v>
      </c>
      <c r="C33" s="1423" t="s">
        <v>5</v>
      </c>
      <c r="D33" s="1423" t="s">
        <v>1684</v>
      </c>
      <c r="E33" s="1253" t="s">
        <v>160</v>
      </c>
      <c r="F33" s="28">
        <v>0.45</v>
      </c>
      <c r="G33" s="28">
        <f t="shared" si="18"/>
        <v>16.04</v>
      </c>
      <c r="H33" s="607" t="s">
        <v>562</v>
      </c>
      <c r="I33" s="607" t="s">
        <v>579</v>
      </c>
      <c r="J33" s="1515">
        <v>30</v>
      </c>
      <c r="K33" s="37">
        <f t="shared" si="0"/>
        <v>6.2500000000000001E-4</v>
      </c>
      <c r="L33" s="9">
        <f t="shared" si="19"/>
        <v>2.5872420634920637E-2</v>
      </c>
      <c r="M33" s="10">
        <f t="shared" si="20"/>
        <v>0.23420575396825394</v>
      </c>
      <c r="N33" s="10">
        <f t="shared" si="21"/>
        <v>0.27240019841269847</v>
      </c>
      <c r="O33" s="10">
        <f t="shared" si="22"/>
        <v>0.31059464285714289</v>
      </c>
      <c r="P33" s="10">
        <f t="shared" si="23"/>
        <v>0.34878908730158742</v>
      </c>
      <c r="Q33" s="10">
        <f t="shared" si="24"/>
        <v>0.38698353174603184</v>
      </c>
      <c r="R33" s="10">
        <f t="shared" si="25"/>
        <v>0.466844642857143</v>
      </c>
      <c r="S33" s="10">
        <f t="shared" si="26"/>
        <v>0.52934464285714289</v>
      </c>
      <c r="T33" s="10">
        <f t="shared" si="27"/>
        <v>0.59184464285714289</v>
      </c>
      <c r="U33" s="10">
        <f t="shared" si="28"/>
        <v>0.63003908730158731</v>
      </c>
      <c r="V33" s="10">
        <f t="shared" si="29"/>
        <v>0.66823353174603173</v>
      </c>
      <c r="W33" s="10">
        <f t="shared" si="29"/>
        <v>0.7203168650793651</v>
      </c>
      <c r="X33" s="10">
        <f t="shared" si="29"/>
        <v>0.77934464285714289</v>
      </c>
      <c r="Y33" s="10">
        <f t="shared" si="29"/>
        <v>0.83490019841269847</v>
      </c>
      <c r="Z33" s="10">
        <f t="shared" si="29"/>
        <v>0.90434464285714289</v>
      </c>
      <c r="AA33" s="93"/>
    </row>
    <row r="34" spans="1:40">
      <c r="A34" s="2170"/>
      <c r="B34" s="335" t="s">
        <v>181</v>
      </c>
      <c r="C34" s="1423" t="s">
        <v>5</v>
      </c>
      <c r="D34" s="1423" t="s">
        <v>1684</v>
      </c>
      <c r="E34" s="1253" t="s">
        <v>161</v>
      </c>
      <c r="F34" s="28">
        <v>0.77</v>
      </c>
      <c r="G34" s="28">
        <f t="shared" si="18"/>
        <v>16.809999999999999</v>
      </c>
      <c r="H34" s="607" t="s">
        <v>563</v>
      </c>
      <c r="I34" s="607" t="s">
        <v>580</v>
      </c>
      <c r="J34" s="1515">
        <v>20</v>
      </c>
      <c r="K34" s="37">
        <f t="shared" si="0"/>
        <v>1.6041666666666667E-3</v>
      </c>
      <c r="L34" s="9">
        <f t="shared" si="19"/>
        <v>2.7476587301587304E-2</v>
      </c>
      <c r="M34" s="10">
        <f t="shared" si="20"/>
        <v>0.23580992063492059</v>
      </c>
      <c r="N34" s="10">
        <f t="shared" si="21"/>
        <v>0.27400436507936515</v>
      </c>
      <c r="O34" s="10">
        <f t="shared" si="22"/>
        <v>0.31219880952380957</v>
      </c>
      <c r="P34" s="10">
        <f t="shared" si="23"/>
        <v>0.3503932539682541</v>
      </c>
      <c r="Q34" s="10">
        <f t="shared" si="24"/>
        <v>0.38858769841269852</v>
      </c>
      <c r="R34" s="10">
        <f t="shared" si="25"/>
        <v>0.46844880952380968</v>
      </c>
      <c r="S34" s="10">
        <f t="shared" si="26"/>
        <v>0.53094880952380952</v>
      </c>
      <c r="T34" s="10">
        <f t="shared" si="27"/>
        <v>0.59344880952380952</v>
      </c>
      <c r="U34" s="10">
        <f t="shared" si="28"/>
        <v>0.63164325396825394</v>
      </c>
      <c r="V34" s="10">
        <f t="shared" si="29"/>
        <v>0.66983769841269836</v>
      </c>
      <c r="W34" s="10">
        <f t="shared" si="30"/>
        <v>0.72192103174603173</v>
      </c>
      <c r="X34" s="10">
        <f t="shared" si="30"/>
        <v>0.78094880952380952</v>
      </c>
      <c r="Y34" s="10">
        <f t="shared" si="30"/>
        <v>0.8365043650793651</v>
      </c>
      <c r="Z34" s="10">
        <f t="shared" si="30"/>
        <v>0.90594880952380952</v>
      </c>
      <c r="AA34" s="94"/>
    </row>
    <row r="35" spans="1:40">
      <c r="A35" s="2170"/>
      <c r="B35" s="335" t="s">
        <v>168</v>
      </c>
      <c r="C35" s="1423" t="s">
        <v>5</v>
      </c>
      <c r="D35" s="1423" t="s">
        <v>1684</v>
      </c>
      <c r="E35" s="1253" t="s">
        <v>183</v>
      </c>
      <c r="F35" s="28">
        <v>0.73</v>
      </c>
      <c r="G35" s="28">
        <f t="shared" si="18"/>
        <v>17.54</v>
      </c>
      <c r="H35" s="607" t="s">
        <v>564</v>
      </c>
      <c r="I35" s="607" t="s">
        <v>581</v>
      </c>
      <c r="J35" s="1515">
        <v>25</v>
      </c>
      <c r="K35" s="37">
        <f t="shared" si="0"/>
        <v>1.2166666666666667E-3</v>
      </c>
      <c r="L35" s="9">
        <f t="shared" si="19"/>
        <v>2.8693253968253972E-2</v>
      </c>
      <c r="M35" s="10">
        <f t="shared" si="20"/>
        <v>0.23702658730158727</v>
      </c>
      <c r="N35" s="10">
        <f t="shared" si="21"/>
        <v>0.2752210317460318</v>
      </c>
      <c r="O35" s="10">
        <f t="shared" si="22"/>
        <v>0.31341547619047622</v>
      </c>
      <c r="P35" s="10">
        <f t="shared" si="23"/>
        <v>0.35160992063492075</v>
      </c>
      <c r="Q35" s="10">
        <f t="shared" si="24"/>
        <v>0.38980436507936517</v>
      </c>
      <c r="R35" s="10">
        <f t="shared" si="25"/>
        <v>0.46966547619047633</v>
      </c>
      <c r="S35" s="10">
        <f t="shared" si="26"/>
        <v>0.53216547619047616</v>
      </c>
      <c r="T35" s="10">
        <f t="shared" si="27"/>
        <v>0.59466547619047616</v>
      </c>
      <c r="U35" s="10">
        <f t="shared" si="28"/>
        <v>0.63285992063492058</v>
      </c>
      <c r="V35" s="10">
        <f t="shared" si="29"/>
        <v>0.671054365079365</v>
      </c>
      <c r="W35" s="10">
        <f t="shared" si="30"/>
        <v>0.72313769841269837</v>
      </c>
      <c r="X35" s="10">
        <f t="shared" si="30"/>
        <v>0.78216547619047616</v>
      </c>
      <c r="Y35" s="10">
        <f t="shared" si="30"/>
        <v>0.83772103174603174</v>
      </c>
      <c r="Z35" s="10">
        <f t="shared" si="30"/>
        <v>0.90716547619047616</v>
      </c>
      <c r="AA35" s="94"/>
    </row>
    <row r="36" spans="1:40">
      <c r="A36" s="2170"/>
      <c r="B36" s="335" t="s">
        <v>166</v>
      </c>
      <c r="C36" s="1423" t="s">
        <v>5</v>
      </c>
      <c r="D36" s="1423" t="s">
        <v>1681</v>
      </c>
      <c r="E36" s="1253" t="s">
        <v>184</v>
      </c>
      <c r="F36" s="1251">
        <v>0.66</v>
      </c>
      <c r="G36" s="28">
        <f t="shared" si="18"/>
        <v>18.2</v>
      </c>
      <c r="H36" s="645" t="s">
        <v>840</v>
      </c>
      <c r="I36" s="645" t="s">
        <v>841</v>
      </c>
      <c r="J36" s="1515">
        <v>25</v>
      </c>
      <c r="K36" s="37">
        <f t="shared" si="0"/>
        <v>1.1000000000000001E-3</v>
      </c>
      <c r="L36" s="9">
        <f t="shared" si="19"/>
        <v>2.9793253968253972E-2</v>
      </c>
      <c r="M36" s="10">
        <f t="shared" si="20"/>
        <v>0.23812658730158726</v>
      </c>
      <c r="N36" s="10">
        <f t="shared" si="21"/>
        <v>0.27632103174603179</v>
      </c>
      <c r="O36" s="10">
        <f t="shared" si="22"/>
        <v>0.31451547619047621</v>
      </c>
      <c r="P36" s="10">
        <f t="shared" si="23"/>
        <v>0.35270992063492074</v>
      </c>
      <c r="Q36" s="10">
        <f t="shared" si="24"/>
        <v>0.39090436507936516</v>
      </c>
      <c r="R36" s="10">
        <f t="shared" si="25"/>
        <v>0.47076547619047632</v>
      </c>
      <c r="S36" s="10">
        <f t="shared" si="26"/>
        <v>0.53326547619047615</v>
      </c>
      <c r="T36" s="10">
        <f t="shared" si="27"/>
        <v>0.59576547619047615</v>
      </c>
      <c r="U36" s="10">
        <f t="shared" si="28"/>
        <v>0.63395992063492057</v>
      </c>
      <c r="V36" s="10">
        <f t="shared" si="29"/>
        <v>0.67215436507936499</v>
      </c>
      <c r="W36" s="10">
        <f t="shared" si="30"/>
        <v>0.72423769841269836</v>
      </c>
      <c r="X36" s="10">
        <f t="shared" si="30"/>
        <v>0.78326547619047615</v>
      </c>
      <c r="Y36" s="10">
        <f t="shared" si="30"/>
        <v>0.83882103174603173</v>
      </c>
      <c r="Z36" s="10">
        <f t="shared" si="30"/>
        <v>0.90826547619047615</v>
      </c>
      <c r="AA36" s="94"/>
    </row>
    <row r="37" spans="1:40">
      <c r="A37" s="2170"/>
      <c r="B37" s="335" t="s">
        <v>182</v>
      </c>
      <c r="C37" s="1423" t="s">
        <v>4</v>
      </c>
      <c r="D37" s="1423" t="s">
        <v>1681</v>
      </c>
      <c r="E37" s="1253" t="s">
        <v>185</v>
      </c>
      <c r="F37" s="1251">
        <v>0.52</v>
      </c>
      <c r="G37" s="28">
        <f t="shared" si="18"/>
        <v>18.72</v>
      </c>
      <c r="H37" s="932" t="s">
        <v>654</v>
      </c>
      <c r="I37" s="932" t="s">
        <v>655</v>
      </c>
      <c r="J37" s="1515">
        <v>25</v>
      </c>
      <c r="K37" s="37">
        <f t="shared" si="0"/>
        <v>8.6666666666666663E-4</v>
      </c>
      <c r="L37" s="9">
        <f t="shared" si="19"/>
        <v>3.0659920634920637E-2</v>
      </c>
      <c r="M37" s="10">
        <f t="shared" si="20"/>
        <v>0.23899325396825391</v>
      </c>
      <c r="N37" s="10">
        <f t="shared" si="21"/>
        <v>0.27718769841269847</v>
      </c>
      <c r="O37" s="10">
        <f t="shared" si="22"/>
        <v>0.31538214285714289</v>
      </c>
      <c r="P37" s="10">
        <f t="shared" si="23"/>
        <v>0.35357658730158742</v>
      </c>
      <c r="Q37" s="10">
        <f t="shared" si="24"/>
        <v>0.39177103174603184</v>
      </c>
      <c r="R37" s="10">
        <f t="shared" si="25"/>
        <v>0.471632142857143</v>
      </c>
      <c r="S37" s="10">
        <f t="shared" si="26"/>
        <v>0.53413214285714283</v>
      </c>
      <c r="T37" s="10">
        <f t="shared" si="27"/>
        <v>0.59663214285714283</v>
      </c>
      <c r="U37" s="10">
        <f t="shared" si="28"/>
        <v>0.63482658730158725</v>
      </c>
      <c r="V37" s="10">
        <f t="shared" si="29"/>
        <v>0.67302103174603167</v>
      </c>
      <c r="W37" s="10">
        <f t="shared" si="30"/>
        <v>0.72510436507936504</v>
      </c>
      <c r="X37" s="10">
        <f t="shared" si="30"/>
        <v>0.78413214285714283</v>
      </c>
      <c r="Y37" s="10">
        <f t="shared" si="30"/>
        <v>0.83968769841269841</v>
      </c>
      <c r="Z37" s="10">
        <f t="shared" si="30"/>
        <v>0.90913214285714283</v>
      </c>
      <c r="AA37" s="94"/>
    </row>
    <row r="38" spans="1:40">
      <c r="A38" s="2170"/>
      <c r="B38" s="1285" t="s">
        <v>267</v>
      </c>
      <c r="C38" s="1637" t="s">
        <v>4</v>
      </c>
      <c r="D38" s="1637" t="s">
        <v>1681</v>
      </c>
      <c r="E38" s="1253" t="s">
        <v>186</v>
      </c>
      <c r="F38" s="1251">
        <v>0.39</v>
      </c>
      <c r="G38" s="28">
        <f t="shared" si="18"/>
        <v>19.11</v>
      </c>
      <c r="H38" s="607" t="s">
        <v>1268</v>
      </c>
      <c r="I38" s="607" t="s">
        <v>1269</v>
      </c>
      <c r="J38" s="1515">
        <v>25</v>
      </c>
      <c r="K38" s="37">
        <f t="shared" si="0"/>
        <v>6.5000000000000008E-4</v>
      </c>
      <c r="L38" s="9">
        <f t="shared" si="19"/>
        <v>3.1309920634920635E-2</v>
      </c>
      <c r="M38" s="10">
        <f t="shared" si="20"/>
        <v>0.23964325396825392</v>
      </c>
      <c r="N38" s="10">
        <f t="shared" si="21"/>
        <v>0.27783769841269845</v>
      </c>
      <c r="O38" s="10">
        <f t="shared" si="22"/>
        <v>0.31603214285714287</v>
      </c>
      <c r="P38" s="10">
        <f t="shared" si="23"/>
        <v>0.3542265873015874</v>
      </c>
      <c r="Q38" s="10">
        <f t="shared" si="24"/>
        <v>0.39242103174603182</v>
      </c>
      <c r="R38" s="10">
        <f t="shared" si="25"/>
        <v>0.47228214285714298</v>
      </c>
      <c r="S38" s="10">
        <f t="shared" si="26"/>
        <v>0.53478214285714287</v>
      </c>
      <c r="T38" s="10">
        <f t="shared" si="27"/>
        <v>0.59728214285714287</v>
      </c>
      <c r="U38" s="10">
        <f t="shared" si="28"/>
        <v>0.63547658730158729</v>
      </c>
      <c r="V38" s="10">
        <f t="shared" si="28"/>
        <v>0.67367103174603171</v>
      </c>
      <c r="W38" s="10">
        <f t="shared" si="28"/>
        <v>0.72575436507936508</v>
      </c>
      <c r="X38" s="10">
        <f t="shared" si="28"/>
        <v>0.78478214285714287</v>
      </c>
      <c r="Y38" s="10">
        <f t="shared" si="28"/>
        <v>0.84033769841269845</v>
      </c>
      <c r="Z38" s="10">
        <f t="shared" si="28"/>
        <v>0.90978214285714287</v>
      </c>
      <c r="AA38" s="94"/>
    </row>
    <row r="39" spans="1:40">
      <c r="A39" s="2170"/>
      <c r="B39" s="335" t="s">
        <v>167</v>
      </c>
      <c r="C39" s="1423" t="s">
        <v>4</v>
      </c>
      <c r="D39" s="1509" t="s">
        <v>1681</v>
      </c>
      <c r="E39" s="1253" t="s">
        <v>187</v>
      </c>
      <c r="F39" s="1251">
        <v>0.15</v>
      </c>
      <c r="G39" s="28">
        <f t="shared" si="18"/>
        <v>19.259999999999998</v>
      </c>
      <c r="H39" s="607" t="s">
        <v>910</v>
      </c>
      <c r="I39" s="607" t="s">
        <v>911</v>
      </c>
      <c r="J39" s="1515">
        <v>25</v>
      </c>
      <c r="K39" s="37">
        <f t="shared" si="0"/>
        <v>2.5000000000000001E-4</v>
      </c>
      <c r="L39" s="9">
        <f t="shared" si="19"/>
        <v>3.1559920634920635E-2</v>
      </c>
      <c r="M39" s="10">
        <f t="shared" si="20"/>
        <v>0.23989325396825392</v>
      </c>
      <c r="N39" s="10">
        <f t="shared" si="21"/>
        <v>0.27808769841269843</v>
      </c>
      <c r="O39" s="10">
        <f t="shared" si="22"/>
        <v>0.31628214285714285</v>
      </c>
      <c r="P39" s="10">
        <f t="shared" si="23"/>
        <v>0.35447658730158738</v>
      </c>
      <c r="Q39" s="10">
        <f t="shared" si="24"/>
        <v>0.3926710317460318</v>
      </c>
      <c r="R39" s="10">
        <f t="shared" si="25"/>
        <v>0.47253214285714296</v>
      </c>
      <c r="S39" s="10">
        <f t="shared" si="26"/>
        <v>0.53503214285714285</v>
      </c>
      <c r="T39" s="10">
        <f t="shared" si="27"/>
        <v>0.59753214285714285</v>
      </c>
      <c r="U39" s="10">
        <f t="shared" si="28"/>
        <v>0.63572658730158726</v>
      </c>
      <c r="V39" s="10">
        <f t="shared" si="28"/>
        <v>0.67392103174603168</v>
      </c>
      <c r="W39" s="10">
        <f t="shared" si="28"/>
        <v>0.72600436507936505</v>
      </c>
      <c r="X39" s="10">
        <f t="shared" si="28"/>
        <v>0.78503214285714285</v>
      </c>
      <c r="Y39" s="10">
        <f t="shared" si="28"/>
        <v>0.84058769841269843</v>
      </c>
      <c r="Z39" s="10">
        <f t="shared" si="28"/>
        <v>0.91003214285714285</v>
      </c>
      <c r="AA39" s="93"/>
    </row>
    <row r="40" spans="1:40">
      <c r="A40" s="2170"/>
      <c r="B40" s="335" t="s">
        <v>165</v>
      </c>
      <c r="C40" s="1423" t="s">
        <v>4</v>
      </c>
      <c r="D40" s="1423" t="s">
        <v>1683</v>
      </c>
      <c r="E40" s="1253" t="s">
        <v>188</v>
      </c>
      <c r="F40" s="1251">
        <v>1.1000000000000001</v>
      </c>
      <c r="G40" s="28">
        <f t="shared" si="18"/>
        <v>20.36</v>
      </c>
      <c r="H40" s="607" t="s">
        <v>724</v>
      </c>
      <c r="I40" s="607" t="s">
        <v>725</v>
      </c>
      <c r="J40" s="1515">
        <v>25</v>
      </c>
      <c r="K40" s="37">
        <f t="shared" si="0"/>
        <v>1.8333333333333335E-3</v>
      </c>
      <c r="L40" s="9">
        <f t="shared" si="19"/>
        <v>3.3393253968253968E-2</v>
      </c>
      <c r="M40" s="10">
        <f t="shared" si="20"/>
        <v>0.24172658730158725</v>
      </c>
      <c r="N40" s="10">
        <f t="shared" si="21"/>
        <v>0.27992103174603178</v>
      </c>
      <c r="O40" s="10">
        <f t="shared" si="22"/>
        <v>0.3181154761904762</v>
      </c>
      <c r="P40" s="10">
        <f t="shared" si="23"/>
        <v>0.35630992063492073</v>
      </c>
      <c r="Q40" s="10">
        <f t="shared" si="24"/>
        <v>0.39450436507936515</v>
      </c>
      <c r="R40" s="10">
        <f t="shared" si="25"/>
        <v>0.47436547619047631</v>
      </c>
      <c r="S40" s="10">
        <f t="shared" si="26"/>
        <v>0.5368654761904762</v>
      </c>
      <c r="T40" s="10">
        <f t="shared" si="27"/>
        <v>0.5993654761904762</v>
      </c>
      <c r="U40" s="10">
        <f t="shared" si="28"/>
        <v>0.63755992063492062</v>
      </c>
      <c r="V40" s="10">
        <f t="shared" si="29"/>
        <v>0.67575436507936504</v>
      </c>
      <c r="W40" s="10">
        <f t="shared" si="30"/>
        <v>0.72783769841269841</v>
      </c>
      <c r="X40" s="10">
        <f t="shared" si="30"/>
        <v>0.7868654761904762</v>
      </c>
      <c r="Y40" s="10">
        <f t="shared" si="30"/>
        <v>0.84242103174603178</v>
      </c>
      <c r="Z40" s="10">
        <f t="shared" si="30"/>
        <v>0.9118654761904762</v>
      </c>
      <c r="AA40" s="94"/>
    </row>
    <row r="41" spans="1:40">
      <c r="A41" s="2170"/>
      <c r="B41" s="335" t="s">
        <v>62</v>
      </c>
      <c r="C41" s="1423" t="s">
        <v>4</v>
      </c>
      <c r="D41" s="1423" t="s">
        <v>1681</v>
      </c>
      <c r="E41" s="1253" t="s">
        <v>189</v>
      </c>
      <c r="F41" s="1251">
        <v>0.3</v>
      </c>
      <c r="G41" s="28">
        <f t="shared" si="18"/>
        <v>20.66</v>
      </c>
      <c r="H41" s="571" t="s">
        <v>568</v>
      </c>
      <c r="I41" s="571" t="s">
        <v>569</v>
      </c>
      <c r="J41" s="1515">
        <v>25</v>
      </c>
      <c r="K41" s="37">
        <f t="shared" si="0"/>
        <v>5.0000000000000001E-4</v>
      </c>
      <c r="L41" s="9">
        <f t="shared" si="19"/>
        <v>3.3893253968253968E-2</v>
      </c>
      <c r="M41" s="10">
        <f t="shared" si="20"/>
        <v>0.24222658730158725</v>
      </c>
      <c r="N41" s="10">
        <f t="shared" si="21"/>
        <v>0.28042103174603178</v>
      </c>
      <c r="O41" s="10">
        <f t="shared" si="22"/>
        <v>0.3186154761904762</v>
      </c>
      <c r="P41" s="10">
        <f t="shared" si="23"/>
        <v>0.35680992063492073</v>
      </c>
      <c r="Q41" s="10">
        <f t="shared" si="24"/>
        <v>0.39500436507936515</v>
      </c>
      <c r="R41" s="10">
        <f t="shared" si="25"/>
        <v>0.47486547619047631</v>
      </c>
      <c r="S41" s="10">
        <f t="shared" si="26"/>
        <v>0.53736547619047614</v>
      </c>
      <c r="T41" s="10">
        <f t="shared" si="27"/>
        <v>0.59986547619047614</v>
      </c>
      <c r="U41" s="10">
        <f t="shared" si="28"/>
        <v>0.63805992063492056</v>
      </c>
      <c r="V41" s="10">
        <f t="shared" si="29"/>
        <v>0.67625436507936498</v>
      </c>
      <c r="W41" s="10">
        <f t="shared" si="30"/>
        <v>0.72833769841269835</v>
      </c>
      <c r="X41" s="10">
        <f t="shared" si="30"/>
        <v>0.78736547619047614</v>
      </c>
      <c r="Y41" s="10">
        <f t="shared" si="30"/>
        <v>0.84292103174603172</v>
      </c>
      <c r="Z41" s="10">
        <f t="shared" si="30"/>
        <v>0.91236547619047614</v>
      </c>
      <c r="AA41" s="94"/>
    </row>
    <row r="42" spans="1:40">
      <c r="A42" s="2170"/>
      <c r="B42" s="335" t="s">
        <v>64</v>
      </c>
      <c r="C42" s="1423" t="s">
        <v>4</v>
      </c>
      <c r="D42" s="1423" t="s">
        <v>1681</v>
      </c>
      <c r="E42" s="1253" t="s">
        <v>393</v>
      </c>
      <c r="F42" s="1251">
        <v>0.32</v>
      </c>
      <c r="G42" s="28">
        <f t="shared" si="18"/>
        <v>20.98</v>
      </c>
      <c r="H42" s="571" t="s">
        <v>566</v>
      </c>
      <c r="I42" s="571" t="s">
        <v>567</v>
      </c>
      <c r="J42" s="1515">
        <v>25</v>
      </c>
      <c r="K42" s="37">
        <f t="shared" si="0"/>
        <v>5.3333333333333336E-4</v>
      </c>
      <c r="L42" s="9">
        <f t="shared" si="19"/>
        <v>3.4426587301587298E-2</v>
      </c>
      <c r="M42" s="10">
        <f t="shared" si="20"/>
        <v>0.24275992063492058</v>
      </c>
      <c r="N42" s="10">
        <f t="shared" si="21"/>
        <v>0.28095436507936511</v>
      </c>
      <c r="O42" s="10">
        <f t="shared" si="22"/>
        <v>0.31914880952380953</v>
      </c>
      <c r="P42" s="10">
        <f t="shared" si="23"/>
        <v>0.35734325396825406</v>
      </c>
      <c r="Q42" s="10">
        <f t="shared" si="24"/>
        <v>0.39553769841269848</v>
      </c>
      <c r="R42" s="10">
        <f t="shared" si="25"/>
        <v>0.47539880952380964</v>
      </c>
      <c r="S42" s="10">
        <f t="shared" si="26"/>
        <v>0.53789880952380953</v>
      </c>
      <c r="T42" s="10">
        <f t="shared" si="27"/>
        <v>0.60039880952380953</v>
      </c>
      <c r="U42" s="10">
        <f t="shared" si="28"/>
        <v>0.63859325396825395</v>
      </c>
      <c r="V42" s="10">
        <f t="shared" si="29"/>
        <v>0.67678769841269837</v>
      </c>
      <c r="W42" s="10">
        <f t="shared" si="30"/>
        <v>0.72887103174603174</v>
      </c>
      <c r="X42" s="10">
        <f t="shared" si="30"/>
        <v>0.78789880952380953</v>
      </c>
      <c r="Y42" s="10">
        <f t="shared" si="30"/>
        <v>0.84345436507936511</v>
      </c>
      <c r="Z42" s="10">
        <f t="shared" si="30"/>
        <v>0.91289880952380953</v>
      </c>
      <c r="AA42" s="94"/>
    </row>
    <row r="43" spans="1:40">
      <c r="A43" s="2170"/>
      <c r="B43" s="1065" t="s">
        <v>162</v>
      </c>
      <c r="C43" s="1423" t="s">
        <v>4</v>
      </c>
      <c r="D43" s="1423" t="s">
        <v>1681</v>
      </c>
      <c r="E43" s="1253" t="s">
        <v>394</v>
      </c>
      <c r="F43" s="1251">
        <v>0.57999999999999996</v>
      </c>
      <c r="G43" s="28">
        <f t="shared" si="18"/>
        <v>21.56</v>
      </c>
      <c r="H43" s="571" t="s">
        <v>601</v>
      </c>
      <c r="I43" s="571" t="s">
        <v>602</v>
      </c>
      <c r="J43" s="1247">
        <v>25</v>
      </c>
      <c r="K43" s="9">
        <f t="shared" si="0"/>
        <v>9.6666666666666656E-4</v>
      </c>
      <c r="L43" s="9">
        <f t="shared" si="19"/>
        <v>3.5393253968253963E-2</v>
      </c>
      <c r="M43" s="10">
        <f t="shared" si="20"/>
        <v>0.24372658730158725</v>
      </c>
      <c r="N43" s="10">
        <f t="shared" si="21"/>
        <v>0.28192103174603178</v>
      </c>
      <c r="O43" s="10">
        <f t="shared" si="22"/>
        <v>0.3201154761904762</v>
      </c>
      <c r="P43" s="10">
        <f t="shared" si="23"/>
        <v>0.35830992063492073</v>
      </c>
      <c r="Q43" s="10">
        <f t="shared" si="24"/>
        <v>0.39650436507936515</v>
      </c>
      <c r="R43" s="10">
        <f t="shared" si="25"/>
        <v>0.47636547619047631</v>
      </c>
      <c r="S43" s="10">
        <f t="shared" si="26"/>
        <v>0.5388654761904762</v>
      </c>
      <c r="T43" s="10">
        <f t="shared" si="27"/>
        <v>0.6013654761904762</v>
      </c>
      <c r="U43" s="10">
        <f t="shared" si="28"/>
        <v>0.63955992063492062</v>
      </c>
      <c r="V43" s="10">
        <f t="shared" si="29"/>
        <v>0.67775436507936504</v>
      </c>
      <c r="W43" s="10">
        <f t="shared" si="30"/>
        <v>0.72983769841269841</v>
      </c>
      <c r="X43" s="10">
        <f t="shared" si="30"/>
        <v>0.7888654761904762</v>
      </c>
      <c r="Y43" s="10">
        <f t="shared" si="30"/>
        <v>0.84442103174603178</v>
      </c>
      <c r="Z43" s="10">
        <f t="shared" si="30"/>
        <v>0.9138654761904762</v>
      </c>
      <c r="AA43" s="94"/>
    </row>
    <row r="44" spans="1:40">
      <c r="A44" s="732"/>
      <c r="B44" s="438"/>
      <c r="C44" s="439"/>
      <c r="D44" s="439"/>
      <c r="E44" s="439"/>
      <c r="F44" s="439"/>
      <c r="G44" s="439"/>
      <c r="H44" s="439"/>
      <c r="I44" s="439"/>
      <c r="J44" s="439"/>
      <c r="K44" s="20"/>
      <c r="L44" s="20"/>
      <c r="M44" s="20"/>
      <c r="N44" s="20"/>
      <c r="O44" s="20"/>
      <c r="P44" s="20"/>
      <c r="Q44" s="20"/>
      <c r="R44" s="436"/>
      <c r="S44" s="436"/>
      <c r="T44" s="20"/>
      <c r="U44" s="20"/>
      <c r="V44" s="440"/>
      <c r="W44" s="440"/>
      <c r="X44" s="441"/>
      <c r="Y44" s="441"/>
      <c r="Z44" s="440"/>
    </row>
    <row r="45" spans="1:40" ht="29.25" customHeight="1">
      <c r="A45" s="15"/>
      <c r="B45" s="740"/>
      <c r="D45" s="13" t="s">
        <v>1235</v>
      </c>
      <c r="G45" s="11" t="s">
        <v>1236</v>
      </c>
      <c r="J45" s="16"/>
      <c r="K45" s="16"/>
      <c r="L45" s="16"/>
      <c r="M45" s="16"/>
      <c r="N45" s="16"/>
      <c r="O45" s="16"/>
      <c r="P45" s="16"/>
      <c r="Q45" s="16"/>
      <c r="R45" s="15"/>
      <c r="S45" s="15"/>
      <c r="T45" s="20"/>
      <c r="U45" s="20"/>
      <c r="V45" s="15"/>
      <c r="W45" s="15"/>
      <c r="X45" s="94"/>
      <c r="Y45" s="94"/>
      <c r="AB45" s="440"/>
      <c r="AC45" s="440"/>
      <c r="AD45" s="440"/>
      <c r="AE45" s="440"/>
      <c r="AF45" s="440"/>
      <c r="AG45" s="440"/>
      <c r="AH45" s="440"/>
      <c r="AI45" s="440"/>
      <c r="AJ45" s="440"/>
      <c r="AK45" s="440"/>
      <c r="AL45" s="440"/>
      <c r="AM45" s="440"/>
      <c r="AN45" s="440"/>
    </row>
    <row r="46" spans="1:40" ht="21" customHeight="1">
      <c r="A46" s="15"/>
      <c r="B46" s="740"/>
      <c r="C46" s="18"/>
      <c r="D46" s="38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5"/>
      <c r="V46" s="15"/>
      <c r="W46" s="94"/>
      <c r="X46" s="94"/>
    </row>
    <row r="47" spans="1:40">
      <c r="A47" s="79"/>
      <c r="B47" s="88"/>
      <c r="C47" s="1"/>
      <c r="D47" s="15"/>
      <c r="E47" s="16"/>
      <c r="F47" s="19"/>
      <c r="G47" s="16"/>
      <c r="H47" s="16"/>
      <c r="I47" s="78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16"/>
      <c r="V47" s="16"/>
      <c r="W47" s="15"/>
      <c r="X47" s="15"/>
      <c r="Y47" s="15"/>
    </row>
    <row r="48" spans="1:40">
      <c r="A48" s="29"/>
      <c r="B48" s="17"/>
      <c r="C48" s="15" t="s">
        <v>11</v>
      </c>
      <c r="D48" s="15"/>
      <c r="E48" s="16"/>
      <c r="F48" s="19"/>
      <c r="G48" s="16"/>
      <c r="H48" s="16"/>
      <c r="I48" s="78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16"/>
      <c r="V48" s="16"/>
      <c r="W48" s="15"/>
      <c r="X48" s="15"/>
      <c r="Y48" s="15"/>
    </row>
    <row r="49" spans="1:8">
      <c r="A49" s="29"/>
      <c r="B49" s="17"/>
      <c r="C49" s="15" t="s">
        <v>12</v>
      </c>
      <c r="D49" s="15"/>
      <c r="E49" s="16"/>
      <c r="F49" s="19"/>
      <c r="G49" s="16"/>
      <c r="H49" s="16"/>
    </row>
    <row r="50" spans="1:8">
      <c r="A50" s="29"/>
      <c r="B50" s="17"/>
      <c r="C50" s="15" t="s">
        <v>13</v>
      </c>
      <c r="D50" s="15"/>
      <c r="E50" s="16"/>
      <c r="F50" s="19"/>
      <c r="G50" s="16"/>
      <c r="H50" s="16"/>
    </row>
    <row r="51" spans="1:8">
      <c r="A51" s="29"/>
      <c r="B51" s="17"/>
      <c r="C51" s="15" t="s">
        <v>14</v>
      </c>
      <c r="D51" s="15"/>
      <c r="E51" s="16"/>
      <c r="F51" s="19"/>
      <c r="G51" s="16"/>
      <c r="H51" s="16"/>
    </row>
    <row r="52" spans="1:8">
      <c r="A52" s="29"/>
      <c r="B52" s="17"/>
      <c r="C52" s="15" t="s">
        <v>15</v>
      </c>
      <c r="D52" s="18"/>
      <c r="E52" s="16"/>
      <c r="F52" s="19"/>
      <c r="G52" s="16"/>
      <c r="H52" s="16"/>
    </row>
    <row r="53" spans="1:8">
      <c r="A53" s="742"/>
      <c r="B53" s="485"/>
      <c r="C53" s="63"/>
      <c r="D53" s="84"/>
      <c r="E53" s="86"/>
      <c r="F53" s="85"/>
      <c r="G53" s="86"/>
      <c r="H53" s="86"/>
    </row>
    <row r="54" spans="1:8">
      <c r="A54" s="742"/>
      <c r="B54" s="53"/>
      <c r="C54" s="84"/>
      <c r="D54" s="84"/>
      <c r="E54" s="741"/>
      <c r="F54" s="741"/>
      <c r="G54" s="417"/>
      <c r="H54" s="86"/>
    </row>
    <row r="55" spans="1:8">
      <c r="A55" s="742"/>
      <c r="B55" s="53"/>
      <c r="C55" s="84"/>
      <c r="D55" s="84"/>
      <c r="E55" s="741"/>
      <c r="F55" s="741"/>
      <c r="G55" s="417"/>
      <c r="H55" s="86"/>
    </row>
    <row r="56" spans="1:8">
      <c r="A56" s="742"/>
      <c r="B56" s="53"/>
      <c r="C56" s="84"/>
      <c r="D56" s="84"/>
      <c r="E56" s="741"/>
      <c r="F56" s="741"/>
      <c r="G56" s="417"/>
      <c r="H56" s="86"/>
    </row>
    <row r="57" spans="1:8">
      <c r="A57" s="742"/>
      <c r="B57" s="53"/>
      <c r="C57" s="84"/>
      <c r="D57" s="84"/>
      <c r="E57" s="741"/>
      <c r="F57" s="741"/>
      <c r="G57" s="417"/>
      <c r="H57" s="86"/>
    </row>
    <row r="58" spans="1:8">
      <c r="A58" s="742"/>
      <c r="B58" s="53"/>
      <c r="C58" s="84"/>
      <c r="D58" s="84"/>
      <c r="E58" s="741"/>
      <c r="F58" s="741"/>
      <c r="G58" s="417"/>
      <c r="H58" s="86"/>
    </row>
    <row r="59" spans="1:8">
      <c r="A59" s="742"/>
      <c r="B59" s="53"/>
      <c r="C59" s="84"/>
      <c r="D59" s="84"/>
      <c r="E59" s="741"/>
      <c r="F59" s="741"/>
      <c r="G59" s="417"/>
      <c r="H59" s="86"/>
    </row>
    <row r="60" spans="1:8">
      <c r="A60" s="742"/>
      <c r="B60" s="53"/>
      <c r="C60" s="84"/>
      <c r="D60" s="84"/>
      <c r="E60" s="741"/>
      <c r="F60" s="741"/>
      <c r="G60" s="417"/>
      <c r="H60" s="86"/>
    </row>
    <row r="61" spans="1:8">
      <c r="A61" s="742"/>
      <c r="B61" s="53"/>
      <c r="C61" s="84"/>
      <c r="D61" s="84"/>
      <c r="E61" s="741"/>
      <c r="F61" s="741"/>
      <c r="G61" s="417"/>
      <c r="H61" s="86"/>
    </row>
    <row r="62" spans="1:8">
      <c r="A62" s="742"/>
      <c r="B62" s="53"/>
      <c r="C62" s="84"/>
      <c r="D62" s="84"/>
      <c r="E62" s="741"/>
      <c r="F62" s="741"/>
      <c r="G62" s="417"/>
      <c r="H62" s="86"/>
    </row>
    <row r="63" spans="1:8">
      <c r="A63" s="742"/>
      <c r="B63" s="53"/>
      <c r="C63" s="84"/>
      <c r="D63" s="84"/>
      <c r="E63" s="741"/>
      <c r="F63" s="741"/>
      <c r="G63" s="417"/>
      <c r="H63" s="86"/>
    </row>
    <row r="64" spans="1:8">
      <c r="A64" s="742"/>
      <c r="B64" s="485"/>
      <c r="C64" s="86"/>
      <c r="D64" s="86"/>
      <c r="E64" s="86"/>
      <c r="F64" s="86"/>
      <c r="G64" s="86"/>
      <c r="H64" s="86"/>
    </row>
    <row r="65" spans="1:8">
      <c r="A65" s="742"/>
      <c r="B65" s="53"/>
      <c r="C65" s="84"/>
      <c r="D65" s="84"/>
      <c r="E65" s="741"/>
      <c r="F65" s="741"/>
      <c r="G65" s="86"/>
      <c r="H65" s="86"/>
    </row>
    <row r="66" spans="1:8">
      <c r="A66" s="742"/>
      <c r="B66" s="53"/>
      <c r="C66" s="84"/>
      <c r="D66" s="84"/>
      <c r="E66" s="741"/>
      <c r="F66" s="741"/>
      <c r="G66" s="86"/>
      <c r="H66" s="86"/>
    </row>
    <row r="67" spans="1:8" ht="36.75" customHeight="1">
      <c r="A67" s="742"/>
      <c r="B67" s="53"/>
      <c r="C67" s="84"/>
      <c r="D67" s="84"/>
      <c r="E67" s="741"/>
      <c r="F67" s="741"/>
      <c r="G67" s="86"/>
      <c r="H67" s="86"/>
    </row>
    <row r="68" spans="1:8" ht="36.75" customHeight="1">
      <c r="A68" s="742"/>
      <c r="B68" s="53"/>
      <c r="C68" s="84"/>
      <c r="D68" s="84"/>
      <c r="E68" s="741"/>
      <c r="F68" s="741"/>
      <c r="G68" s="86"/>
      <c r="H68" s="86"/>
    </row>
    <row r="69" spans="1:8">
      <c r="A69" s="742"/>
      <c r="B69" s="53"/>
      <c r="C69" s="84"/>
      <c r="D69" s="84"/>
      <c r="E69" s="741"/>
      <c r="F69" s="741"/>
      <c r="G69" s="86"/>
      <c r="H69" s="86"/>
    </row>
    <row r="70" spans="1:8">
      <c r="A70" s="742"/>
      <c r="B70" s="53"/>
      <c r="C70" s="84"/>
      <c r="D70" s="84"/>
      <c r="E70" s="741"/>
      <c r="F70" s="741"/>
      <c r="G70" s="86"/>
      <c r="H70" s="86"/>
    </row>
    <row r="71" spans="1:8">
      <c r="A71" s="742"/>
      <c r="B71" s="53"/>
      <c r="C71" s="84"/>
      <c r="D71" s="84"/>
      <c r="E71" s="741"/>
      <c r="F71" s="741"/>
      <c r="G71" s="86"/>
      <c r="H71" s="86"/>
    </row>
    <row r="72" spans="1:8" ht="18" customHeight="1">
      <c r="A72" s="742"/>
      <c r="B72" s="53"/>
      <c r="C72" s="84"/>
      <c r="D72" s="84"/>
      <c r="E72" s="741"/>
      <c r="F72" s="741"/>
      <c r="G72" s="86"/>
      <c r="H72" s="86"/>
    </row>
    <row r="73" spans="1:8">
      <c r="A73" s="742"/>
      <c r="B73" s="53"/>
      <c r="C73" s="84"/>
      <c r="D73" s="84"/>
      <c r="E73" s="741"/>
      <c r="F73" s="741"/>
      <c r="G73" s="86"/>
      <c r="H73" s="86"/>
    </row>
    <row r="74" spans="1:8">
      <c r="A74" s="742"/>
      <c r="B74" s="53"/>
      <c r="C74" s="84"/>
      <c r="D74" s="84"/>
      <c r="E74" s="741"/>
      <c r="F74" s="741"/>
      <c r="G74" s="86"/>
      <c r="H74" s="86"/>
    </row>
    <row r="75" spans="1:8">
      <c r="A75" s="742"/>
      <c r="B75" s="398"/>
      <c r="C75" s="84"/>
      <c r="D75" s="84"/>
      <c r="E75" s="741"/>
      <c r="F75" s="741"/>
      <c r="G75" s="86"/>
      <c r="H75" s="86"/>
    </row>
    <row r="76" spans="1:8">
      <c r="A76" s="29"/>
      <c r="B76" s="17"/>
    </row>
    <row r="77" spans="1:8">
      <c r="A77" s="29"/>
      <c r="B77" s="17"/>
    </row>
    <row r="78" spans="1:8">
      <c r="A78" s="29"/>
      <c r="B78" s="17"/>
    </row>
    <row r="79" spans="1:8">
      <c r="A79" s="29"/>
      <c r="B79" s="17"/>
    </row>
    <row r="80" spans="1:8">
      <c r="A80" s="29"/>
      <c r="B80" s="17"/>
    </row>
    <row r="81" spans="1:2">
      <c r="A81" s="29"/>
      <c r="B81" s="17"/>
    </row>
    <row r="82" spans="1:2">
      <c r="A82" s="29"/>
      <c r="B82" s="17"/>
    </row>
    <row r="83" spans="1:2">
      <c r="A83" s="29"/>
      <c r="B83" s="17"/>
    </row>
    <row r="84" spans="1:2">
      <c r="A84" s="29"/>
      <c r="B84" s="17"/>
    </row>
    <row r="85" spans="1:2">
      <c r="A85" s="29"/>
      <c r="B85" s="17"/>
    </row>
    <row r="86" spans="1:2">
      <c r="A86" s="15"/>
      <c r="B86" s="17"/>
    </row>
    <row r="87" spans="1:2">
      <c r="A87" s="15"/>
      <c r="B87" s="17"/>
    </row>
    <row r="88" spans="1:2">
      <c r="A88" s="15"/>
      <c r="B88" s="17"/>
    </row>
    <row r="89" spans="1:2">
      <c r="A89" s="15"/>
      <c r="B89" s="17"/>
    </row>
    <row r="90" spans="1:2">
      <c r="A90" s="15"/>
      <c r="B90" s="17"/>
    </row>
    <row r="91" spans="1:2">
      <c r="A91" s="15"/>
      <c r="B91" s="17"/>
    </row>
    <row r="92" spans="1:2">
      <c r="A92" s="15"/>
      <c r="B92" s="17"/>
    </row>
    <row r="93" spans="1:2">
      <c r="A93" s="15"/>
      <c r="B93" s="17"/>
    </row>
    <row r="94" spans="1:2">
      <c r="A94" s="15"/>
      <c r="B94" s="17"/>
    </row>
    <row r="95" spans="1:2">
      <c r="A95" s="15"/>
      <c r="B95" s="17"/>
    </row>
    <row r="96" spans="1:2">
      <c r="A96" s="15"/>
      <c r="B96" s="17"/>
    </row>
    <row r="97" spans="1:2">
      <c r="A97" s="15"/>
      <c r="B97" s="17"/>
    </row>
    <row r="98" spans="1:2">
      <c r="A98" s="15"/>
      <c r="B98" s="17"/>
    </row>
    <row r="99" spans="1:2">
      <c r="A99" s="15"/>
      <c r="B99" s="17"/>
    </row>
    <row r="100" spans="1:2">
      <c r="A100" s="15"/>
      <c r="B100" s="17"/>
    </row>
    <row r="101" spans="1:2">
      <c r="A101" s="15"/>
      <c r="B101" s="17"/>
    </row>
    <row r="102" spans="1:2">
      <c r="A102" s="15"/>
      <c r="B102" s="17"/>
    </row>
    <row r="103" spans="1:2">
      <c r="A103" s="15"/>
      <c r="B103" s="17"/>
    </row>
    <row r="104" spans="1:2">
      <c r="A104" s="15"/>
      <c r="B104" s="17"/>
    </row>
    <row r="105" spans="1:2">
      <c r="A105" s="15"/>
      <c r="B105" s="17"/>
    </row>
    <row r="106" spans="1:2">
      <c r="A106" s="15"/>
      <c r="B106" s="17"/>
    </row>
    <row r="107" spans="1:2">
      <c r="A107" s="15"/>
      <c r="B107" s="17"/>
    </row>
    <row r="108" spans="1:2">
      <c r="A108" s="15"/>
      <c r="B108" s="17"/>
    </row>
    <row r="109" spans="1:2">
      <c r="A109" s="15"/>
      <c r="B109" s="17"/>
    </row>
    <row r="110" spans="1:2">
      <c r="A110" s="15"/>
      <c r="B110" s="17"/>
    </row>
    <row r="111" spans="1:2">
      <c r="A111" s="15"/>
      <c r="B111" s="17"/>
    </row>
    <row r="112" spans="1:2">
      <c r="A112" s="15"/>
      <c r="B112" s="17"/>
    </row>
    <row r="113" spans="1:2">
      <c r="A113" s="15"/>
      <c r="B113" s="17"/>
    </row>
    <row r="114" spans="1:2">
      <c r="A114" s="15"/>
      <c r="B114" s="17"/>
    </row>
    <row r="115" spans="1:2">
      <c r="A115" s="15"/>
      <c r="B115" s="17"/>
    </row>
    <row r="116" spans="1:2">
      <c r="A116" s="15"/>
      <c r="B116" s="17"/>
    </row>
    <row r="117" spans="1:2">
      <c r="A117" s="15"/>
      <c r="B117" s="17"/>
    </row>
    <row r="118" spans="1:2">
      <c r="A118" s="15"/>
      <c r="B118" s="17"/>
    </row>
    <row r="119" spans="1:2">
      <c r="A119" s="15"/>
      <c r="B119" s="17"/>
    </row>
    <row r="120" spans="1:2">
      <c r="A120" s="15"/>
      <c r="B120" s="17"/>
    </row>
    <row r="121" spans="1:2">
      <c r="A121" s="15"/>
      <c r="B121" s="17"/>
    </row>
    <row r="122" spans="1:2">
      <c r="A122" s="15"/>
      <c r="B122" s="17"/>
    </row>
    <row r="123" spans="1:2">
      <c r="A123" s="15"/>
      <c r="B123" s="17"/>
    </row>
    <row r="124" spans="1:2">
      <c r="A124" s="15"/>
      <c r="B124" s="17"/>
    </row>
    <row r="125" spans="1:2">
      <c r="A125" s="15"/>
      <c r="B125" s="17"/>
    </row>
    <row r="126" spans="1:2">
      <c r="A126" s="15"/>
      <c r="B126" s="17"/>
    </row>
    <row r="127" spans="1:2">
      <c r="A127" s="15"/>
      <c r="B127" s="17"/>
    </row>
    <row r="128" spans="1:2">
      <c r="A128" s="15"/>
      <c r="B128" s="17"/>
    </row>
    <row r="129" spans="1:2">
      <c r="A129" s="15"/>
      <c r="B129" s="17"/>
    </row>
    <row r="130" spans="1:2">
      <c r="A130" s="15"/>
      <c r="B130" s="17"/>
    </row>
    <row r="131" spans="1:2">
      <c r="A131" s="15"/>
      <c r="B131" s="17"/>
    </row>
    <row r="132" spans="1:2">
      <c r="A132" s="15"/>
      <c r="B132" s="17"/>
    </row>
  </sheetData>
  <mergeCells count="10">
    <mergeCell ref="H5:I5"/>
    <mergeCell ref="A6:A43"/>
    <mergeCell ref="B1:B2"/>
    <mergeCell ref="A3:C3"/>
    <mergeCell ref="A4:A5"/>
    <mergeCell ref="B4:B5"/>
    <mergeCell ref="C4:C5"/>
    <mergeCell ref="D4:D5"/>
    <mergeCell ref="D3:Z3"/>
    <mergeCell ref="E4:L4"/>
  </mergeCells>
  <pageMargins left="0.43307086614173229" right="0.23622047244094491" top="0.74803149606299213" bottom="0.74803149606299213" header="0.31496062992125984" footer="0.31496062992125984"/>
  <pageSetup paperSize="9" scale="50" orientation="landscape" r:id="rId1"/>
  <rowBreaks count="1" manualBreakCount="1">
    <brk id="66" max="16383" man="1"/>
  </row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Z132"/>
  <sheetViews>
    <sheetView topLeftCell="A5" zoomScale="80" zoomScaleNormal="80" workbookViewId="0">
      <selection activeCell="F37" sqref="F37"/>
    </sheetView>
  </sheetViews>
  <sheetFormatPr defaultRowHeight="16.5"/>
  <cols>
    <col min="1" max="1" width="6.140625" style="1" customWidth="1"/>
    <col min="2" max="2" width="40" style="12" bestFit="1" customWidth="1"/>
    <col min="3" max="3" width="5.140625" style="13" customWidth="1"/>
    <col min="4" max="4" width="14.28515625" style="13" customWidth="1"/>
    <col min="5" max="5" width="7.42578125" style="11" customWidth="1"/>
    <col min="6" max="6" width="7.85546875" style="11" customWidth="1"/>
    <col min="7" max="7" width="12.7109375" style="11" customWidth="1"/>
    <col min="8" max="8" width="12.85546875" style="11" customWidth="1"/>
    <col min="9" max="9" width="10.140625" style="11" customWidth="1"/>
    <col min="10" max="10" width="7.85546875" style="11" bestFit="1" customWidth="1"/>
    <col min="11" max="11" width="9.85546875" style="11" customWidth="1"/>
    <col min="12" max="12" width="7.85546875" style="11" customWidth="1"/>
    <col min="13" max="13" width="7.28515625" style="11" customWidth="1"/>
    <col min="14" max="14" width="7.7109375" style="11" customWidth="1"/>
    <col min="15" max="15" width="7.28515625" style="11" customWidth="1"/>
    <col min="16" max="22" width="7.42578125" style="11" customWidth="1"/>
    <col min="23" max="24" width="7.42578125" style="1" customWidth="1"/>
    <col min="25" max="25" width="9.7109375" style="1" customWidth="1"/>
    <col min="26" max="47" width="7.42578125" style="1" customWidth="1"/>
    <col min="48" max="48" width="6.85546875" style="1" customWidth="1"/>
    <col min="49" max="49" width="9.140625" style="1"/>
    <col min="50" max="50" width="99" style="1" customWidth="1"/>
    <col min="51" max="16384" width="9.140625" style="1"/>
  </cols>
  <sheetData>
    <row r="1" spans="1:52" ht="36.75" customHeight="1">
      <c r="A1" s="15"/>
      <c r="B1" s="1952">
        <v>28</v>
      </c>
      <c r="C1" s="811"/>
      <c r="D1" s="38" t="s">
        <v>269</v>
      </c>
      <c r="E1" s="810"/>
      <c r="F1" s="810"/>
      <c r="G1" s="810"/>
      <c r="H1" s="810"/>
      <c r="I1" s="810"/>
      <c r="J1" s="813"/>
      <c r="K1" s="813"/>
      <c r="L1" s="813"/>
      <c r="M1" s="813"/>
      <c r="N1" s="813"/>
      <c r="O1" s="813"/>
      <c r="P1" s="813"/>
      <c r="Q1" s="435"/>
      <c r="R1" s="435"/>
      <c r="S1" s="435"/>
      <c r="T1" s="435"/>
      <c r="U1" s="435"/>
      <c r="V1" s="435"/>
      <c r="W1" s="435"/>
      <c r="X1" s="435"/>
      <c r="Y1" s="816" t="s">
        <v>395</v>
      </c>
      <c r="Z1" s="816"/>
      <c r="AA1" s="816"/>
      <c r="AB1" s="816"/>
      <c r="AC1" s="816"/>
      <c r="AD1" s="816"/>
      <c r="AE1" s="816"/>
      <c r="AF1" s="816"/>
      <c r="AG1" s="816"/>
      <c r="AH1" s="816"/>
      <c r="AI1" s="816"/>
      <c r="AJ1" s="816"/>
      <c r="AK1" s="816"/>
      <c r="AL1" s="816"/>
      <c r="AM1" s="816"/>
      <c r="AN1" s="816"/>
      <c r="AO1" s="816"/>
      <c r="AP1" s="816"/>
      <c r="AQ1" s="816"/>
      <c r="AR1" s="816"/>
      <c r="AS1" s="816"/>
      <c r="AT1" s="816"/>
      <c r="AU1" s="816"/>
      <c r="AV1" s="15"/>
      <c r="AW1" s="15"/>
      <c r="AX1" s="15"/>
      <c r="AY1" s="15"/>
    </row>
    <row r="2" spans="1:52" ht="36.75" customHeight="1">
      <c r="A2" s="15"/>
      <c r="B2" s="1952"/>
      <c r="C2" s="811"/>
      <c r="D2" s="38" t="s">
        <v>1342</v>
      </c>
      <c r="E2" s="810"/>
      <c r="F2" s="810"/>
      <c r="G2" s="810"/>
      <c r="H2" s="810"/>
      <c r="I2" s="810"/>
      <c r="J2" s="810"/>
      <c r="K2" s="810"/>
      <c r="L2" s="810"/>
      <c r="M2" s="810"/>
      <c r="N2" s="810"/>
      <c r="O2" s="86"/>
      <c r="P2" s="810"/>
      <c r="Q2" s="816"/>
      <c r="R2" s="816"/>
      <c r="S2" s="816"/>
      <c r="T2" s="816"/>
      <c r="U2" s="816"/>
      <c r="V2" s="816"/>
      <c r="W2" s="816"/>
      <c r="X2" s="816"/>
      <c r="Y2" s="816"/>
      <c r="Z2" s="816"/>
      <c r="AA2" s="816"/>
      <c r="AB2" s="816"/>
      <c r="AC2" s="816"/>
      <c r="AD2" s="816"/>
      <c r="AE2" s="816"/>
      <c r="AF2" s="816"/>
      <c r="AG2" s="816"/>
      <c r="AH2" s="816"/>
      <c r="AI2" s="816"/>
      <c r="AJ2" s="816"/>
      <c r="AK2" s="816"/>
      <c r="AL2" s="816"/>
      <c r="AM2" s="816"/>
      <c r="AN2" s="816"/>
      <c r="AO2" s="816"/>
      <c r="AP2" s="816"/>
      <c r="AQ2" s="816"/>
      <c r="AR2" s="816"/>
      <c r="AS2" s="816"/>
      <c r="AT2" s="816"/>
      <c r="AU2" s="816"/>
      <c r="AV2" s="15"/>
      <c r="AW2" s="15"/>
      <c r="AX2" s="15"/>
      <c r="AY2" s="15"/>
    </row>
    <row r="3" spans="1:52" ht="25.5">
      <c r="A3" s="1953" t="s">
        <v>17</v>
      </c>
      <c r="B3" s="1953"/>
      <c r="C3" s="1953"/>
      <c r="D3" s="1950" t="s">
        <v>1341</v>
      </c>
      <c r="E3" s="1951"/>
      <c r="F3" s="1951"/>
      <c r="G3" s="1951"/>
      <c r="H3" s="1951"/>
      <c r="I3" s="1951"/>
      <c r="J3" s="1951"/>
      <c r="K3" s="1951"/>
      <c r="L3" s="1951"/>
      <c r="M3" s="1951"/>
      <c r="N3" s="1951"/>
      <c r="O3" s="1951"/>
      <c r="P3" s="1951"/>
      <c r="Q3" s="1951"/>
      <c r="R3" s="1951"/>
      <c r="S3" s="1951"/>
      <c r="T3" s="1951"/>
      <c r="U3" s="1951"/>
      <c r="V3" s="1951"/>
      <c r="W3" s="1951"/>
      <c r="X3" s="1518"/>
      <c r="Y3" s="1518"/>
      <c r="Z3" s="1518"/>
      <c r="AA3" s="1518"/>
      <c r="AB3" s="15"/>
      <c r="AC3" s="816"/>
      <c r="AD3" s="816"/>
      <c r="AE3" s="816"/>
      <c r="AF3" s="816"/>
      <c r="AG3" s="816"/>
      <c r="AH3" s="816"/>
      <c r="AI3" s="816"/>
      <c r="AJ3" s="816"/>
      <c r="AK3" s="816"/>
      <c r="AL3" s="816"/>
      <c r="AM3" s="816"/>
      <c r="AN3" s="816"/>
      <c r="AO3" s="816"/>
      <c r="AP3" s="816"/>
      <c r="AQ3" s="816"/>
      <c r="AR3" s="15"/>
      <c r="AS3" s="15"/>
      <c r="AT3" s="15"/>
      <c r="AU3" s="15"/>
      <c r="AV3" s="15"/>
      <c r="AW3" s="15"/>
      <c r="AX3" s="15"/>
      <c r="AY3" s="15"/>
      <c r="AZ3" s="15"/>
    </row>
    <row r="4" spans="1:52" ht="18" customHeight="1">
      <c r="A4" s="1954"/>
      <c r="B4" s="1953" t="s">
        <v>1</v>
      </c>
      <c r="C4" s="1955" t="s">
        <v>2</v>
      </c>
      <c r="D4" s="1955" t="s">
        <v>1682</v>
      </c>
      <c r="E4" s="1954" t="s">
        <v>16</v>
      </c>
      <c r="F4" s="1956"/>
      <c r="G4" s="1956"/>
      <c r="H4" s="1956"/>
      <c r="I4" s="1956"/>
      <c r="J4" s="1956"/>
      <c r="K4" s="1956"/>
      <c r="L4" s="1956"/>
      <c r="M4" s="1515">
        <v>1</v>
      </c>
      <c r="N4" s="1515">
        <v>1</v>
      </c>
      <c r="O4" s="1515">
        <v>1</v>
      </c>
      <c r="P4" s="1515">
        <v>1</v>
      </c>
      <c r="Q4" s="1515">
        <v>1</v>
      </c>
      <c r="R4" s="1515">
        <v>1</v>
      </c>
      <c r="S4" s="1515">
        <v>1</v>
      </c>
      <c r="T4" s="1515">
        <v>1</v>
      </c>
      <c r="U4" s="1515">
        <v>1</v>
      </c>
      <c r="V4" s="1515">
        <v>1</v>
      </c>
      <c r="W4" s="1515">
        <v>1</v>
      </c>
      <c r="X4" s="1517"/>
      <c r="Y4" s="1512"/>
      <c r="Z4" s="1512"/>
      <c r="AA4" s="1512"/>
      <c r="AB4" s="15"/>
      <c r="AC4" s="15"/>
      <c r="AD4" s="239" t="s">
        <v>1264</v>
      </c>
      <c r="AE4" s="239"/>
      <c r="AF4" s="1184">
        <f>G43</f>
        <v>21.56</v>
      </c>
      <c r="AG4" s="239"/>
      <c r="AH4" s="239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</row>
    <row r="5" spans="1:52" ht="18" customHeight="1">
      <c r="A5" s="1954"/>
      <c r="B5" s="1953"/>
      <c r="C5" s="1955"/>
      <c r="D5" s="1990"/>
      <c r="E5" s="1509" t="s">
        <v>0</v>
      </c>
      <c r="F5" s="1511" t="s">
        <v>48</v>
      </c>
      <c r="G5" s="1511"/>
      <c r="H5" s="1957" t="s">
        <v>552</v>
      </c>
      <c r="I5" s="1958"/>
      <c r="J5" s="1511" t="s">
        <v>8</v>
      </c>
      <c r="K5" s="1511" t="s">
        <v>9</v>
      </c>
      <c r="L5" s="1511" t="s">
        <v>10</v>
      </c>
      <c r="M5" s="1508">
        <v>1</v>
      </c>
      <c r="N5" s="1508">
        <v>2</v>
      </c>
      <c r="O5" s="1508">
        <v>3</v>
      </c>
      <c r="P5" s="1508">
        <v>4</v>
      </c>
      <c r="Q5" s="1508">
        <v>5</v>
      </c>
      <c r="R5" s="1508">
        <v>6</v>
      </c>
      <c r="S5" s="1508">
        <v>7</v>
      </c>
      <c r="T5" s="1508">
        <v>8</v>
      </c>
      <c r="U5" s="1508">
        <v>9</v>
      </c>
      <c r="V5" s="1508">
        <v>10</v>
      </c>
      <c r="W5" s="1508">
        <v>11</v>
      </c>
      <c r="X5" s="1517"/>
      <c r="Y5" s="1512"/>
      <c r="Z5" s="1512"/>
      <c r="AA5" s="1512"/>
      <c r="AB5" s="15"/>
      <c r="AC5" s="15"/>
      <c r="AD5" s="239"/>
      <c r="AE5" s="239"/>
      <c r="AF5" s="239"/>
      <c r="AG5" s="239"/>
      <c r="AH5" s="239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</row>
    <row r="6" spans="1:52">
      <c r="A6" s="2169" t="s">
        <v>3</v>
      </c>
      <c r="B6" s="1065" t="s">
        <v>162</v>
      </c>
      <c r="C6" s="3" t="s">
        <v>4</v>
      </c>
      <c r="D6" s="3" t="s">
        <v>1681</v>
      </c>
      <c r="E6" s="3" t="s">
        <v>18</v>
      </c>
      <c r="F6" s="1519">
        <v>0</v>
      </c>
      <c r="G6" s="1519"/>
      <c r="H6" s="571" t="s">
        <v>601</v>
      </c>
      <c r="I6" s="571" t="s">
        <v>602</v>
      </c>
      <c r="J6" s="1519"/>
      <c r="K6" s="1519"/>
      <c r="L6" s="5">
        <v>0</v>
      </c>
      <c r="M6" s="1283">
        <v>0.2951388888888889</v>
      </c>
      <c r="N6" s="1283">
        <v>0.33680555555555558</v>
      </c>
      <c r="O6" s="1283">
        <v>0.37847222222222227</v>
      </c>
      <c r="P6" s="1283">
        <v>0.4201388888888889</v>
      </c>
      <c r="Q6" s="1283">
        <v>0.50347222222222221</v>
      </c>
      <c r="R6" s="1011">
        <v>0.54513888888888895</v>
      </c>
      <c r="S6" s="1283">
        <v>0.62847222222222221</v>
      </c>
      <c r="T6" s="1283">
        <v>0.67013888888888884</v>
      </c>
      <c r="U6" s="1283">
        <v>0.71180555555555547</v>
      </c>
      <c r="V6" s="1283">
        <v>0.75347222222222221</v>
      </c>
      <c r="W6" s="1283">
        <v>0.79513888888888884</v>
      </c>
      <c r="X6" s="1639"/>
      <c r="Y6" s="1639"/>
      <c r="Z6" s="1639"/>
      <c r="AA6" s="1639"/>
      <c r="AB6" s="93"/>
      <c r="AC6" s="15"/>
      <c r="AD6" s="239" t="s">
        <v>1275</v>
      </c>
      <c r="AE6" s="239"/>
      <c r="AF6" s="239">
        <v>11</v>
      </c>
      <c r="AG6" s="239"/>
      <c r="AH6" s="239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</row>
    <row r="7" spans="1:52">
      <c r="A7" s="2170"/>
      <c r="B7" s="335" t="s">
        <v>163</v>
      </c>
      <c r="C7" s="1509" t="s">
        <v>4</v>
      </c>
      <c r="D7" s="1509" t="s">
        <v>1681</v>
      </c>
      <c r="E7" s="1509" t="s">
        <v>19</v>
      </c>
      <c r="F7" s="1514">
        <v>0.41</v>
      </c>
      <c r="G7" s="8">
        <f>F7</f>
        <v>0.41</v>
      </c>
      <c r="H7" s="571" t="s">
        <v>603</v>
      </c>
      <c r="I7" s="571" t="s">
        <v>604</v>
      </c>
      <c r="J7" s="1508">
        <v>20</v>
      </c>
      <c r="K7" s="9">
        <f t="shared" ref="K7:K43" si="0">(F7/J7)/24</f>
        <v>8.5416666666666659E-4</v>
      </c>
      <c r="L7" s="9">
        <f>L6+K7</f>
        <v>8.5416666666666659E-4</v>
      </c>
      <c r="M7" s="10">
        <f t="shared" ref="M7:W22" si="1">M6+$K7</f>
        <v>0.29599305555555555</v>
      </c>
      <c r="N7" s="10">
        <f t="shared" si="1"/>
        <v>0.33765972222222224</v>
      </c>
      <c r="O7" s="10">
        <f t="shared" si="1"/>
        <v>0.37932638888888892</v>
      </c>
      <c r="P7" s="10">
        <f t="shared" si="1"/>
        <v>0.42099305555555555</v>
      </c>
      <c r="Q7" s="10">
        <f t="shared" si="1"/>
        <v>0.50432638888888892</v>
      </c>
      <c r="R7" s="34">
        <f t="shared" si="1"/>
        <v>0.54599305555555566</v>
      </c>
      <c r="S7" s="10">
        <f t="shared" si="1"/>
        <v>0.62932638888888892</v>
      </c>
      <c r="T7" s="10">
        <f t="shared" si="1"/>
        <v>0.67099305555555555</v>
      </c>
      <c r="U7" s="10">
        <f t="shared" si="1"/>
        <v>0.71265972222222218</v>
      </c>
      <c r="V7" s="10">
        <f t="shared" si="1"/>
        <v>0.75432638888888892</v>
      </c>
      <c r="W7" s="10">
        <f t="shared" si="1"/>
        <v>0.79599305555555555</v>
      </c>
      <c r="X7" s="1513"/>
      <c r="Y7" s="1513"/>
      <c r="Z7" s="1513"/>
      <c r="AA7" s="1513"/>
      <c r="AB7" s="94"/>
      <c r="AC7" s="15"/>
      <c r="AD7" s="239"/>
      <c r="AE7" s="239"/>
      <c r="AF7" s="239"/>
      <c r="AG7" s="239"/>
      <c r="AH7" s="239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</row>
    <row r="8" spans="1:52">
      <c r="A8" s="2170"/>
      <c r="B8" s="335" t="s">
        <v>164</v>
      </c>
      <c r="C8" s="1509" t="s">
        <v>4</v>
      </c>
      <c r="D8" s="1509" t="s">
        <v>1681</v>
      </c>
      <c r="E8" s="1516" t="s">
        <v>20</v>
      </c>
      <c r="F8" s="1514">
        <v>0.3</v>
      </c>
      <c r="G8" s="28">
        <f>F7+F8</f>
        <v>0.71</v>
      </c>
      <c r="H8" s="571" t="s">
        <v>605</v>
      </c>
      <c r="I8" s="571" t="s">
        <v>606</v>
      </c>
      <c r="J8" s="1508">
        <v>20</v>
      </c>
      <c r="K8" s="9">
        <f t="shared" si="0"/>
        <v>6.2500000000000001E-4</v>
      </c>
      <c r="L8" s="9">
        <f t="shared" ref="L8:L19" si="2">L7+K8</f>
        <v>1.4791666666666666E-3</v>
      </c>
      <c r="M8" s="10">
        <f t="shared" si="1"/>
        <v>0.29661805555555554</v>
      </c>
      <c r="N8" s="10">
        <f t="shared" si="1"/>
        <v>0.33828472222222222</v>
      </c>
      <c r="O8" s="10">
        <f t="shared" si="1"/>
        <v>0.37995138888888891</v>
      </c>
      <c r="P8" s="10">
        <f t="shared" si="1"/>
        <v>0.42161805555555554</v>
      </c>
      <c r="Q8" s="10">
        <f t="shared" si="1"/>
        <v>0.50495138888888891</v>
      </c>
      <c r="R8" s="34">
        <f t="shared" si="1"/>
        <v>0.54661805555555565</v>
      </c>
      <c r="S8" s="10">
        <f t="shared" si="1"/>
        <v>0.62995138888888891</v>
      </c>
      <c r="T8" s="10">
        <f t="shared" si="1"/>
        <v>0.67161805555555554</v>
      </c>
      <c r="U8" s="10">
        <f t="shared" si="1"/>
        <v>0.71328472222222217</v>
      </c>
      <c r="V8" s="10">
        <f t="shared" si="1"/>
        <v>0.75495138888888891</v>
      </c>
      <c r="W8" s="10">
        <f t="shared" si="1"/>
        <v>0.79661805555555554</v>
      </c>
      <c r="X8" s="1513"/>
      <c r="Y8" s="1513"/>
      <c r="Z8" s="1513"/>
      <c r="AA8" s="1513"/>
      <c r="AB8" s="94"/>
      <c r="AD8" s="170" t="s">
        <v>1343</v>
      </c>
      <c r="AE8" s="239"/>
      <c r="AF8" s="239">
        <f>AF4*AF6</f>
        <v>237.16</v>
      </c>
      <c r="AG8" s="239"/>
      <c r="AH8" s="239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</row>
    <row r="9" spans="1:52">
      <c r="A9" s="2170"/>
      <c r="B9" s="335" t="s">
        <v>165</v>
      </c>
      <c r="C9" s="1516" t="s">
        <v>4</v>
      </c>
      <c r="D9" s="1516" t="s">
        <v>1683</v>
      </c>
      <c r="E9" s="711" t="s">
        <v>21</v>
      </c>
      <c r="F9" s="1268">
        <v>0.45</v>
      </c>
      <c r="G9" s="28">
        <f>G8+F9</f>
        <v>1.1599999999999999</v>
      </c>
      <c r="H9" s="581" t="s">
        <v>724</v>
      </c>
      <c r="I9" s="581" t="s">
        <v>725</v>
      </c>
      <c r="J9" s="1515">
        <v>10</v>
      </c>
      <c r="K9" s="37">
        <f t="shared" si="0"/>
        <v>1.8749999999999999E-3</v>
      </c>
      <c r="L9" s="37">
        <f t="shared" si="2"/>
        <v>3.3541666666666668E-3</v>
      </c>
      <c r="M9" s="98">
        <f t="shared" si="1"/>
        <v>0.29849305555555555</v>
      </c>
      <c r="N9" s="98">
        <f t="shared" si="1"/>
        <v>0.34015972222222224</v>
      </c>
      <c r="O9" s="98">
        <f t="shared" si="1"/>
        <v>0.38182638888888892</v>
      </c>
      <c r="P9" s="98">
        <f t="shared" si="1"/>
        <v>0.42349305555555555</v>
      </c>
      <c r="Q9" s="98">
        <f t="shared" si="1"/>
        <v>0.50682638888888887</v>
      </c>
      <c r="R9" s="34">
        <f t="shared" si="1"/>
        <v>0.54849305555555561</v>
      </c>
      <c r="S9" s="98">
        <f t="shared" si="1"/>
        <v>0.63182638888888887</v>
      </c>
      <c r="T9" s="98">
        <f t="shared" si="1"/>
        <v>0.6734930555555555</v>
      </c>
      <c r="U9" s="98">
        <f t="shared" si="1"/>
        <v>0.71515972222222213</v>
      </c>
      <c r="V9" s="98">
        <f t="shared" si="1"/>
        <v>0.75682638888888887</v>
      </c>
      <c r="W9" s="98">
        <f t="shared" si="1"/>
        <v>0.7984930555555555</v>
      </c>
      <c r="X9" s="90"/>
      <c r="Y9" s="1513"/>
      <c r="Z9" s="1513"/>
      <c r="AA9" s="1513"/>
      <c r="AB9" s="94"/>
      <c r="AD9" s="170"/>
      <c r="AE9" s="239"/>
      <c r="AF9" s="239"/>
      <c r="AG9" s="239"/>
      <c r="AH9" s="239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</row>
    <row r="10" spans="1:52">
      <c r="A10" s="2170"/>
      <c r="B10" s="335" t="s">
        <v>166</v>
      </c>
      <c r="C10" s="1509" t="s">
        <v>5</v>
      </c>
      <c r="D10" s="1509" t="s">
        <v>1681</v>
      </c>
      <c r="E10" s="711" t="s">
        <v>22</v>
      </c>
      <c r="F10" s="1268">
        <v>0.78</v>
      </c>
      <c r="G10" s="28">
        <f>G9+F10</f>
        <v>1.94</v>
      </c>
      <c r="H10" s="645" t="s">
        <v>840</v>
      </c>
      <c r="I10" s="645" t="s">
        <v>841</v>
      </c>
      <c r="J10" s="1508">
        <v>20</v>
      </c>
      <c r="K10" s="9">
        <f t="shared" si="0"/>
        <v>1.6249999999999999E-3</v>
      </c>
      <c r="L10" s="9">
        <f t="shared" si="2"/>
        <v>4.9791666666666665E-3</v>
      </c>
      <c r="M10" s="10">
        <f t="shared" si="1"/>
        <v>0.30011805555555554</v>
      </c>
      <c r="N10" s="10">
        <f t="shared" si="1"/>
        <v>0.34178472222222223</v>
      </c>
      <c r="O10" s="10">
        <f t="shared" si="1"/>
        <v>0.38345138888888891</v>
      </c>
      <c r="P10" s="10">
        <f t="shared" si="1"/>
        <v>0.42511805555555554</v>
      </c>
      <c r="Q10" s="10">
        <f t="shared" si="1"/>
        <v>0.50845138888888886</v>
      </c>
      <c r="R10" s="34">
        <f t="shared" si="1"/>
        <v>0.5501180555555556</v>
      </c>
      <c r="S10" s="10">
        <f t="shared" si="1"/>
        <v>0.63345138888888886</v>
      </c>
      <c r="T10" s="10">
        <f t="shared" si="1"/>
        <v>0.67511805555555549</v>
      </c>
      <c r="U10" s="10">
        <f t="shared" si="1"/>
        <v>0.71678472222222211</v>
      </c>
      <c r="V10" s="10">
        <f t="shared" si="1"/>
        <v>0.75845138888888886</v>
      </c>
      <c r="W10" s="10">
        <f t="shared" si="1"/>
        <v>0.80011805555555549</v>
      </c>
      <c r="X10" s="1513"/>
      <c r="Y10" s="1513"/>
      <c r="Z10" s="1513"/>
      <c r="AA10" s="1513"/>
      <c r="AB10" s="94"/>
    </row>
    <row r="11" spans="1:52">
      <c r="A11" s="2170"/>
      <c r="B11" s="335" t="s">
        <v>167</v>
      </c>
      <c r="C11" s="1284" t="s">
        <v>4</v>
      </c>
      <c r="D11" s="1284" t="s">
        <v>1681</v>
      </c>
      <c r="E11" s="1516" t="s">
        <v>23</v>
      </c>
      <c r="F11" s="123">
        <v>0.38</v>
      </c>
      <c r="G11" s="28">
        <f t="shared" ref="G11:G19" si="3">G10+F11</f>
        <v>2.3199999999999998</v>
      </c>
      <c r="H11" s="581" t="s">
        <v>910</v>
      </c>
      <c r="I11" s="581" t="s">
        <v>911</v>
      </c>
      <c r="J11" s="1508">
        <v>25</v>
      </c>
      <c r="K11" s="9">
        <f t="shared" si="0"/>
        <v>6.333333333333333E-4</v>
      </c>
      <c r="L11" s="9">
        <f t="shared" si="2"/>
        <v>5.6124999999999994E-3</v>
      </c>
      <c r="M11" s="10">
        <f t="shared" si="1"/>
        <v>0.30075138888888886</v>
      </c>
      <c r="N11" s="10">
        <f t="shared" si="1"/>
        <v>0.34241805555555554</v>
      </c>
      <c r="O11" s="10">
        <f t="shared" si="1"/>
        <v>0.38408472222222223</v>
      </c>
      <c r="P11" s="10">
        <f t="shared" si="1"/>
        <v>0.42575138888888886</v>
      </c>
      <c r="Q11" s="10">
        <f t="shared" si="1"/>
        <v>0.50908472222222223</v>
      </c>
      <c r="R11" s="34">
        <f t="shared" si="1"/>
        <v>0.55075138888888897</v>
      </c>
      <c r="S11" s="10">
        <f t="shared" si="1"/>
        <v>0.63408472222222223</v>
      </c>
      <c r="T11" s="10">
        <f t="shared" si="1"/>
        <v>0.67575138888888886</v>
      </c>
      <c r="U11" s="10">
        <f t="shared" si="1"/>
        <v>0.71741805555555549</v>
      </c>
      <c r="V11" s="10">
        <f t="shared" si="1"/>
        <v>0.75908472222222223</v>
      </c>
      <c r="W11" s="10">
        <f t="shared" si="1"/>
        <v>0.80075138888888886</v>
      </c>
      <c r="X11" s="1513"/>
      <c r="Y11" s="1513"/>
      <c r="Z11" s="1513"/>
      <c r="AA11" s="1513"/>
      <c r="AB11" s="93"/>
    </row>
    <row r="12" spans="1:52">
      <c r="A12" s="2170"/>
      <c r="B12" s="335" t="s">
        <v>168</v>
      </c>
      <c r="C12" s="1509" t="s">
        <v>5</v>
      </c>
      <c r="D12" s="1509" t="s">
        <v>1684</v>
      </c>
      <c r="E12" s="1516" t="s">
        <v>24</v>
      </c>
      <c r="F12" s="1514">
        <v>0.75</v>
      </c>
      <c r="G12" s="28">
        <f t="shared" si="3"/>
        <v>3.07</v>
      </c>
      <c r="H12" s="571" t="s">
        <v>583</v>
      </c>
      <c r="I12" s="571" t="s">
        <v>600</v>
      </c>
      <c r="J12" s="1508">
        <v>20</v>
      </c>
      <c r="K12" s="9">
        <f t="shared" si="0"/>
        <v>1.5624999999999999E-3</v>
      </c>
      <c r="L12" s="9">
        <f t="shared" si="2"/>
        <v>7.1749999999999991E-3</v>
      </c>
      <c r="M12" s="10">
        <f t="shared" si="1"/>
        <v>0.30231388888888888</v>
      </c>
      <c r="N12" s="10">
        <f t="shared" si="1"/>
        <v>0.34398055555555557</v>
      </c>
      <c r="O12" s="10">
        <f t="shared" si="1"/>
        <v>0.38564722222222225</v>
      </c>
      <c r="P12" s="10">
        <f t="shared" si="1"/>
        <v>0.42731388888888888</v>
      </c>
      <c r="Q12" s="10">
        <f t="shared" si="1"/>
        <v>0.51064722222222225</v>
      </c>
      <c r="R12" s="34">
        <f t="shared" si="1"/>
        <v>0.55231388888888899</v>
      </c>
      <c r="S12" s="10">
        <f t="shared" si="1"/>
        <v>0.63564722222222225</v>
      </c>
      <c r="T12" s="10">
        <f t="shared" si="1"/>
        <v>0.67731388888888888</v>
      </c>
      <c r="U12" s="10">
        <f t="shared" si="1"/>
        <v>0.71898055555555551</v>
      </c>
      <c r="V12" s="10">
        <f t="shared" si="1"/>
        <v>0.76064722222222225</v>
      </c>
      <c r="W12" s="10">
        <f t="shared" si="1"/>
        <v>0.80231388888888888</v>
      </c>
      <c r="X12" s="1513"/>
      <c r="Y12" s="1513"/>
      <c r="Z12" s="1513"/>
      <c r="AA12" s="1513"/>
      <c r="AB12" s="94"/>
    </row>
    <row r="13" spans="1:52">
      <c r="A13" s="2170"/>
      <c r="B13" s="335" t="s">
        <v>169</v>
      </c>
      <c r="C13" s="1509" t="s">
        <v>5</v>
      </c>
      <c r="D13" s="1509" t="s">
        <v>1684</v>
      </c>
      <c r="E13" s="1516" t="s">
        <v>25</v>
      </c>
      <c r="F13" s="1514">
        <v>0.8</v>
      </c>
      <c r="G13" s="28">
        <f t="shared" si="3"/>
        <v>3.87</v>
      </c>
      <c r="H13" s="571" t="s">
        <v>584</v>
      </c>
      <c r="I13" s="571" t="s">
        <v>599</v>
      </c>
      <c r="J13" s="1508">
        <v>25</v>
      </c>
      <c r="K13" s="9">
        <f t="shared" si="0"/>
        <v>1.3333333333333333E-3</v>
      </c>
      <c r="L13" s="9">
        <f t="shared" si="2"/>
        <v>8.508333333333333E-3</v>
      </c>
      <c r="M13" s="10">
        <f t="shared" si="1"/>
        <v>0.30364722222222224</v>
      </c>
      <c r="N13" s="10">
        <f t="shared" si="1"/>
        <v>0.34531388888888892</v>
      </c>
      <c r="O13" s="10">
        <f t="shared" si="1"/>
        <v>0.38698055555555561</v>
      </c>
      <c r="P13" s="10">
        <f t="shared" si="1"/>
        <v>0.42864722222222224</v>
      </c>
      <c r="Q13" s="10">
        <f t="shared" si="1"/>
        <v>0.51198055555555555</v>
      </c>
      <c r="R13" s="34">
        <f t="shared" si="1"/>
        <v>0.55364722222222229</v>
      </c>
      <c r="S13" s="10">
        <f t="shared" si="1"/>
        <v>0.63698055555555555</v>
      </c>
      <c r="T13" s="10">
        <f t="shared" si="1"/>
        <v>0.67864722222222218</v>
      </c>
      <c r="U13" s="10">
        <f t="shared" si="1"/>
        <v>0.72031388888888881</v>
      </c>
      <c r="V13" s="10">
        <f t="shared" si="1"/>
        <v>0.76198055555555555</v>
      </c>
      <c r="W13" s="10">
        <f t="shared" si="1"/>
        <v>0.80364722222222218</v>
      </c>
      <c r="X13" s="1513"/>
      <c r="Y13" s="1513"/>
      <c r="Z13" s="1513"/>
      <c r="AA13" s="1513"/>
      <c r="AB13" s="94"/>
    </row>
    <row r="14" spans="1:52">
      <c r="A14" s="2170"/>
      <c r="B14" s="335" t="s">
        <v>170</v>
      </c>
      <c r="C14" s="1509" t="s">
        <v>5</v>
      </c>
      <c r="D14" s="1509" t="s">
        <v>1684</v>
      </c>
      <c r="E14" s="1516" t="s">
        <v>26</v>
      </c>
      <c r="F14" s="1514">
        <v>0.79</v>
      </c>
      <c r="G14" s="28">
        <f t="shared" si="3"/>
        <v>4.66</v>
      </c>
      <c r="H14" s="571" t="s">
        <v>585</v>
      </c>
      <c r="I14" s="571" t="s">
        <v>579</v>
      </c>
      <c r="J14" s="1508">
        <v>20</v>
      </c>
      <c r="K14" s="9">
        <f t="shared" si="0"/>
        <v>1.6458333333333333E-3</v>
      </c>
      <c r="L14" s="9">
        <f t="shared" si="2"/>
        <v>1.0154166666666666E-2</v>
      </c>
      <c r="M14" s="10">
        <f t="shared" si="1"/>
        <v>0.30529305555555558</v>
      </c>
      <c r="N14" s="10">
        <f t="shared" si="1"/>
        <v>0.34695972222222227</v>
      </c>
      <c r="O14" s="10">
        <f t="shared" si="1"/>
        <v>0.38862638888888895</v>
      </c>
      <c r="P14" s="10">
        <f t="shared" si="1"/>
        <v>0.43029305555555558</v>
      </c>
      <c r="Q14" s="10">
        <f t="shared" si="1"/>
        <v>0.5136263888888889</v>
      </c>
      <c r="R14" s="34">
        <f t="shared" si="1"/>
        <v>0.55529305555555564</v>
      </c>
      <c r="S14" s="10">
        <f t="shared" si="1"/>
        <v>0.6386263888888889</v>
      </c>
      <c r="T14" s="10">
        <f t="shared" si="1"/>
        <v>0.68029305555555553</v>
      </c>
      <c r="U14" s="10">
        <f t="shared" si="1"/>
        <v>0.72195972222222216</v>
      </c>
      <c r="V14" s="10">
        <f t="shared" si="1"/>
        <v>0.7636263888888889</v>
      </c>
      <c r="W14" s="10">
        <f t="shared" si="1"/>
        <v>0.80529305555555553</v>
      </c>
      <c r="X14" s="1513"/>
      <c r="Y14" s="1513"/>
      <c r="Z14" s="1513"/>
      <c r="AA14" s="1513"/>
      <c r="AB14" s="94"/>
    </row>
    <row r="15" spans="1:52">
      <c r="A15" s="2170"/>
      <c r="B15" s="335" t="s">
        <v>171</v>
      </c>
      <c r="C15" s="1509" t="s">
        <v>5</v>
      </c>
      <c r="D15" s="1509" t="s">
        <v>1684</v>
      </c>
      <c r="E15" s="1516" t="s">
        <v>27</v>
      </c>
      <c r="F15" s="1514">
        <v>0.43</v>
      </c>
      <c r="G15" s="28">
        <f t="shared" si="3"/>
        <v>5.09</v>
      </c>
      <c r="H15" s="571" t="s">
        <v>586</v>
      </c>
      <c r="I15" s="571" t="s">
        <v>598</v>
      </c>
      <c r="J15" s="1508">
        <v>30</v>
      </c>
      <c r="K15" s="9">
        <f t="shared" si="0"/>
        <v>5.9722222222222219E-4</v>
      </c>
      <c r="L15" s="9">
        <f t="shared" si="2"/>
        <v>1.0751388888888888E-2</v>
      </c>
      <c r="M15" s="10">
        <f t="shared" si="1"/>
        <v>0.30589027777777783</v>
      </c>
      <c r="N15" s="10">
        <f t="shared" si="1"/>
        <v>0.34755694444444452</v>
      </c>
      <c r="O15" s="10">
        <f t="shared" si="1"/>
        <v>0.3892236111111112</v>
      </c>
      <c r="P15" s="10">
        <f t="shared" si="1"/>
        <v>0.43089027777777783</v>
      </c>
      <c r="Q15" s="10">
        <f t="shared" si="1"/>
        <v>0.51422361111111115</v>
      </c>
      <c r="R15" s="34">
        <f t="shared" si="1"/>
        <v>0.55589027777777789</v>
      </c>
      <c r="S15" s="10">
        <f t="shared" si="1"/>
        <v>0.63922361111111115</v>
      </c>
      <c r="T15" s="10">
        <f t="shared" si="1"/>
        <v>0.68089027777777777</v>
      </c>
      <c r="U15" s="10">
        <f t="shared" si="1"/>
        <v>0.7225569444444444</v>
      </c>
      <c r="V15" s="10">
        <f t="shared" si="1"/>
        <v>0.76422361111111115</v>
      </c>
      <c r="W15" s="10">
        <f t="shared" si="1"/>
        <v>0.80589027777777777</v>
      </c>
      <c r="X15" s="1513"/>
      <c r="Y15" s="1513"/>
      <c r="Z15" s="1513"/>
      <c r="AA15" s="1513"/>
      <c r="AB15" s="94"/>
    </row>
    <row r="16" spans="1:52">
      <c r="A16" s="2170"/>
      <c r="B16" s="335" t="s">
        <v>172</v>
      </c>
      <c r="C16" s="1509" t="s">
        <v>5</v>
      </c>
      <c r="D16" s="1509" t="s">
        <v>1684</v>
      </c>
      <c r="E16" s="1516" t="s">
        <v>28</v>
      </c>
      <c r="F16" s="124">
        <v>0.55000000000000004</v>
      </c>
      <c r="G16" s="28">
        <f t="shared" si="3"/>
        <v>5.64</v>
      </c>
      <c r="H16" s="571" t="s">
        <v>587</v>
      </c>
      <c r="I16" s="571" t="s">
        <v>597</v>
      </c>
      <c r="J16" s="1508">
        <v>30</v>
      </c>
      <c r="K16" s="9">
        <f t="shared" si="0"/>
        <v>7.6388888888888893E-4</v>
      </c>
      <c r="L16" s="9">
        <f t="shared" si="2"/>
        <v>1.1515277777777777E-2</v>
      </c>
      <c r="M16" s="10">
        <f t="shared" si="1"/>
        <v>0.30665416666666673</v>
      </c>
      <c r="N16" s="10">
        <f t="shared" si="1"/>
        <v>0.34832083333333341</v>
      </c>
      <c r="O16" s="10">
        <f t="shared" si="1"/>
        <v>0.3899875000000001</v>
      </c>
      <c r="P16" s="10">
        <f t="shared" si="1"/>
        <v>0.43165416666666673</v>
      </c>
      <c r="Q16" s="10">
        <f t="shared" si="1"/>
        <v>0.51498750000000004</v>
      </c>
      <c r="R16" s="34">
        <f t="shared" si="1"/>
        <v>0.55665416666666678</v>
      </c>
      <c r="S16" s="10">
        <f t="shared" si="1"/>
        <v>0.63998750000000004</v>
      </c>
      <c r="T16" s="10">
        <f t="shared" si="1"/>
        <v>0.68165416666666667</v>
      </c>
      <c r="U16" s="10">
        <f t="shared" si="1"/>
        <v>0.7233208333333333</v>
      </c>
      <c r="V16" s="10">
        <f t="shared" si="1"/>
        <v>0.76498750000000004</v>
      </c>
      <c r="W16" s="10">
        <f t="shared" si="1"/>
        <v>0.80665416666666667</v>
      </c>
      <c r="X16" s="1513"/>
      <c r="Y16" s="1513"/>
      <c r="Z16" s="1513"/>
      <c r="AA16" s="1513"/>
      <c r="AB16" s="93"/>
    </row>
    <row r="17" spans="1:48">
      <c r="A17" s="2170"/>
      <c r="B17" s="335" t="s">
        <v>173</v>
      </c>
      <c r="C17" s="1516" t="s">
        <v>5</v>
      </c>
      <c r="D17" s="1516" t="s">
        <v>1684</v>
      </c>
      <c r="E17" s="1516" t="s">
        <v>29</v>
      </c>
      <c r="F17" s="1514">
        <v>0.72</v>
      </c>
      <c r="G17" s="28">
        <f t="shared" si="3"/>
        <v>6.3599999999999994</v>
      </c>
      <c r="H17" s="571" t="s">
        <v>588</v>
      </c>
      <c r="I17" s="571" t="s">
        <v>596</v>
      </c>
      <c r="J17" s="1515">
        <v>30</v>
      </c>
      <c r="K17" s="9">
        <f t="shared" si="0"/>
        <v>1E-3</v>
      </c>
      <c r="L17" s="9">
        <f t="shared" si="2"/>
        <v>1.2515277777777778E-2</v>
      </c>
      <c r="M17" s="10">
        <f t="shared" si="1"/>
        <v>0.30765416666666673</v>
      </c>
      <c r="N17" s="10">
        <f t="shared" si="1"/>
        <v>0.34932083333333341</v>
      </c>
      <c r="O17" s="10">
        <f t="shared" si="1"/>
        <v>0.3909875000000001</v>
      </c>
      <c r="P17" s="10">
        <f t="shared" si="1"/>
        <v>0.43265416666666673</v>
      </c>
      <c r="Q17" s="10">
        <f t="shared" si="1"/>
        <v>0.51598750000000004</v>
      </c>
      <c r="R17" s="34">
        <f t="shared" si="1"/>
        <v>0.55765416666666678</v>
      </c>
      <c r="S17" s="10">
        <f t="shared" si="1"/>
        <v>0.64098750000000004</v>
      </c>
      <c r="T17" s="10">
        <f t="shared" si="1"/>
        <v>0.68265416666666667</v>
      </c>
      <c r="U17" s="10">
        <f t="shared" si="1"/>
        <v>0.7243208333333333</v>
      </c>
      <c r="V17" s="10">
        <f t="shared" si="1"/>
        <v>0.76598750000000004</v>
      </c>
      <c r="W17" s="10">
        <f t="shared" si="1"/>
        <v>0.80765416666666667</v>
      </c>
      <c r="X17" s="1513"/>
      <c r="Y17" s="1513"/>
      <c r="Z17" s="1513"/>
      <c r="AA17" s="1513"/>
      <c r="AB17" s="94"/>
    </row>
    <row r="18" spans="1:48">
      <c r="A18" s="2170"/>
      <c r="B18" s="335" t="s">
        <v>174</v>
      </c>
      <c r="C18" s="1509" t="s">
        <v>5</v>
      </c>
      <c r="D18" s="1509" t="s">
        <v>1684</v>
      </c>
      <c r="E18" s="1516" t="s">
        <v>30</v>
      </c>
      <c r="F18" s="1514">
        <v>0.94</v>
      </c>
      <c r="G18" s="28">
        <f t="shared" si="3"/>
        <v>7.2999999999999989</v>
      </c>
      <c r="H18" s="571" t="s">
        <v>589</v>
      </c>
      <c r="I18" s="571" t="s">
        <v>595</v>
      </c>
      <c r="J18" s="1508">
        <v>30</v>
      </c>
      <c r="K18" s="9">
        <f t="shared" si="0"/>
        <v>1.3055555555555555E-3</v>
      </c>
      <c r="L18" s="9">
        <f t="shared" si="2"/>
        <v>1.3820833333333334E-2</v>
      </c>
      <c r="M18" s="10">
        <f t="shared" si="1"/>
        <v>0.30895972222222229</v>
      </c>
      <c r="N18" s="10">
        <f t="shared" si="1"/>
        <v>0.35062638888888897</v>
      </c>
      <c r="O18" s="10">
        <f t="shared" si="1"/>
        <v>0.39229305555555566</v>
      </c>
      <c r="P18" s="10">
        <f t="shared" si="1"/>
        <v>0.43395972222222229</v>
      </c>
      <c r="Q18" s="10">
        <f t="shared" si="1"/>
        <v>0.5172930555555556</v>
      </c>
      <c r="R18" s="34">
        <f t="shared" si="1"/>
        <v>0.55895972222222234</v>
      </c>
      <c r="S18" s="10">
        <f t="shared" si="1"/>
        <v>0.6422930555555556</v>
      </c>
      <c r="T18" s="10">
        <f t="shared" si="1"/>
        <v>0.68395972222222223</v>
      </c>
      <c r="U18" s="10">
        <f t="shared" si="1"/>
        <v>0.72562638888888886</v>
      </c>
      <c r="V18" s="10">
        <f t="shared" si="1"/>
        <v>0.7672930555555556</v>
      </c>
      <c r="W18" s="10">
        <f t="shared" si="1"/>
        <v>0.80895972222222223</v>
      </c>
      <c r="X18" s="1513"/>
      <c r="Y18" s="1513"/>
      <c r="Z18" s="1513"/>
      <c r="AA18" s="1513"/>
      <c r="AB18" s="94"/>
    </row>
    <row r="19" spans="1:48">
      <c r="A19" s="2170"/>
      <c r="B19" s="335" t="s">
        <v>175</v>
      </c>
      <c r="C19" s="1509" t="s">
        <v>5</v>
      </c>
      <c r="D19" s="1509" t="s">
        <v>1683</v>
      </c>
      <c r="E19" s="1516" t="s">
        <v>31</v>
      </c>
      <c r="F19" s="28">
        <v>0.99</v>
      </c>
      <c r="G19" s="28">
        <f t="shared" si="3"/>
        <v>8.2899999999999991</v>
      </c>
      <c r="H19" s="571" t="s">
        <v>555</v>
      </c>
      <c r="I19" s="571" t="s">
        <v>594</v>
      </c>
      <c r="J19" s="1508">
        <v>30</v>
      </c>
      <c r="K19" s="9">
        <f t="shared" si="0"/>
        <v>1.3750000000000001E-3</v>
      </c>
      <c r="L19" s="9">
        <f t="shared" si="2"/>
        <v>1.5195833333333334E-2</v>
      </c>
      <c r="M19" s="10">
        <f t="shared" si="1"/>
        <v>0.3103347222222223</v>
      </c>
      <c r="N19" s="10">
        <f t="shared" si="1"/>
        <v>0.35200138888888899</v>
      </c>
      <c r="O19" s="10">
        <f t="shared" si="1"/>
        <v>0.39366805555555567</v>
      </c>
      <c r="P19" s="10">
        <f t="shared" si="1"/>
        <v>0.4353347222222223</v>
      </c>
      <c r="Q19" s="10">
        <f t="shared" si="1"/>
        <v>0.51866805555555562</v>
      </c>
      <c r="R19" s="34">
        <f t="shared" si="1"/>
        <v>0.56033472222222236</v>
      </c>
      <c r="S19" s="10">
        <f t="shared" si="1"/>
        <v>0.64366805555555562</v>
      </c>
      <c r="T19" s="10">
        <f t="shared" si="1"/>
        <v>0.68533472222222225</v>
      </c>
      <c r="U19" s="10">
        <f t="shared" si="1"/>
        <v>0.72700138888888888</v>
      </c>
      <c r="V19" s="10">
        <f t="shared" si="1"/>
        <v>0.76866805555555562</v>
      </c>
      <c r="W19" s="10">
        <f t="shared" si="1"/>
        <v>0.81033472222222225</v>
      </c>
      <c r="X19" s="1513"/>
      <c r="Y19" s="1513"/>
      <c r="Z19" s="1513"/>
      <c r="AA19" s="1513"/>
      <c r="AB19" s="95"/>
    </row>
    <row r="20" spans="1:48">
      <c r="A20" s="2170"/>
      <c r="B20" s="335" t="s">
        <v>176</v>
      </c>
      <c r="C20" s="1509" t="s">
        <v>5</v>
      </c>
      <c r="D20" s="1509" t="s">
        <v>1683</v>
      </c>
      <c r="E20" s="1516" t="s">
        <v>32</v>
      </c>
      <c r="F20" s="28">
        <v>0.44</v>
      </c>
      <c r="G20" s="28">
        <f>G19+F20</f>
        <v>8.7299999999999986</v>
      </c>
      <c r="H20" s="571" t="s">
        <v>590</v>
      </c>
      <c r="I20" s="571" t="s">
        <v>593</v>
      </c>
      <c r="J20" s="1508">
        <v>35</v>
      </c>
      <c r="K20" s="9">
        <f t="shared" si="0"/>
        <v>5.2380952380952383E-4</v>
      </c>
      <c r="L20" s="9">
        <f>L19+K20</f>
        <v>1.5719642857142859E-2</v>
      </c>
      <c r="M20" s="10">
        <f t="shared" si="1"/>
        <v>0.31085853174603184</v>
      </c>
      <c r="N20" s="10">
        <f t="shared" si="1"/>
        <v>0.35252519841269853</v>
      </c>
      <c r="O20" s="10">
        <f t="shared" si="1"/>
        <v>0.39419186507936521</v>
      </c>
      <c r="P20" s="10">
        <f t="shared" si="1"/>
        <v>0.43585853174603184</v>
      </c>
      <c r="Q20" s="10">
        <f t="shared" si="1"/>
        <v>0.5191918650793651</v>
      </c>
      <c r="R20" s="34">
        <f t="shared" si="1"/>
        <v>0.56085853174603184</v>
      </c>
      <c r="S20" s="10">
        <f t="shared" si="1"/>
        <v>0.6441918650793651</v>
      </c>
      <c r="T20" s="10">
        <f t="shared" si="1"/>
        <v>0.68585853174603173</v>
      </c>
      <c r="U20" s="10">
        <f t="shared" si="1"/>
        <v>0.72752519841269836</v>
      </c>
      <c r="V20" s="10">
        <f t="shared" si="1"/>
        <v>0.7691918650793651</v>
      </c>
      <c r="W20" s="10">
        <f t="shared" si="1"/>
        <v>0.81085853174603173</v>
      </c>
      <c r="X20" s="1513"/>
      <c r="Y20" s="1513"/>
      <c r="Z20" s="1513"/>
      <c r="AA20" s="1513"/>
      <c r="AB20" s="94"/>
    </row>
    <row r="21" spans="1:48">
      <c r="A21" s="2170"/>
      <c r="B21" s="335" t="s">
        <v>41</v>
      </c>
      <c r="C21" s="1423" t="s">
        <v>5</v>
      </c>
      <c r="D21" s="1509" t="s">
        <v>1681</v>
      </c>
      <c r="E21" s="1516" t="s">
        <v>148</v>
      </c>
      <c r="F21" s="28">
        <v>0.55000000000000004</v>
      </c>
      <c r="G21" s="28">
        <f t="shared" ref="G21:G43" si="4">G20+F21</f>
        <v>9.2799999999999994</v>
      </c>
      <c r="H21" s="571" t="s">
        <v>591</v>
      </c>
      <c r="I21" s="571" t="s">
        <v>592</v>
      </c>
      <c r="J21" s="1508">
        <v>30</v>
      </c>
      <c r="K21" s="9">
        <f t="shared" si="0"/>
        <v>7.6388888888888893E-4</v>
      </c>
      <c r="L21" s="9">
        <f t="shared" ref="L21:L43" si="5">L20+K21</f>
        <v>1.6483531746031749E-2</v>
      </c>
      <c r="M21" s="10">
        <f t="shared" si="1"/>
        <v>0.31162242063492074</v>
      </c>
      <c r="N21" s="10">
        <f t="shared" si="1"/>
        <v>0.35328908730158742</v>
      </c>
      <c r="O21" s="10">
        <f t="shared" si="1"/>
        <v>0.39495575396825411</v>
      </c>
      <c r="P21" s="10">
        <f t="shared" si="1"/>
        <v>0.43662242063492074</v>
      </c>
      <c r="Q21" s="10">
        <f t="shared" si="1"/>
        <v>0.519955753968254</v>
      </c>
      <c r="R21" s="34">
        <f t="shared" si="1"/>
        <v>0.56162242063492074</v>
      </c>
      <c r="S21" s="10">
        <f t="shared" si="1"/>
        <v>0.644955753968254</v>
      </c>
      <c r="T21" s="10">
        <f t="shared" si="1"/>
        <v>0.68662242063492063</v>
      </c>
      <c r="U21" s="10">
        <f t="shared" si="1"/>
        <v>0.72828908730158726</v>
      </c>
      <c r="V21" s="10">
        <f t="shared" si="1"/>
        <v>0.769955753968254</v>
      </c>
      <c r="W21" s="10">
        <f t="shared" si="1"/>
        <v>0.81162242063492063</v>
      </c>
      <c r="X21" s="1513"/>
      <c r="Y21" s="1513"/>
      <c r="Z21" s="1513"/>
      <c r="AA21" s="1513"/>
      <c r="AB21" s="93"/>
      <c r="AC21" s="92"/>
      <c r="AD21" s="15"/>
    </row>
    <row r="22" spans="1:48">
      <c r="A22" s="2170"/>
      <c r="B22" s="335" t="s">
        <v>177</v>
      </c>
      <c r="C22" s="1423" t="s">
        <v>4</v>
      </c>
      <c r="D22" s="1509" t="s">
        <v>1681</v>
      </c>
      <c r="E22" s="1516" t="s">
        <v>149</v>
      </c>
      <c r="F22" s="28">
        <v>1.1499999999999999</v>
      </c>
      <c r="G22" s="28">
        <f t="shared" si="4"/>
        <v>10.43</v>
      </c>
      <c r="H22" s="607" t="s">
        <v>1221</v>
      </c>
      <c r="I22" s="607" t="s">
        <v>1234</v>
      </c>
      <c r="J22" s="1508">
        <v>30</v>
      </c>
      <c r="K22" s="9">
        <f t="shared" si="0"/>
        <v>1.5972222222222221E-3</v>
      </c>
      <c r="L22" s="9">
        <f t="shared" si="5"/>
        <v>1.8080753968253972E-2</v>
      </c>
      <c r="M22" s="10">
        <f t="shared" si="1"/>
        <v>0.31321964285714299</v>
      </c>
      <c r="N22" s="10">
        <f t="shared" si="1"/>
        <v>0.35488630952380962</v>
      </c>
      <c r="O22" s="10">
        <f t="shared" si="1"/>
        <v>0.39655297619047636</v>
      </c>
      <c r="P22" s="10">
        <f t="shared" si="1"/>
        <v>0.43821964285714299</v>
      </c>
      <c r="Q22" s="10">
        <f t="shared" si="1"/>
        <v>0.52155297619047625</v>
      </c>
      <c r="R22" s="34">
        <f t="shared" si="1"/>
        <v>0.56321964285714299</v>
      </c>
      <c r="S22" s="10">
        <f t="shared" si="1"/>
        <v>0.64655297619047625</v>
      </c>
      <c r="T22" s="10">
        <f t="shared" si="1"/>
        <v>0.68821964285714288</v>
      </c>
      <c r="U22" s="10">
        <f t="shared" si="1"/>
        <v>0.72988630952380951</v>
      </c>
      <c r="V22" s="10">
        <f t="shared" si="1"/>
        <v>0.77155297619047625</v>
      </c>
      <c r="W22" s="10">
        <f t="shared" si="1"/>
        <v>0.81321964285714288</v>
      </c>
      <c r="X22" s="1513"/>
      <c r="Y22" s="1513"/>
      <c r="Z22" s="1513"/>
      <c r="AA22" s="1513"/>
      <c r="AB22" s="93"/>
      <c r="AD22" s="15"/>
    </row>
    <row r="23" spans="1:48">
      <c r="A23" s="2170"/>
      <c r="B23" s="335" t="s">
        <v>40</v>
      </c>
      <c r="C23" s="1423" t="s">
        <v>4</v>
      </c>
      <c r="D23" s="1509" t="s">
        <v>1681</v>
      </c>
      <c r="E23" s="1516" t="s">
        <v>150</v>
      </c>
      <c r="F23" s="288">
        <v>0.57999999999999996</v>
      </c>
      <c r="G23" s="28">
        <f t="shared" si="4"/>
        <v>11.01</v>
      </c>
      <c r="H23" s="581" t="s">
        <v>1220</v>
      </c>
      <c r="I23" s="581" t="s">
        <v>1233</v>
      </c>
      <c r="J23" s="1508">
        <v>30</v>
      </c>
      <c r="K23" s="9">
        <f t="shared" si="0"/>
        <v>8.0555555555555545E-4</v>
      </c>
      <c r="L23" s="9">
        <f t="shared" si="5"/>
        <v>1.8886309523809527E-2</v>
      </c>
      <c r="M23" s="10">
        <f t="shared" ref="M23:W38" si="6">M22+$K23</f>
        <v>0.31402519841269855</v>
      </c>
      <c r="N23" s="10">
        <f t="shared" si="6"/>
        <v>0.35569186507936518</v>
      </c>
      <c r="O23" s="10">
        <f t="shared" si="6"/>
        <v>0.39735853174603192</v>
      </c>
      <c r="P23" s="10">
        <f t="shared" si="6"/>
        <v>0.43902519841269855</v>
      </c>
      <c r="Q23" s="10">
        <f t="shared" si="6"/>
        <v>0.52235853174603175</v>
      </c>
      <c r="R23" s="34">
        <f t="shared" si="6"/>
        <v>0.56402519841269849</v>
      </c>
      <c r="S23" s="10">
        <f t="shared" si="6"/>
        <v>0.64735853174603175</v>
      </c>
      <c r="T23" s="10">
        <f t="shared" si="6"/>
        <v>0.68902519841269838</v>
      </c>
      <c r="U23" s="10">
        <f t="shared" si="6"/>
        <v>0.73069186507936501</v>
      </c>
      <c r="V23" s="10">
        <f t="shared" si="6"/>
        <v>0.77235853174603175</v>
      </c>
      <c r="W23" s="10">
        <f t="shared" si="6"/>
        <v>0.81402519841269838</v>
      </c>
      <c r="X23" s="1513"/>
      <c r="Y23" s="1513"/>
      <c r="Z23" s="1513"/>
      <c r="AA23" s="1513"/>
      <c r="AB23" s="94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</row>
    <row r="24" spans="1:48">
      <c r="A24" s="2170"/>
      <c r="B24" s="335" t="s">
        <v>39</v>
      </c>
      <c r="C24" s="1423" t="s">
        <v>4</v>
      </c>
      <c r="D24" s="1509" t="s">
        <v>1681</v>
      </c>
      <c r="E24" s="1516" t="s">
        <v>151</v>
      </c>
      <c r="F24" s="288">
        <v>0.52</v>
      </c>
      <c r="G24" s="28">
        <f t="shared" si="4"/>
        <v>11.53</v>
      </c>
      <c r="H24" s="607" t="s">
        <v>1222</v>
      </c>
      <c r="I24" s="607" t="s">
        <v>592</v>
      </c>
      <c r="J24" s="1508">
        <v>30</v>
      </c>
      <c r="K24" s="9">
        <f t="shared" si="0"/>
        <v>7.2222222222222219E-4</v>
      </c>
      <c r="L24" s="9">
        <f t="shared" si="5"/>
        <v>1.9608531746031749E-2</v>
      </c>
      <c r="M24" s="10">
        <f t="shared" si="6"/>
        <v>0.31474742063492078</v>
      </c>
      <c r="N24" s="10">
        <f t="shared" si="6"/>
        <v>0.35641408730158741</v>
      </c>
      <c r="O24" s="10">
        <f t="shared" si="6"/>
        <v>0.39808075396825415</v>
      </c>
      <c r="P24" s="10">
        <f t="shared" si="6"/>
        <v>0.43974742063492078</v>
      </c>
      <c r="Q24" s="10">
        <f t="shared" si="6"/>
        <v>0.52308075396825393</v>
      </c>
      <c r="R24" s="34">
        <f t="shared" si="6"/>
        <v>0.56474742063492067</v>
      </c>
      <c r="S24" s="10">
        <f t="shared" si="6"/>
        <v>0.64808075396825393</v>
      </c>
      <c r="T24" s="10">
        <f t="shared" si="6"/>
        <v>0.68974742063492056</v>
      </c>
      <c r="U24" s="10">
        <f t="shared" si="6"/>
        <v>0.73141408730158719</v>
      </c>
      <c r="V24" s="10">
        <f t="shared" si="6"/>
        <v>0.77308075396825393</v>
      </c>
      <c r="W24" s="10">
        <f t="shared" si="6"/>
        <v>0.81474742063492056</v>
      </c>
      <c r="X24" s="1513"/>
      <c r="Y24" s="1513"/>
      <c r="Z24" s="1513"/>
      <c r="AA24" s="1513"/>
      <c r="AB24" s="94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</row>
    <row r="25" spans="1:48">
      <c r="A25" s="2170"/>
      <c r="B25" s="335" t="s">
        <v>178</v>
      </c>
      <c r="C25" s="1423" t="s">
        <v>4</v>
      </c>
      <c r="D25" s="1509" t="s">
        <v>1681</v>
      </c>
      <c r="E25" s="1516" t="s">
        <v>152</v>
      </c>
      <c r="F25" s="28">
        <v>0.6</v>
      </c>
      <c r="G25" s="28">
        <f t="shared" si="4"/>
        <v>12.129999999999999</v>
      </c>
      <c r="H25" s="581" t="s">
        <v>1223</v>
      </c>
      <c r="I25" s="581" t="s">
        <v>1232</v>
      </c>
      <c r="J25" s="1508">
        <v>30</v>
      </c>
      <c r="K25" s="9">
        <f t="shared" si="0"/>
        <v>8.3333333333333339E-4</v>
      </c>
      <c r="L25" s="9">
        <f t="shared" si="5"/>
        <v>2.0441865079365081E-2</v>
      </c>
      <c r="M25" s="10">
        <f t="shared" si="6"/>
        <v>0.31558075396825414</v>
      </c>
      <c r="N25" s="10">
        <f t="shared" si="6"/>
        <v>0.35724742063492076</v>
      </c>
      <c r="O25" s="10">
        <f t="shared" si="6"/>
        <v>0.39891408730158751</v>
      </c>
      <c r="P25" s="10">
        <f t="shared" si="6"/>
        <v>0.44058075396825414</v>
      </c>
      <c r="Q25" s="10">
        <f t="shared" si="6"/>
        <v>0.52391408730158728</v>
      </c>
      <c r="R25" s="34">
        <f t="shared" si="6"/>
        <v>0.56558075396825402</v>
      </c>
      <c r="S25" s="10">
        <f t="shared" si="6"/>
        <v>0.64891408730158728</v>
      </c>
      <c r="T25" s="10">
        <f t="shared" si="6"/>
        <v>0.69058075396825391</v>
      </c>
      <c r="U25" s="10">
        <f t="shared" si="6"/>
        <v>0.73224742063492054</v>
      </c>
      <c r="V25" s="10">
        <f t="shared" si="6"/>
        <v>0.77391408730158728</v>
      </c>
      <c r="W25" s="10">
        <f t="shared" si="6"/>
        <v>0.81558075396825391</v>
      </c>
      <c r="X25" s="1513"/>
      <c r="Y25" s="1513"/>
      <c r="Z25" s="1513"/>
      <c r="AA25" s="1513"/>
      <c r="AB25" s="94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</row>
    <row r="26" spans="1:48">
      <c r="A26" s="2170"/>
      <c r="B26" s="335" t="s">
        <v>179</v>
      </c>
      <c r="C26" s="1423" t="s">
        <v>4</v>
      </c>
      <c r="D26" s="1509" t="s">
        <v>1681</v>
      </c>
      <c r="E26" s="1516" t="s">
        <v>153</v>
      </c>
      <c r="F26" s="28">
        <v>0.32</v>
      </c>
      <c r="G26" s="28">
        <f t="shared" si="4"/>
        <v>12.45</v>
      </c>
      <c r="H26" s="607" t="s">
        <v>1224</v>
      </c>
      <c r="I26" s="607" t="s">
        <v>1231</v>
      </c>
      <c r="J26" s="1508">
        <v>30</v>
      </c>
      <c r="K26" s="9">
        <f t="shared" si="0"/>
        <v>4.4444444444444441E-4</v>
      </c>
      <c r="L26" s="9">
        <f t="shared" si="5"/>
        <v>2.0886309523809526E-2</v>
      </c>
      <c r="M26" s="10">
        <f t="shared" si="6"/>
        <v>0.3160251984126986</v>
      </c>
      <c r="N26" s="10">
        <f t="shared" si="6"/>
        <v>0.35769186507936523</v>
      </c>
      <c r="O26" s="10">
        <f t="shared" si="6"/>
        <v>0.39935853174603198</v>
      </c>
      <c r="P26" s="10">
        <f t="shared" si="6"/>
        <v>0.4410251984126986</v>
      </c>
      <c r="Q26" s="10">
        <f t="shared" si="6"/>
        <v>0.52435853174603175</v>
      </c>
      <c r="R26" s="34">
        <f t="shared" si="6"/>
        <v>0.56602519841269849</v>
      </c>
      <c r="S26" s="10">
        <f t="shared" si="6"/>
        <v>0.64935853174603175</v>
      </c>
      <c r="T26" s="10">
        <f t="shared" si="6"/>
        <v>0.69102519841269838</v>
      </c>
      <c r="U26" s="10">
        <f t="shared" si="6"/>
        <v>0.73269186507936501</v>
      </c>
      <c r="V26" s="10">
        <f t="shared" si="6"/>
        <v>0.77435853174603175</v>
      </c>
      <c r="W26" s="10">
        <f t="shared" si="6"/>
        <v>0.81602519841269838</v>
      </c>
      <c r="X26" s="1513"/>
      <c r="Y26" s="1513"/>
      <c r="Z26" s="1513"/>
      <c r="AA26" s="1513"/>
      <c r="AB26" s="94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</row>
    <row r="27" spans="1:48">
      <c r="A27" s="2170"/>
      <c r="B27" s="335" t="s">
        <v>37</v>
      </c>
      <c r="C27" s="1423" t="s">
        <v>4</v>
      </c>
      <c r="D27" s="1509" t="s">
        <v>1681</v>
      </c>
      <c r="E27" s="1516" t="s">
        <v>154</v>
      </c>
      <c r="F27" s="28">
        <v>0.15</v>
      </c>
      <c r="G27" s="28">
        <f t="shared" si="4"/>
        <v>12.6</v>
      </c>
      <c r="H27" s="607" t="s">
        <v>1225</v>
      </c>
      <c r="I27" s="607" t="s">
        <v>1230</v>
      </c>
      <c r="J27" s="1515">
        <v>30</v>
      </c>
      <c r="K27" s="37">
        <f t="shared" si="0"/>
        <v>2.0833333333333335E-4</v>
      </c>
      <c r="L27" s="37">
        <f t="shared" si="5"/>
        <v>2.109464285714286E-2</v>
      </c>
      <c r="M27" s="10">
        <f t="shared" si="6"/>
        <v>0.31623353174603192</v>
      </c>
      <c r="N27" s="10">
        <f t="shared" si="6"/>
        <v>0.35790019841269854</v>
      </c>
      <c r="O27" s="10">
        <f t="shared" si="6"/>
        <v>0.39956686507936529</v>
      </c>
      <c r="P27" s="10">
        <f t="shared" si="6"/>
        <v>0.44123353174603192</v>
      </c>
      <c r="Q27" s="10">
        <f t="shared" si="6"/>
        <v>0.52456686507936512</v>
      </c>
      <c r="R27" s="34">
        <f t="shared" si="6"/>
        <v>0.56623353174603186</v>
      </c>
      <c r="S27" s="10">
        <f t="shared" si="6"/>
        <v>0.64956686507936512</v>
      </c>
      <c r="T27" s="10">
        <f t="shared" si="6"/>
        <v>0.69123353174603175</v>
      </c>
      <c r="U27" s="10">
        <f t="shared" si="6"/>
        <v>0.73290019841269838</v>
      </c>
      <c r="V27" s="10">
        <f t="shared" si="6"/>
        <v>0.77456686507936512</v>
      </c>
      <c r="W27" s="10">
        <f t="shared" si="6"/>
        <v>0.81623353174603175</v>
      </c>
      <c r="X27" s="1513"/>
      <c r="Y27" s="1513"/>
      <c r="Z27" s="1513"/>
      <c r="AA27" s="1513"/>
      <c r="AB27" s="94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</row>
    <row r="28" spans="1:48">
      <c r="A28" s="2170"/>
      <c r="B28" s="335" t="s">
        <v>35</v>
      </c>
      <c r="C28" s="1267" t="s">
        <v>4</v>
      </c>
      <c r="D28" s="515" t="s">
        <v>1681</v>
      </c>
      <c r="E28" s="515" t="s">
        <v>155</v>
      </c>
      <c r="F28" s="774">
        <v>0.39</v>
      </c>
      <c r="G28" s="774">
        <f t="shared" si="4"/>
        <v>12.99</v>
      </c>
      <c r="H28" s="1271" t="s">
        <v>1226</v>
      </c>
      <c r="I28" s="1271" t="s">
        <v>1229</v>
      </c>
      <c r="J28" s="1515">
        <v>30</v>
      </c>
      <c r="K28" s="37">
        <f t="shared" si="0"/>
        <v>5.4166666666666675E-4</v>
      </c>
      <c r="L28" s="37">
        <f t="shared" si="5"/>
        <v>2.1636309523809526E-2</v>
      </c>
      <c r="M28" s="10">
        <f t="shared" si="6"/>
        <v>0.31677519841269858</v>
      </c>
      <c r="N28" s="10">
        <f t="shared" si="6"/>
        <v>0.35844186507936521</v>
      </c>
      <c r="O28" s="10">
        <f t="shared" si="6"/>
        <v>0.40010853174603195</v>
      </c>
      <c r="P28" s="10">
        <f t="shared" si="6"/>
        <v>0.44177519841269858</v>
      </c>
      <c r="Q28" s="10">
        <f t="shared" si="6"/>
        <v>0.52510853174603178</v>
      </c>
      <c r="R28" s="34">
        <f t="shared" si="6"/>
        <v>0.56677519841269852</v>
      </c>
      <c r="S28" s="10">
        <f t="shared" si="6"/>
        <v>0.65010853174603178</v>
      </c>
      <c r="T28" s="10">
        <f t="shared" si="6"/>
        <v>0.69177519841269841</v>
      </c>
      <c r="U28" s="10">
        <f t="shared" si="6"/>
        <v>0.73344186507936504</v>
      </c>
      <c r="V28" s="10">
        <f t="shared" si="6"/>
        <v>0.77510853174603178</v>
      </c>
      <c r="W28" s="10">
        <f t="shared" si="6"/>
        <v>0.81677519841269841</v>
      </c>
      <c r="X28" s="1513"/>
      <c r="Y28" s="1513"/>
      <c r="Z28" s="1513"/>
      <c r="AA28" s="1513"/>
      <c r="AB28" s="93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</row>
    <row r="29" spans="1:48">
      <c r="A29" s="2170"/>
      <c r="B29" s="335" t="s">
        <v>180</v>
      </c>
      <c r="C29" s="1267" t="s">
        <v>4</v>
      </c>
      <c r="D29" s="515" t="s">
        <v>1681</v>
      </c>
      <c r="E29" s="515" t="s">
        <v>156</v>
      </c>
      <c r="F29" s="774">
        <v>0.67</v>
      </c>
      <c r="G29" s="774">
        <f t="shared" si="4"/>
        <v>13.66</v>
      </c>
      <c r="H29" s="1271" t="s">
        <v>1227</v>
      </c>
      <c r="I29" s="1271" t="s">
        <v>1228</v>
      </c>
      <c r="J29" s="1515">
        <v>30</v>
      </c>
      <c r="K29" s="37">
        <f t="shared" si="0"/>
        <v>9.3055555555555556E-4</v>
      </c>
      <c r="L29" s="37">
        <f t="shared" si="5"/>
        <v>2.2566865079365082E-2</v>
      </c>
      <c r="M29" s="10">
        <f t="shared" si="6"/>
        <v>0.31770575396825412</v>
      </c>
      <c r="N29" s="10">
        <f t="shared" si="6"/>
        <v>0.35937242063492075</v>
      </c>
      <c r="O29" s="10">
        <f t="shared" si="6"/>
        <v>0.40103908730158749</v>
      </c>
      <c r="P29" s="10">
        <f t="shared" si="6"/>
        <v>0.44270575396825412</v>
      </c>
      <c r="Q29" s="10">
        <f t="shared" si="6"/>
        <v>0.52603908730158733</v>
      </c>
      <c r="R29" s="34">
        <f t="shared" si="6"/>
        <v>0.56770575396825407</v>
      </c>
      <c r="S29" s="10">
        <f t="shared" si="6"/>
        <v>0.65103908730158733</v>
      </c>
      <c r="T29" s="10">
        <f t="shared" si="6"/>
        <v>0.69270575396825396</v>
      </c>
      <c r="U29" s="10">
        <f t="shared" si="6"/>
        <v>0.73437242063492059</v>
      </c>
      <c r="V29" s="10">
        <f t="shared" si="6"/>
        <v>0.77603908730158733</v>
      </c>
      <c r="W29" s="10">
        <f t="shared" si="6"/>
        <v>0.81770575396825396</v>
      </c>
      <c r="X29" s="1513"/>
      <c r="Y29" s="1513"/>
      <c r="Z29" s="1513"/>
      <c r="AA29" s="1513"/>
      <c r="AB29" s="94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</row>
    <row r="30" spans="1:48" ht="16.5" customHeight="1">
      <c r="A30" s="2170"/>
      <c r="B30" s="335" t="s">
        <v>173</v>
      </c>
      <c r="C30" s="1267" t="s">
        <v>5</v>
      </c>
      <c r="D30" s="1267" t="s">
        <v>1684</v>
      </c>
      <c r="E30" s="515" t="s">
        <v>102</v>
      </c>
      <c r="F30" s="774">
        <v>0.7</v>
      </c>
      <c r="G30" s="774">
        <f t="shared" si="4"/>
        <v>14.36</v>
      </c>
      <c r="H30" s="1271" t="s">
        <v>559</v>
      </c>
      <c r="I30" s="1271" t="s">
        <v>576</v>
      </c>
      <c r="J30" s="1515">
        <v>30</v>
      </c>
      <c r="K30" s="37">
        <f t="shared" si="0"/>
        <v>9.7222222222222209E-4</v>
      </c>
      <c r="L30" s="37">
        <f t="shared" si="5"/>
        <v>2.3539087301587304E-2</v>
      </c>
      <c r="M30" s="10">
        <f t="shared" si="6"/>
        <v>0.31867797619047633</v>
      </c>
      <c r="N30" s="10">
        <f t="shared" si="6"/>
        <v>0.36034464285714296</v>
      </c>
      <c r="O30" s="10">
        <f t="shared" si="6"/>
        <v>0.4020113095238097</v>
      </c>
      <c r="P30" s="10">
        <f t="shared" si="6"/>
        <v>0.44367797619047633</v>
      </c>
      <c r="Q30" s="10">
        <f t="shared" si="6"/>
        <v>0.52701130952380959</v>
      </c>
      <c r="R30" s="34">
        <f t="shared" si="6"/>
        <v>0.56867797619047633</v>
      </c>
      <c r="S30" s="10">
        <f t="shared" si="6"/>
        <v>0.65201130952380959</v>
      </c>
      <c r="T30" s="10">
        <f t="shared" si="6"/>
        <v>0.69367797619047622</v>
      </c>
      <c r="U30" s="10">
        <f t="shared" si="6"/>
        <v>0.73534464285714285</v>
      </c>
      <c r="V30" s="10">
        <f t="shared" si="6"/>
        <v>0.77701130952380959</v>
      </c>
      <c r="W30" s="10">
        <f t="shared" si="6"/>
        <v>0.81867797619047622</v>
      </c>
      <c r="X30" s="1513"/>
      <c r="Y30" s="1513"/>
      <c r="Z30" s="1513"/>
      <c r="AA30" s="1513"/>
      <c r="AB30" s="94"/>
      <c r="AD30" s="816"/>
      <c r="AE30" s="816"/>
      <c r="AF30" s="816"/>
      <c r="AG30" s="816"/>
      <c r="AH30" s="816"/>
      <c r="AI30" s="816"/>
      <c r="AJ30" s="816"/>
      <c r="AK30" s="816"/>
      <c r="AL30" s="816"/>
      <c r="AM30" s="816"/>
      <c r="AN30" s="15"/>
      <c r="AO30" s="15"/>
      <c r="AP30" s="15"/>
      <c r="AQ30" s="15"/>
      <c r="AR30" s="15"/>
      <c r="AS30" s="15"/>
      <c r="AT30" s="15"/>
    </row>
    <row r="31" spans="1:48">
      <c r="A31" s="2170"/>
      <c r="B31" s="335" t="s">
        <v>172</v>
      </c>
      <c r="C31" s="1267" t="s">
        <v>5</v>
      </c>
      <c r="D31" s="1267" t="s">
        <v>1684</v>
      </c>
      <c r="E31" s="515" t="s">
        <v>158</v>
      </c>
      <c r="F31" s="774">
        <v>0.78</v>
      </c>
      <c r="G31" s="774">
        <f t="shared" si="4"/>
        <v>15.139999999999999</v>
      </c>
      <c r="H31" s="1271" t="s">
        <v>560</v>
      </c>
      <c r="I31" s="1271" t="s">
        <v>577</v>
      </c>
      <c r="J31" s="1508">
        <v>30</v>
      </c>
      <c r="K31" s="9">
        <f t="shared" si="0"/>
        <v>1.0833333333333335E-3</v>
      </c>
      <c r="L31" s="9">
        <f t="shared" si="5"/>
        <v>2.4622420634920636E-2</v>
      </c>
      <c r="M31" s="10">
        <f t="shared" si="6"/>
        <v>0.31976130952380966</v>
      </c>
      <c r="N31" s="10">
        <f t="shared" si="6"/>
        <v>0.36142797619047629</v>
      </c>
      <c r="O31" s="10">
        <f t="shared" si="6"/>
        <v>0.40309464285714303</v>
      </c>
      <c r="P31" s="10">
        <f t="shared" si="6"/>
        <v>0.44476130952380966</v>
      </c>
      <c r="Q31" s="10">
        <f t="shared" si="6"/>
        <v>0.52809464285714292</v>
      </c>
      <c r="R31" s="34">
        <f t="shared" si="6"/>
        <v>0.56976130952380966</v>
      </c>
      <c r="S31" s="10">
        <f t="shared" si="6"/>
        <v>0.65309464285714292</v>
      </c>
      <c r="T31" s="10">
        <f t="shared" si="6"/>
        <v>0.69476130952380954</v>
      </c>
      <c r="U31" s="10">
        <f t="shared" si="6"/>
        <v>0.73642797619047617</v>
      </c>
      <c r="V31" s="10">
        <f t="shared" si="6"/>
        <v>0.77809464285714292</v>
      </c>
      <c r="W31" s="10">
        <f t="shared" si="6"/>
        <v>0.81976130952380954</v>
      </c>
      <c r="X31" s="1513"/>
      <c r="Y31" s="1513"/>
      <c r="Z31" s="1513"/>
      <c r="AA31" s="1513"/>
      <c r="AB31" s="94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</row>
    <row r="32" spans="1:48">
      <c r="A32" s="2170"/>
      <c r="B32" s="1065" t="s">
        <v>171</v>
      </c>
      <c r="C32" s="1267" t="s">
        <v>5</v>
      </c>
      <c r="D32" s="1267" t="s">
        <v>1684</v>
      </c>
      <c r="E32" s="515" t="s">
        <v>159</v>
      </c>
      <c r="F32" s="774">
        <v>0.44999999999999929</v>
      </c>
      <c r="G32" s="774">
        <f t="shared" si="4"/>
        <v>15.589999999999998</v>
      </c>
      <c r="H32" s="1271" t="s">
        <v>561</v>
      </c>
      <c r="I32" s="1271" t="s">
        <v>578</v>
      </c>
      <c r="J32" s="1508">
        <v>30</v>
      </c>
      <c r="K32" s="9">
        <f t="shared" si="0"/>
        <v>6.2499999999999904E-4</v>
      </c>
      <c r="L32" s="9">
        <f t="shared" si="5"/>
        <v>2.5247420634920636E-2</v>
      </c>
      <c r="M32" s="10">
        <f t="shared" si="6"/>
        <v>0.32038630952380964</v>
      </c>
      <c r="N32" s="10">
        <f t="shared" si="6"/>
        <v>0.36205297619047627</v>
      </c>
      <c r="O32" s="10">
        <f t="shared" si="6"/>
        <v>0.40371964285714301</v>
      </c>
      <c r="P32" s="10">
        <f t="shared" si="6"/>
        <v>0.44538630952380964</v>
      </c>
      <c r="Q32" s="10">
        <f t="shared" si="6"/>
        <v>0.5287196428571429</v>
      </c>
      <c r="R32" s="34">
        <f t="shared" si="6"/>
        <v>0.57038630952380964</v>
      </c>
      <c r="S32" s="10">
        <f t="shared" si="6"/>
        <v>0.6537196428571429</v>
      </c>
      <c r="T32" s="10">
        <f t="shared" si="6"/>
        <v>0.69538630952380953</v>
      </c>
      <c r="U32" s="10">
        <f t="shared" si="6"/>
        <v>0.73705297619047616</v>
      </c>
      <c r="V32" s="10">
        <f t="shared" si="6"/>
        <v>0.7787196428571429</v>
      </c>
      <c r="W32" s="10">
        <f t="shared" si="6"/>
        <v>0.82038630952380953</v>
      </c>
      <c r="X32" s="1513"/>
      <c r="Y32" s="1513"/>
      <c r="Z32" s="1513"/>
      <c r="AA32" s="1513"/>
      <c r="AB32" s="94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</row>
    <row r="33" spans="1:40">
      <c r="A33" s="2170"/>
      <c r="B33" s="335" t="s">
        <v>170</v>
      </c>
      <c r="C33" s="1267" t="s">
        <v>5</v>
      </c>
      <c r="D33" s="1267" t="s">
        <v>1684</v>
      </c>
      <c r="E33" s="515" t="s">
        <v>160</v>
      </c>
      <c r="F33" s="774">
        <v>0.45</v>
      </c>
      <c r="G33" s="774">
        <f t="shared" si="4"/>
        <v>16.04</v>
      </c>
      <c r="H33" s="1271" t="s">
        <v>562</v>
      </c>
      <c r="I33" s="1271" t="s">
        <v>579</v>
      </c>
      <c r="J33" s="1508">
        <v>30</v>
      </c>
      <c r="K33" s="9">
        <f t="shared" si="0"/>
        <v>6.2500000000000001E-4</v>
      </c>
      <c r="L33" s="9">
        <f t="shared" si="5"/>
        <v>2.5872420634920637E-2</v>
      </c>
      <c r="M33" s="10">
        <f t="shared" si="6"/>
        <v>0.32101130952380963</v>
      </c>
      <c r="N33" s="10">
        <f t="shared" si="6"/>
        <v>0.36267797619047626</v>
      </c>
      <c r="O33" s="10">
        <f t="shared" si="6"/>
        <v>0.404344642857143</v>
      </c>
      <c r="P33" s="10">
        <f t="shared" si="6"/>
        <v>0.44601130952380963</v>
      </c>
      <c r="Q33" s="10">
        <f t="shared" si="6"/>
        <v>0.52934464285714289</v>
      </c>
      <c r="R33" s="34">
        <f t="shared" si="6"/>
        <v>0.57101130952380963</v>
      </c>
      <c r="S33" s="10">
        <f t="shared" si="6"/>
        <v>0.65434464285714289</v>
      </c>
      <c r="T33" s="10">
        <f t="shared" si="6"/>
        <v>0.69601130952380952</v>
      </c>
      <c r="U33" s="10">
        <f t="shared" si="6"/>
        <v>0.73767797619047615</v>
      </c>
      <c r="V33" s="10">
        <f t="shared" si="6"/>
        <v>0.77934464285714289</v>
      </c>
      <c r="W33" s="10">
        <f t="shared" si="6"/>
        <v>0.82101130952380952</v>
      </c>
      <c r="X33" s="1513"/>
      <c r="Y33" s="1513"/>
      <c r="Z33" s="1513"/>
      <c r="AA33" s="1513"/>
      <c r="AB33" s="93"/>
    </row>
    <row r="34" spans="1:40">
      <c r="A34" s="2170"/>
      <c r="B34" s="335" t="s">
        <v>181</v>
      </c>
      <c r="C34" s="1267" t="s">
        <v>5</v>
      </c>
      <c r="D34" s="1267" t="s">
        <v>1684</v>
      </c>
      <c r="E34" s="515" t="s">
        <v>161</v>
      </c>
      <c r="F34" s="774">
        <v>0.77</v>
      </c>
      <c r="G34" s="774">
        <f t="shared" si="4"/>
        <v>16.809999999999999</v>
      </c>
      <c r="H34" s="1271" t="s">
        <v>563</v>
      </c>
      <c r="I34" s="1271" t="s">
        <v>580</v>
      </c>
      <c r="J34" s="1508">
        <v>20</v>
      </c>
      <c r="K34" s="9">
        <f t="shared" si="0"/>
        <v>1.6041666666666667E-3</v>
      </c>
      <c r="L34" s="9">
        <f t="shared" si="5"/>
        <v>2.7476587301587304E-2</v>
      </c>
      <c r="M34" s="10">
        <f t="shared" si="6"/>
        <v>0.32261547619047631</v>
      </c>
      <c r="N34" s="10">
        <f t="shared" si="6"/>
        <v>0.36428214285714294</v>
      </c>
      <c r="O34" s="10">
        <f t="shared" si="6"/>
        <v>0.40594880952380968</v>
      </c>
      <c r="P34" s="10">
        <f t="shared" si="6"/>
        <v>0.44761547619047631</v>
      </c>
      <c r="Q34" s="10">
        <f t="shared" si="6"/>
        <v>0.53094880952380952</v>
      </c>
      <c r="R34" s="34">
        <f t="shared" si="6"/>
        <v>0.57261547619047626</v>
      </c>
      <c r="S34" s="10">
        <f t="shared" si="6"/>
        <v>0.65594880952380952</v>
      </c>
      <c r="T34" s="10">
        <f t="shared" si="6"/>
        <v>0.69761547619047615</v>
      </c>
      <c r="U34" s="10">
        <f t="shared" si="6"/>
        <v>0.73928214285714278</v>
      </c>
      <c r="V34" s="10">
        <f t="shared" si="6"/>
        <v>0.78094880952380952</v>
      </c>
      <c r="W34" s="10">
        <f t="shared" si="6"/>
        <v>0.82261547619047615</v>
      </c>
      <c r="X34" s="1513"/>
      <c r="Y34" s="1513"/>
      <c r="Z34" s="1513"/>
      <c r="AA34" s="1513"/>
      <c r="AB34" s="94"/>
    </row>
    <row r="35" spans="1:40">
      <c r="A35" s="2170"/>
      <c r="B35" s="335" t="s">
        <v>168</v>
      </c>
      <c r="C35" s="1267" t="s">
        <v>5</v>
      </c>
      <c r="D35" s="1267" t="s">
        <v>1684</v>
      </c>
      <c r="E35" s="515" t="s">
        <v>183</v>
      </c>
      <c r="F35" s="774">
        <v>0.73</v>
      </c>
      <c r="G35" s="774">
        <f t="shared" si="4"/>
        <v>17.54</v>
      </c>
      <c r="H35" s="1271" t="s">
        <v>564</v>
      </c>
      <c r="I35" s="1271" t="s">
        <v>581</v>
      </c>
      <c r="J35" s="1508">
        <v>25</v>
      </c>
      <c r="K35" s="9">
        <f t="shared" si="0"/>
        <v>1.2166666666666667E-3</v>
      </c>
      <c r="L35" s="9">
        <f t="shared" si="5"/>
        <v>2.8693253968253972E-2</v>
      </c>
      <c r="M35" s="10">
        <f t="shared" si="6"/>
        <v>0.32383214285714296</v>
      </c>
      <c r="N35" s="10">
        <f t="shared" si="6"/>
        <v>0.36549880952380959</v>
      </c>
      <c r="O35" s="10">
        <f t="shared" si="6"/>
        <v>0.40716547619047633</v>
      </c>
      <c r="P35" s="10">
        <f t="shared" si="6"/>
        <v>0.44883214285714296</v>
      </c>
      <c r="Q35" s="10">
        <f t="shared" si="6"/>
        <v>0.53216547619047616</v>
      </c>
      <c r="R35" s="34">
        <f t="shared" si="6"/>
        <v>0.5738321428571429</v>
      </c>
      <c r="S35" s="10">
        <f t="shared" si="6"/>
        <v>0.65716547619047616</v>
      </c>
      <c r="T35" s="10">
        <f t="shared" si="6"/>
        <v>0.69883214285714279</v>
      </c>
      <c r="U35" s="10">
        <f t="shared" si="6"/>
        <v>0.74049880952380942</v>
      </c>
      <c r="V35" s="10">
        <f t="shared" si="6"/>
        <v>0.78216547619047616</v>
      </c>
      <c r="W35" s="10">
        <f t="shared" si="6"/>
        <v>0.82383214285714279</v>
      </c>
      <c r="X35" s="1513"/>
      <c r="Y35" s="1513"/>
      <c r="Z35" s="1513"/>
      <c r="AA35" s="1513"/>
      <c r="AB35" s="94"/>
    </row>
    <row r="36" spans="1:40">
      <c r="A36" s="2170"/>
      <c r="B36" s="335" t="s">
        <v>166</v>
      </c>
      <c r="C36" s="1267" t="s">
        <v>5</v>
      </c>
      <c r="D36" s="1267" t="s">
        <v>1681</v>
      </c>
      <c r="E36" s="515" t="s">
        <v>184</v>
      </c>
      <c r="F36" s="516">
        <v>0.66</v>
      </c>
      <c r="G36" s="774">
        <f t="shared" si="4"/>
        <v>18.2</v>
      </c>
      <c r="H36" s="1640" t="s">
        <v>840</v>
      </c>
      <c r="I36" s="1640" t="s">
        <v>841</v>
      </c>
      <c r="J36" s="1508">
        <v>25</v>
      </c>
      <c r="K36" s="9">
        <f t="shared" si="0"/>
        <v>1.1000000000000001E-3</v>
      </c>
      <c r="L36" s="9">
        <f t="shared" si="5"/>
        <v>2.9793253968253972E-2</v>
      </c>
      <c r="M36" s="10">
        <f t="shared" si="6"/>
        <v>0.32493214285714295</v>
      </c>
      <c r="N36" s="10">
        <f t="shared" si="6"/>
        <v>0.36659880952380958</v>
      </c>
      <c r="O36" s="10">
        <f t="shared" si="6"/>
        <v>0.40826547619047632</v>
      </c>
      <c r="P36" s="10">
        <f t="shared" si="6"/>
        <v>0.44993214285714295</v>
      </c>
      <c r="Q36" s="10">
        <f t="shared" si="6"/>
        <v>0.53326547619047615</v>
      </c>
      <c r="R36" s="34">
        <f t="shared" si="6"/>
        <v>0.57493214285714289</v>
      </c>
      <c r="S36" s="10">
        <f t="shared" si="6"/>
        <v>0.65826547619047615</v>
      </c>
      <c r="T36" s="10">
        <f t="shared" si="6"/>
        <v>0.69993214285714278</v>
      </c>
      <c r="U36" s="10">
        <f t="shared" si="6"/>
        <v>0.74159880952380941</v>
      </c>
      <c r="V36" s="10">
        <f t="shared" si="6"/>
        <v>0.78326547619047615</v>
      </c>
      <c r="W36" s="10">
        <f t="shared" si="6"/>
        <v>0.82493214285714278</v>
      </c>
      <c r="X36" s="1513"/>
      <c r="Y36" s="1513"/>
      <c r="Z36" s="1513"/>
      <c r="AA36" s="1513"/>
      <c r="AB36" s="94"/>
    </row>
    <row r="37" spans="1:40">
      <c r="A37" s="2170"/>
      <c r="B37" s="335" t="s">
        <v>182</v>
      </c>
      <c r="C37" s="1267" t="s">
        <v>4</v>
      </c>
      <c r="D37" s="1267" t="s">
        <v>1681</v>
      </c>
      <c r="E37" s="515" t="s">
        <v>185</v>
      </c>
      <c r="F37" s="516">
        <v>0.52</v>
      </c>
      <c r="G37" s="774">
        <f t="shared" si="4"/>
        <v>18.72</v>
      </c>
      <c r="H37" s="932" t="s">
        <v>654</v>
      </c>
      <c r="I37" s="932" t="s">
        <v>655</v>
      </c>
      <c r="J37" s="1508">
        <v>25</v>
      </c>
      <c r="K37" s="9">
        <f t="shared" si="0"/>
        <v>8.6666666666666663E-4</v>
      </c>
      <c r="L37" s="9">
        <f t="shared" si="5"/>
        <v>3.0659920634920637E-2</v>
      </c>
      <c r="M37" s="10">
        <f t="shared" si="6"/>
        <v>0.32579880952380963</v>
      </c>
      <c r="N37" s="10">
        <f t="shared" si="6"/>
        <v>0.36746547619047626</v>
      </c>
      <c r="O37" s="10">
        <f t="shared" si="6"/>
        <v>0.409132142857143</v>
      </c>
      <c r="P37" s="10">
        <f t="shared" si="6"/>
        <v>0.45079880952380963</v>
      </c>
      <c r="Q37" s="10">
        <f t="shared" si="6"/>
        <v>0.53413214285714283</v>
      </c>
      <c r="R37" s="34">
        <f t="shared" si="6"/>
        <v>0.57579880952380957</v>
      </c>
      <c r="S37" s="10">
        <f t="shared" si="6"/>
        <v>0.65913214285714283</v>
      </c>
      <c r="T37" s="10">
        <f t="shared" si="6"/>
        <v>0.70079880952380946</v>
      </c>
      <c r="U37" s="10">
        <f t="shared" si="6"/>
        <v>0.74246547619047609</v>
      </c>
      <c r="V37" s="10">
        <f t="shared" si="6"/>
        <v>0.78413214285714283</v>
      </c>
      <c r="W37" s="10">
        <f t="shared" si="6"/>
        <v>0.82579880952380946</v>
      </c>
      <c r="X37" s="1513"/>
      <c r="Y37" s="1513"/>
      <c r="Z37" s="1513"/>
      <c r="AA37" s="1513"/>
      <c r="AB37" s="94"/>
    </row>
    <row r="38" spans="1:40">
      <c r="A38" s="2170"/>
      <c r="B38" s="1285" t="s">
        <v>267</v>
      </c>
      <c r="C38" s="1641" t="s">
        <v>4</v>
      </c>
      <c r="D38" s="1641" t="s">
        <v>1681</v>
      </c>
      <c r="E38" s="515" t="s">
        <v>186</v>
      </c>
      <c r="F38" s="516">
        <v>0.39</v>
      </c>
      <c r="G38" s="774">
        <f t="shared" si="4"/>
        <v>19.11</v>
      </c>
      <c r="H38" s="1271" t="s">
        <v>1268</v>
      </c>
      <c r="I38" s="1271" t="s">
        <v>1269</v>
      </c>
      <c r="J38" s="1508">
        <v>25</v>
      </c>
      <c r="K38" s="9">
        <f t="shared" si="0"/>
        <v>6.5000000000000008E-4</v>
      </c>
      <c r="L38" s="9">
        <f t="shared" si="5"/>
        <v>3.1309920634920635E-2</v>
      </c>
      <c r="M38" s="10">
        <f t="shared" si="6"/>
        <v>0.32644880952380961</v>
      </c>
      <c r="N38" s="10">
        <f t="shared" si="6"/>
        <v>0.36811547619047624</v>
      </c>
      <c r="O38" s="10">
        <f t="shared" si="6"/>
        <v>0.40978214285714298</v>
      </c>
      <c r="P38" s="10">
        <f t="shared" si="6"/>
        <v>0.45144880952380961</v>
      </c>
      <c r="Q38" s="10">
        <f t="shared" si="6"/>
        <v>0.53478214285714287</v>
      </c>
      <c r="R38" s="34">
        <f t="shared" si="6"/>
        <v>0.57644880952380961</v>
      </c>
      <c r="S38" s="10">
        <f t="shared" si="6"/>
        <v>0.65978214285714287</v>
      </c>
      <c r="T38" s="10">
        <f t="shared" si="6"/>
        <v>0.7014488095238095</v>
      </c>
      <c r="U38" s="10">
        <f t="shared" si="6"/>
        <v>0.74311547619047613</v>
      </c>
      <c r="V38" s="10">
        <f t="shared" si="6"/>
        <v>0.78478214285714287</v>
      </c>
      <c r="W38" s="10">
        <f t="shared" si="6"/>
        <v>0.8264488095238095</v>
      </c>
      <c r="X38" s="1513"/>
      <c r="Y38" s="1513"/>
      <c r="Z38" s="1513"/>
      <c r="AA38" s="1513"/>
      <c r="AB38" s="94"/>
    </row>
    <row r="39" spans="1:40">
      <c r="A39" s="2170"/>
      <c r="B39" s="335" t="s">
        <v>167</v>
      </c>
      <c r="C39" s="1267" t="s">
        <v>4</v>
      </c>
      <c r="D39" s="515" t="s">
        <v>1681</v>
      </c>
      <c r="E39" s="515" t="s">
        <v>187</v>
      </c>
      <c r="F39" s="516">
        <v>0.15</v>
      </c>
      <c r="G39" s="774">
        <f t="shared" si="4"/>
        <v>19.259999999999998</v>
      </c>
      <c r="H39" s="1271" t="s">
        <v>910</v>
      </c>
      <c r="I39" s="1271" t="s">
        <v>911</v>
      </c>
      <c r="J39" s="1508">
        <v>25</v>
      </c>
      <c r="K39" s="9">
        <f t="shared" si="0"/>
        <v>2.5000000000000001E-4</v>
      </c>
      <c r="L39" s="9">
        <f t="shared" si="5"/>
        <v>3.1559920634920635E-2</v>
      </c>
      <c r="M39" s="10">
        <f t="shared" ref="M39:W43" si="7">M38+$K39</f>
        <v>0.32669880952380959</v>
      </c>
      <c r="N39" s="10">
        <f t="shared" si="7"/>
        <v>0.36836547619047622</v>
      </c>
      <c r="O39" s="10">
        <f t="shared" si="7"/>
        <v>0.41003214285714296</v>
      </c>
      <c r="P39" s="10">
        <f t="shared" si="7"/>
        <v>0.45169880952380959</v>
      </c>
      <c r="Q39" s="10">
        <f t="shared" si="7"/>
        <v>0.53503214285714285</v>
      </c>
      <c r="R39" s="34">
        <f t="shared" si="7"/>
        <v>0.57669880952380959</v>
      </c>
      <c r="S39" s="10">
        <f t="shared" si="7"/>
        <v>0.66003214285714285</v>
      </c>
      <c r="T39" s="10">
        <f t="shared" si="7"/>
        <v>0.70169880952380947</v>
      </c>
      <c r="U39" s="10">
        <f t="shared" si="7"/>
        <v>0.7433654761904761</v>
      </c>
      <c r="V39" s="10">
        <f t="shared" si="7"/>
        <v>0.78503214285714285</v>
      </c>
      <c r="W39" s="10">
        <f t="shared" si="7"/>
        <v>0.82669880952380947</v>
      </c>
      <c r="X39" s="1513"/>
      <c r="Y39" s="1513"/>
      <c r="Z39" s="1513"/>
      <c r="AA39" s="1513"/>
      <c r="AB39" s="93"/>
    </row>
    <row r="40" spans="1:40">
      <c r="A40" s="2170"/>
      <c r="B40" s="335" t="s">
        <v>165</v>
      </c>
      <c r="C40" s="1267" t="s">
        <v>4</v>
      </c>
      <c r="D40" s="1267" t="s">
        <v>1683</v>
      </c>
      <c r="E40" s="515" t="s">
        <v>188</v>
      </c>
      <c r="F40" s="516">
        <v>1.1000000000000001</v>
      </c>
      <c r="G40" s="774">
        <f t="shared" si="4"/>
        <v>20.36</v>
      </c>
      <c r="H40" s="1271" t="s">
        <v>724</v>
      </c>
      <c r="I40" s="1271" t="s">
        <v>725</v>
      </c>
      <c r="J40" s="1508">
        <v>25</v>
      </c>
      <c r="K40" s="9">
        <f t="shared" si="0"/>
        <v>1.8333333333333335E-3</v>
      </c>
      <c r="L40" s="9">
        <f t="shared" si="5"/>
        <v>3.3393253968253968E-2</v>
      </c>
      <c r="M40" s="10">
        <f t="shared" si="7"/>
        <v>0.32853214285714294</v>
      </c>
      <c r="N40" s="10">
        <f t="shared" si="7"/>
        <v>0.37019880952380957</v>
      </c>
      <c r="O40" s="10">
        <f t="shared" si="7"/>
        <v>0.41186547619047631</v>
      </c>
      <c r="P40" s="10">
        <f t="shared" si="7"/>
        <v>0.45353214285714294</v>
      </c>
      <c r="Q40" s="10">
        <f t="shared" si="7"/>
        <v>0.5368654761904762</v>
      </c>
      <c r="R40" s="34">
        <f t="shared" si="7"/>
        <v>0.57853214285714294</v>
      </c>
      <c r="S40" s="10">
        <f t="shared" si="7"/>
        <v>0.6618654761904762</v>
      </c>
      <c r="T40" s="10">
        <f t="shared" si="7"/>
        <v>0.70353214285714283</v>
      </c>
      <c r="U40" s="10">
        <f t="shared" si="7"/>
        <v>0.74519880952380946</v>
      </c>
      <c r="V40" s="10">
        <f t="shared" si="7"/>
        <v>0.7868654761904762</v>
      </c>
      <c r="W40" s="10">
        <f t="shared" si="7"/>
        <v>0.82853214285714283</v>
      </c>
      <c r="X40" s="1513"/>
      <c r="Y40" s="1513"/>
      <c r="Z40" s="1513"/>
      <c r="AA40" s="1513"/>
      <c r="AB40" s="94"/>
    </row>
    <row r="41" spans="1:40">
      <c r="A41" s="2170"/>
      <c r="B41" s="335" t="s">
        <v>62</v>
      </c>
      <c r="C41" s="1267" t="s">
        <v>4</v>
      </c>
      <c r="D41" s="1267" t="s">
        <v>1681</v>
      </c>
      <c r="E41" s="515" t="s">
        <v>189</v>
      </c>
      <c r="F41" s="516">
        <v>0.3</v>
      </c>
      <c r="G41" s="774">
        <f t="shared" si="4"/>
        <v>20.66</v>
      </c>
      <c r="H41" s="739" t="s">
        <v>568</v>
      </c>
      <c r="I41" s="739" t="s">
        <v>569</v>
      </c>
      <c r="J41" s="1508">
        <v>25</v>
      </c>
      <c r="K41" s="9">
        <f t="shared" si="0"/>
        <v>5.0000000000000001E-4</v>
      </c>
      <c r="L41" s="9">
        <f t="shared" si="5"/>
        <v>3.3893253968253968E-2</v>
      </c>
      <c r="M41" s="10">
        <f t="shared" si="7"/>
        <v>0.32903214285714294</v>
      </c>
      <c r="N41" s="10">
        <f t="shared" si="7"/>
        <v>0.37069880952380957</v>
      </c>
      <c r="O41" s="10">
        <f t="shared" si="7"/>
        <v>0.41236547619047631</v>
      </c>
      <c r="P41" s="10">
        <f t="shared" si="7"/>
        <v>0.45403214285714294</v>
      </c>
      <c r="Q41" s="10">
        <f t="shared" si="7"/>
        <v>0.53736547619047614</v>
      </c>
      <c r="R41" s="34">
        <f t="shared" si="7"/>
        <v>0.57903214285714288</v>
      </c>
      <c r="S41" s="10">
        <f t="shared" si="7"/>
        <v>0.66236547619047614</v>
      </c>
      <c r="T41" s="10">
        <f t="shared" si="7"/>
        <v>0.70403214285714277</v>
      </c>
      <c r="U41" s="10">
        <f t="shared" si="7"/>
        <v>0.7456988095238094</v>
      </c>
      <c r="V41" s="10">
        <f t="shared" si="7"/>
        <v>0.78736547619047614</v>
      </c>
      <c r="W41" s="10">
        <f t="shared" si="7"/>
        <v>0.82903214285714277</v>
      </c>
      <c r="X41" s="1513"/>
      <c r="Y41" s="1513"/>
      <c r="Z41" s="1513"/>
      <c r="AA41" s="1513"/>
      <c r="AB41" s="94"/>
    </row>
    <row r="42" spans="1:40">
      <c r="A42" s="2170"/>
      <c r="B42" s="335" t="s">
        <v>64</v>
      </c>
      <c r="C42" s="1267" t="s">
        <v>4</v>
      </c>
      <c r="D42" s="1267" t="s">
        <v>1681</v>
      </c>
      <c r="E42" s="515" t="s">
        <v>393</v>
      </c>
      <c r="F42" s="516">
        <v>0.32</v>
      </c>
      <c r="G42" s="774">
        <f t="shared" si="4"/>
        <v>20.98</v>
      </c>
      <c r="H42" s="739" t="s">
        <v>566</v>
      </c>
      <c r="I42" s="739" t="s">
        <v>567</v>
      </c>
      <c r="J42" s="1508">
        <v>25</v>
      </c>
      <c r="K42" s="9">
        <f t="shared" si="0"/>
        <v>5.3333333333333336E-4</v>
      </c>
      <c r="L42" s="9">
        <f t="shared" si="5"/>
        <v>3.4426587301587298E-2</v>
      </c>
      <c r="M42" s="10">
        <f t="shared" si="7"/>
        <v>0.32956547619047627</v>
      </c>
      <c r="N42" s="10">
        <f t="shared" si="7"/>
        <v>0.3712321428571429</v>
      </c>
      <c r="O42" s="10">
        <f t="shared" si="7"/>
        <v>0.41289880952380964</v>
      </c>
      <c r="P42" s="10">
        <f t="shared" si="7"/>
        <v>0.45456547619047627</v>
      </c>
      <c r="Q42" s="10">
        <f t="shared" si="7"/>
        <v>0.53789880952380953</v>
      </c>
      <c r="R42" s="34">
        <f t="shared" si="7"/>
        <v>0.57956547619047627</v>
      </c>
      <c r="S42" s="10">
        <f t="shared" si="7"/>
        <v>0.66289880952380953</v>
      </c>
      <c r="T42" s="10">
        <f t="shared" si="7"/>
        <v>0.70456547619047616</v>
      </c>
      <c r="U42" s="10">
        <f t="shared" si="7"/>
        <v>0.74623214285714279</v>
      </c>
      <c r="V42" s="10">
        <f t="shared" si="7"/>
        <v>0.78789880952380953</v>
      </c>
      <c r="W42" s="10">
        <f t="shared" si="7"/>
        <v>0.82956547619047616</v>
      </c>
      <c r="X42" s="1513"/>
      <c r="Y42" s="1513"/>
      <c r="Z42" s="1513"/>
      <c r="AA42" s="1513"/>
      <c r="AB42" s="94"/>
    </row>
    <row r="43" spans="1:40">
      <c r="A43" s="2170"/>
      <c r="B43" s="1065" t="s">
        <v>162</v>
      </c>
      <c r="C43" s="1267" t="s">
        <v>4</v>
      </c>
      <c r="D43" s="1267" t="s">
        <v>1681</v>
      </c>
      <c r="E43" s="515" t="s">
        <v>394</v>
      </c>
      <c r="F43" s="516">
        <v>0.57999999999999996</v>
      </c>
      <c r="G43" s="774">
        <f t="shared" si="4"/>
        <v>21.56</v>
      </c>
      <c r="H43" s="739" t="s">
        <v>601</v>
      </c>
      <c r="I43" s="739" t="s">
        <v>602</v>
      </c>
      <c r="J43" s="1508">
        <v>25</v>
      </c>
      <c r="K43" s="9">
        <f t="shared" si="0"/>
        <v>9.6666666666666656E-4</v>
      </c>
      <c r="L43" s="9">
        <f t="shared" si="5"/>
        <v>3.5393253968253963E-2</v>
      </c>
      <c r="M43" s="10">
        <f t="shared" si="7"/>
        <v>0.33053214285714294</v>
      </c>
      <c r="N43" s="10">
        <f t="shared" si="7"/>
        <v>0.37219880952380957</v>
      </c>
      <c r="O43" s="10">
        <f t="shared" si="7"/>
        <v>0.41386547619047631</v>
      </c>
      <c r="P43" s="10">
        <f t="shared" si="7"/>
        <v>0.45553214285714294</v>
      </c>
      <c r="Q43" s="10">
        <f t="shared" si="7"/>
        <v>0.5388654761904762</v>
      </c>
      <c r="R43" s="34">
        <f t="shared" si="7"/>
        <v>0.58053214285714294</v>
      </c>
      <c r="S43" s="10">
        <f t="shared" si="7"/>
        <v>0.6638654761904762</v>
      </c>
      <c r="T43" s="10">
        <f t="shared" si="7"/>
        <v>0.70553214285714283</v>
      </c>
      <c r="U43" s="10">
        <f t="shared" si="7"/>
        <v>0.74719880952380946</v>
      </c>
      <c r="V43" s="10">
        <f t="shared" si="7"/>
        <v>0.7888654761904762</v>
      </c>
      <c r="W43" s="10">
        <f t="shared" si="7"/>
        <v>0.83053214285714283</v>
      </c>
      <c r="X43" s="1513"/>
      <c r="Y43" s="1513"/>
      <c r="Z43" s="1513"/>
      <c r="AA43" s="1513"/>
      <c r="AB43" s="94"/>
    </row>
    <row r="44" spans="1:40">
      <c r="A44" s="824"/>
      <c r="B44" s="438"/>
      <c r="C44" s="439"/>
      <c r="D44" s="439"/>
      <c r="E44" s="439"/>
      <c r="F44" s="439"/>
      <c r="G44" s="439"/>
      <c r="H44" s="439"/>
      <c r="I44" s="439"/>
      <c r="J44" s="439"/>
      <c r="K44" s="813"/>
      <c r="L44" s="813"/>
      <c r="M44" s="813"/>
      <c r="N44" s="813"/>
      <c r="O44" s="813"/>
      <c r="P44" s="813"/>
      <c r="Q44" s="813"/>
      <c r="R44" s="813"/>
      <c r="S44" s="436"/>
      <c r="T44" s="436"/>
      <c r="U44" s="813"/>
      <c r="V44" s="813"/>
      <c r="W44" s="440"/>
      <c r="X44" s="440"/>
      <c r="Y44" s="441"/>
      <c r="Z44" s="441"/>
      <c r="AA44" s="440"/>
    </row>
    <row r="45" spans="1:40" ht="29.25" customHeight="1">
      <c r="A45" s="15"/>
      <c r="B45" s="808"/>
      <c r="D45" s="13" t="s">
        <v>1235</v>
      </c>
      <c r="G45" s="11" t="s">
        <v>1236</v>
      </c>
      <c r="J45" s="810"/>
      <c r="K45" s="810"/>
      <c r="L45" s="810"/>
      <c r="M45" s="810"/>
      <c r="N45" s="810"/>
      <c r="O45" s="810"/>
      <c r="P45" s="810"/>
      <c r="Q45" s="810"/>
      <c r="R45" s="15"/>
      <c r="S45" s="15"/>
      <c r="T45" s="813"/>
      <c r="U45" s="813"/>
      <c r="V45" s="15"/>
      <c r="W45" s="15"/>
      <c r="X45" s="94"/>
      <c r="Y45" s="94"/>
      <c r="AB45" s="440"/>
      <c r="AC45" s="440"/>
      <c r="AD45" s="440"/>
      <c r="AE45" s="440"/>
      <c r="AF45" s="440"/>
      <c r="AG45" s="440"/>
      <c r="AH45" s="440"/>
      <c r="AI45" s="440"/>
      <c r="AJ45" s="440"/>
      <c r="AK45" s="440"/>
      <c r="AL45" s="440"/>
      <c r="AM45" s="440"/>
      <c r="AN45" s="440"/>
    </row>
    <row r="46" spans="1:40" ht="21" customHeight="1">
      <c r="A46" s="15"/>
      <c r="B46" s="808"/>
      <c r="C46" s="811"/>
      <c r="D46" s="38"/>
      <c r="E46" s="810"/>
      <c r="F46" s="810"/>
      <c r="G46" s="810"/>
      <c r="H46" s="810"/>
      <c r="I46" s="810"/>
      <c r="J46" s="810"/>
      <c r="K46" s="810"/>
      <c r="L46" s="810"/>
      <c r="M46" s="810"/>
      <c r="N46" s="810"/>
      <c r="O46" s="810"/>
      <c r="P46" s="810"/>
      <c r="Q46" s="810"/>
      <c r="R46" s="810"/>
      <c r="S46" s="810"/>
      <c r="T46" s="810"/>
      <c r="U46" s="15"/>
      <c r="V46" s="15"/>
      <c r="W46" s="94"/>
      <c r="X46" s="94"/>
    </row>
    <row r="47" spans="1:40">
      <c r="A47" s="79"/>
      <c r="B47" s="88"/>
      <c r="C47" s="1"/>
      <c r="D47" s="15"/>
      <c r="E47" s="810"/>
      <c r="F47" s="19"/>
      <c r="G47" s="810"/>
      <c r="H47" s="810"/>
      <c r="I47" s="78"/>
      <c r="J47" s="813"/>
      <c r="K47" s="813"/>
      <c r="L47" s="813"/>
      <c r="M47" s="813"/>
      <c r="N47" s="813"/>
      <c r="O47" s="813"/>
      <c r="P47" s="813"/>
      <c r="Q47" s="813"/>
      <c r="R47" s="813"/>
      <c r="S47" s="813"/>
      <c r="T47" s="813"/>
      <c r="U47" s="810"/>
      <c r="V47" s="810"/>
      <c r="W47" s="15"/>
      <c r="X47" s="15"/>
      <c r="Y47" s="15"/>
    </row>
    <row r="48" spans="1:40">
      <c r="A48" s="825"/>
      <c r="B48" s="17"/>
      <c r="C48" s="15" t="s">
        <v>11</v>
      </c>
      <c r="D48" s="15"/>
      <c r="E48" s="810"/>
      <c r="F48" s="19"/>
      <c r="G48" s="810"/>
      <c r="H48" s="810"/>
      <c r="I48" s="78"/>
      <c r="J48" s="813"/>
      <c r="K48" s="813"/>
      <c r="L48" s="813"/>
      <c r="M48" s="813"/>
      <c r="N48" s="813"/>
      <c r="O48" s="813"/>
      <c r="P48" s="813"/>
      <c r="Q48" s="813"/>
      <c r="R48" s="813"/>
      <c r="S48" s="813"/>
      <c r="T48" s="813"/>
      <c r="U48" s="810"/>
      <c r="V48" s="810"/>
      <c r="W48" s="15"/>
      <c r="X48" s="15"/>
      <c r="Y48" s="15"/>
    </row>
    <row r="49" spans="1:8">
      <c r="A49" s="825"/>
      <c r="B49" s="17"/>
      <c r="C49" s="15" t="s">
        <v>12</v>
      </c>
      <c r="D49" s="15"/>
      <c r="E49" s="810"/>
      <c r="F49" s="19"/>
      <c r="G49" s="810"/>
      <c r="H49" s="810"/>
    </row>
    <row r="50" spans="1:8">
      <c r="A50" s="825"/>
      <c r="B50" s="17"/>
      <c r="C50" s="15" t="s">
        <v>13</v>
      </c>
      <c r="D50" s="15"/>
      <c r="E50" s="810"/>
      <c r="F50" s="19"/>
      <c r="G50" s="810"/>
      <c r="H50" s="810"/>
    </row>
    <row r="51" spans="1:8">
      <c r="A51" s="825"/>
      <c r="B51" s="17"/>
      <c r="C51" s="15" t="s">
        <v>14</v>
      </c>
      <c r="D51" s="15"/>
      <c r="E51" s="810"/>
      <c r="F51" s="19"/>
      <c r="G51" s="810"/>
      <c r="H51" s="810"/>
    </row>
    <row r="52" spans="1:8">
      <c r="A52" s="825"/>
      <c r="B52" s="17"/>
      <c r="C52" s="15" t="s">
        <v>15</v>
      </c>
      <c r="D52" s="811"/>
      <c r="E52" s="810"/>
      <c r="F52" s="19"/>
      <c r="G52" s="810"/>
      <c r="H52" s="810"/>
    </row>
    <row r="53" spans="1:8">
      <c r="A53" s="742"/>
      <c r="B53" s="485"/>
      <c r="C53" s="63"/>
      <c r="D53" s="84"/>
      <c r="E53" s="86"/>
      <c r="F53" s="85"/>
      <c r="G53" s="86"/>
      <c r="H53" s="86"/>
    </row>
    <row r="54" spans="1:8">
      <c r="A54" s="742"/>
      <c r="B54" s="53"/>
      <c r="C54" s="84"/>
      <c r="D54" s="84"/>
      <c r="E54" s="741"/>
      <c r="F54" s="741"/>
      <c r="G54" s="417"/>
      <c r="H54" s="86"/>
    </row>
    <row r="55" spans="1:8">
      <c r="A55" s="742"/>
      <c r="B55" s="53"/>
      <c r="C55" s="84"/>
      <c r="D55" s="84"/>
      <c r="E55" s="741"/>
      <c r="F55" s="741"/>
      <c r="G55" s="417"/>
      <c r="H55" s="86"/>
    </row>
    <row r="56" spans="1:8">
      <c r="A56" s="742"/>
      <c r="B56" s="53"/>
      <c r="C56" s="84"/>
      <c r="D56" s="84"/>
      <c r="E56" s="741"/>
      <c r="F56" s="741"/>
      <c r="G56" s="417"/>
      <c r="H56" s="86"/>
    </row>
    <row r="57" spans="1:8">
      <c r="A57" s="742"/>
      <c r="B57" s="53"/>
      <c r="C57" s="84"/>
      <c r="D57" s="84"/>
      <c r="E57" s="741"/>
      <c r="F57" s="741"/>
      <c r="G57" s="417"/>
      <c r="H57" s="86"/>
    </row>
    <row r="58" spans="1:8">
      <c r="A58" s="742"/>
      <c r="B58" s="53"/>
      <c r="C58" s="84"/>
      <c r="D58" s="84"/>
      <c r="E58" s="741"/>
      <c r="F58" s="741"/>
      <c r="G58" s="417"/>
      <c r="H58" s="86"/>
    </row>
    <row r="59" spans="1:8">
      <c r="A59" s="742"/>
      <c r="B59" s="53"/>
      <c r="C59" s="84"/>
      <c r="D59" s="84"/>
      <c r="E59" s="741"/>
      <c r="F59" s="741"/>
      <c r="G59" s="417"/>
      <c r="H59" s="86"/>
    </row>
    <row r="60" spans="1:8">
      <c r="A60" s="742"/>
      <c r="B60" s="53"/>
      <c r="C60" s="84"/>
      <c r="D60" s="84"/>
      <c r="E60" s="741"/>
      <c r="F60" s="741"/>
      <c r="G60" s="417"/>
      <c r="H60" s="86"/>
    </row>
    <row r="61" spans="1:8">
      <c r="A61" s="742"/>
      <c r="B61" s="53"/>
      <c r="C61" s="84"/>
      <c r="D61" s="84"/>
      <c r="E61" s="741"/>
      <c r="F61" s="741"/>
      <c r="G61" s="417"/>
      <c r="H61" s="86"/>
    </row>
    <row r="62" spans="1:8">
      <c r="A62" s="742"/>
      <c r="B62" s="53"/>
      <c r="C62" s="84"/>
      <c r="D62" s="84"/>
      <c r="E62" s="741"/>
      <c r="F62" s="741"/>
      <c r="G62" s="417"/>
      <c r="H62" s="86"/>
    </row>
    <row r="63" spans="1:8">
      <c r="A63" s="742"/>
      <c r="B63" s="53"/>
      <c r="C63" s="84"/>
      <c r="D63" s="84"/>
      <c r="E63" s="741"/>
      <c r="F63" s="741"/>
      <c r="G63" s="417"/>
      <c r="H63" s="86"/>
    </row>
    <row r="64" spans="1:8">
      <c r="A64" s="742"/>
      <c r="B64" s="485"/>
      <c r="C64" s="86"/>
      <c r="D64" s="86"/>
      <c r="E64" s="86"/>
      <c r="F64" s="86"/>
      <c r="G64" s="86"/>
      <c r="H64" s="86"/>
    </row>
    <row r="65" spans="1:8">
      <c r="A65" s="742"/>
      <c r="B65" s="53"/>
      <c r="C65" s="84"/>
      <c r="D65" s="84"/>
      <c r="E65" s="741"/>
      <c r="F65" s="741"/>
      <c r="G65" s="86"/>
      <c r="H65" s="86"/>
    </row>
    <row r="66" spans="1:8">
      <c r="A66" s="742"/>
      <c r="B66" s="53"/>
      <c r="C66" s="84"/>
      <c r="D66" s="84"/>
      <c r="E66" s="741"/>
      <c r="F66" s="741"/>
      <c r="G66" s="86"/>
      <c r="H66" s="86"/>
    </row>
    <row r="67" spans="1:8" ht="36.75" customHeight="1">
      <c r="A67" s="742"/>
      <c r="B67" s="53"/>
      <c r="C67" s="84"/>
      <c r="D67" s="84"/>
      <c r="E67" s="741"/>
      <c r="F67" s="741"/>
      <c r="G67" s="86"/>
      <c r="H67" s="86"/>
    </row>
    <row r="68" spans="1:8" ht="36.75" customHeight="1">
      <c r="A68" s="742"/>
      <c r="B68" s="53"/>
      <c r="C68" s="84"/>
      <c r="D68" s="84"/>
      <c r="E68" s="741"/>
      <c r="F68" s="741"/>
      <c r="G68" s="86"/>
      <c r="H68" s="86"/>
    </row>
    <row r="69" spans="1:8">
      <c r="A69" s="742"/>
      <c r="B69" s="53"/>
      <c r="C69" s="84"/>
      <c r="D69" s="84"/>
      <c r="E69" s="741"/>
      <c r="F69" s="741"/>
      <c r="G69" s="86"/>
      <c r="H69" s="86"/>
    </row>
    <row r="70" spans="1:8">
      <c r="A70" s="742"/>
      <c r="B70" s="53"/>
      <c r="C70" s="84"/>
      <c r="D70" s="84"/>
      <c r="E70" s="741"/>
      <c r="F70" s="741"/>
      <c r="G70" s="86"/>
      <c r="H70" s="86"/>
    </row>
    <row r="71" spans="1:8">
      <c r="A71" s="742"/>
      <c r="B71" s="53"/>
      <c r="C71" s="84"/>
      <c r="D71" s="84"/>
      <c r="E71" s="741"/>
      <c r="F71" s="741"/>
      <c r="G71" s="86"/>
      <c r="H71" s="86"/>
    </row>
    <row r="72" spans="1:8" ht="18" customHeight="1">
      <c r="A72" s="742"/>
      <c r="B72" s="53"/>
      <c r="C72" s="84"/>
      <c r="D72" s="84"/>
      <c r="E72" s="741"/>
      <c r="F72" s="741"/>
      <c r="G72" s="86"/>
      <c r="H72" s="86"/>
    </row>
    <row r="73" spans="1:8">
      <c r="A73" s="742"/>
      <c r="B73" s="53"/>
      <c r="C73" s="84"/>
      <c r="D73" s="84"/>
      <c r="E73" s="741"/>
      <c r="F73" s="741"/>
      <c r="G73" s="86"/>
      <c r="H73" s="86"/>
    </row>
    <row r="74" spans="1:8">
      <c r="A74" s="742"/>
      <c r="B74" s="53"/>
      <c r="C74" s="84"/>
      <c r="D74" s="84"/>
      <c r="E74" s="741"/>
      <c r="F74" s="741"/>
      <c r="G74" s="86"/>
      <c r="H74" s="86"/>
    </row>
    <row r="75" spans="1:8">
      <c r="A75" s="742"/>
      <c r="B75" s="398"/>
      <c r="C75" s="84"/>
      <c r="D75" s="84"/>
      <c r="E75" s="741"/>
      <c r="F75" s="741"/>
      <c r="G75" s="86"/>
      <c r="H75" s="86"/>
    </row>
    <row r="76" spans="1:8">
      <c r="A76" s="825"/>
      <c r="B76" s="17"/>
    </row>
    <row r="77" spans="1:8">
      <c r="A77" s="825"/>
      <c r="B77" s="17"/>
    </row>
    <row r="78" spans="1:8">
      <c r="A78" s="825"/>
      <c r="B78" s="17"/>
    </row>
    <row r="79" spans="1:8">
      <c r="A79" s="825"/>
      <c r="B79" s="17"/>
    </row>
    <row r="80" spans="1:8">
      <c r="A80" s="825"/>
      <c r="B80" s="17"/>
    </row>
    <row r="81" spans="1:2">
      <c r="A81" s="825"/>
      <c r="B81" s="17"/>
    </row>
    <row r="82" spans="1:2">
      <c r="A82" s="825"/>
      <c r="B82" s="17"/>
    </row>
    <row r="83" spans="1:2">
      <c r="A83" s="825"/>
      <c r="B83" s="17"/>
    </row>
    <row r="84" spans="1:2">
      <c r="A84" s="825"/>
      <c r="B84" s="17"/>
    </row>
    <row r="85" spans="1:2">
      <c r="A85" s="825"/>
      <c r="B85" s="17"/>
    </row>
    <row r="86" spans="1:2">
      <c r="A86" s="15"/>
      <c r="B86" s="17"/>
    </row>
    <row r="87" spans="1:2">
      <c r="A87" s="15"/>
      <c r="B87" s="17"/>
    </row>
    <row r="88" spans="1:2">
      <c r="A88" s="15"/>
      <c r="B88" s="17"/>
    </row>
    <row r="89" spans="1:2">
      <c r="A89" s="15"/>
      <c r="B89" s="17"/>
    </row>
    <row r="90" spans="1:2">
      <c r="A90" s="15"/>
      <c r="B90" s="17"/>
    </row>
    <row r="91" spans="1:2">
      <c r="A91" s="15"/>
      <c r="B91" s="17"/>
    </row>
    <row r="92" spans="1:2">
      <c r="A92" s="15"/>
      <c r="B92" s="17"/>
    </row>
    <row r="93" spans="1:2">
      <c r="A93" s="15"/>
      <c r="B93" s="17"/>
    </row>
    <row r="94" spans="1:2">
      <c r="A94" s="15"/>
      <c r="B94" s="17"/>
    </row>
    <row r="95" spans="1:2">
      <c r="A95" s="15"/>
      <c r="B95" s="17"/>
    </row>
    <row r="96" spans="1:2">
      <c r="A96" s="15"/>
      <c r="B96" s="17"/>
    </row>
    <row r="97" spans="1:2">
      <c r="A97" s="15"/>
      <c r="B97" s="17"/>
    </row>
    <row r="98" spans="1:2">
      <c r="A98" s="15"/>
      <c r="B98" s="17"/>
    </row>
    <row r="99" spans="1:2">
      <c r="A99" s="15"/>
      <c r="B99" s="17"/>
    </row>
    <row r="100" spans="1:2">
      <c r="A100" s="15"/>
      <c r="B100" s="17"/>
    </row>
    <row r="101" spans="1:2">
      <c r="A101" s="15"/>
      <c r="B101" s="17"/>
    </row>
    <row r="102" spans="1:2">
      <c r="A102" s="15"/>
      <c r="B102" s="17"/>
    </row>
    <row r="103" spans="1:2">
      <c r="A103" s="15"/>
      <c r="B103" s="17"/>
    </row>
    <row r="104" spans="1:2">
      <c r="A104" s="15"/>
      <c r="B104" s="17"/>
    </row>
    <row r="105" spans="1:2">
      <c r="A105" s="15"/>
      <c r="B105" s="17"/>
    </row>
    <row r="106" spans="1:2">
      <c r="A106" s="15"/>
      <c r="B106" s="17"/>
    </row>
    <row r="107" spans="1:2">
      <c r="A107" s="15"/>
      <c r="B107" s="17"/>
    </row>
    <row r="108" spans="1:2">
      <c r="A108" s="15"/>
      <c r="B108" s="17"/>
    </row>
    <row r="109" spans="1:2">
      <c r="A109" s="15"/>
      <c r="B109" s="17"/>
    </row>
    <row r="110" spans="1:2">
      <c r="A110" s="15"/>
      <c r="B110" s="17"/>
    </row>
    <row r="111" spans="1:2">
      <c r="A111" s="15"/>
      <c r="B111" s="17"/>
    </row>
    <row r="112" spans="1:2">
      <c r="A112" s="15"/>
      <c r="B112" s="17"/>
    </row>
    <row r="113" spans="1:2">
      <c r="A113" s="15"/>
      <c r="B113" s="17"/>
    </row>
    <row r="114" spans="1:2">
      <c r="A114" s="15"/>
      <c r="B114" s="17"/>
    </row>
    <row r="115" spans="1:2">
      <c r="A115" s="15"/>
      <c r="B115" s="17"/>
    </row>
    <row r="116" spans="1:2">
      <c r="A116" s="15"/>
      <c r="B116" s="17"/>
    </row>
    <row r="117" spans="1:2">
      <c r="A117" s="15"/>
      <c r="B117" s="17"/>
    </row>
    <row r="118" spans="1:2">
      <c r="A118" s="15"/>
      <c r="B118" s="17"/>
    </row>
    <row r="119" spans="1:2">
      <c r="A119" s="15"/>
      <c r="B119" s="17"/>
    </row>
    <row r="120" spans="1:2">
      <c r="A120" s="15"/>
      <c r="B120" s="17"/>
    </row>
    <row r="121" spans="1:2">
      <c r="A121" s="15"/>
      <c r="B121" s="17"/>
    </row>
    <row r="122" spans="1:2">
      <c r="A122" s="15"/>
      <c r="B122" s="17"/>
    </row>
    <row r="123" spans="1:2">
      <c r="A123" s="15"/>
      <c r="B123" s="17"/>
    </row>
    <row r="124" spans="1:2">
      <c r="A124" s="15"/>
      <c r="B124" s="17"/>
    </row>
    <row r="125" spans="1:2">
      <c r="A125" s="15"/>
      <c r="B125" s="17"/>
    </row>
    <row r="126" spans="1:2">
      <c r="A126" s="15"/>
      <c r="B126" s="17"/>
    </row>
    <row r="127" spans="1:2">
      <c r="A127" s="15"/>
      <c r="B127" s="17"/>
    </row>
    <row r="128" spans="1:2">
      <c r="A128" s="15"/>
      <c r="B128" s="17"/>
    </row>
    <row r="129" spans="1:2">
      <c r="A129" s="15"/>
      <c r="B129" s="17"/>
    </row>
    <row r="130" spans="1:2">
      <c r="A130" s="15"/>
      <c r="B130" s="17"/>
    </row>
    <row r="131" spans="1:2">
      <c r="A131" s="15"/>
      <c r="B131" s="17"/>
    </row>
    <row r="132" spans="1:2">
      <c r="A132" s="15"/>
      <c r="B132" s="17"/>
    </row>
  </sheetData>
  <mergeCells count="10">
    <mergeCell ref="B1:B2"/>
    <mergeCell ref="A3:C3"/>
    <mergeCell ref="A4:A5"/>
    <mergeCell ref="B4:B5"/>
    <mergeCell ref="C4:C5"/>
    <mergeCell ref="H5:I5"/>
    <mergeCell ref="E4:L4"/>
    <mergeCell ref="D3:W3"/>
    <mergeCell ref="D4:D5"/>
    <mergeCell ref="A6:A43"/>
  </mergeCells>
  <pageMargins left="0.43307086614173229" right="0.23622047244094491" top="0.74803149606299213" bottom="0.74803149606299213" header="0.31496062992125984" footer="0.31496062992125984"/>
  <pageSetup paperSize="9" scale="50" orientation="landscape" r:id="rId1"/>
  <rowBreaks count="1" manualBreakCount="1">
    <brk id="66" max="16383" man="1"/>
  </row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BN151"/>
  <sheetViews>
    <sheetView topLeftCell="A55" zoomScale="90" zoomScaleNormal="90" zoomScaleSheetLayoutView="100" workbookViewId="0">
      <selection activeCell="AE38" sqref="AE36:AE38"/>
    </sheetView>
  </sheetViews>
  <sheetFormatPr defaultRowHeight="16.5"/>
  <cols>
    <col min="1" max="1" width="6.140625" style="1" customWidth="1"/>
    <col min="2" max="2" width="40" style="12" bestFit="1" customWidth="1"/>
    <col min="3" max="3" width="5.140625" style="13" customWidth="1"/>
    <col min="4" max="4" width="14.28515625" style="13" customWidth="1"/>
    <col min="5" max="5" width="9.42578125" style="11" bestFit="1" customWidth="1"/>
    <col min="6" max="6" width="14.85546875" style="11" customWidth="1"/>
    <col min="7" max="7" width="14.140625" style="11" customWidth="1"/>
    <col min="8" max="8" width="10.140625" style="11" customWidth="1"/>
    <col min="9" max="9" width="12.5703125" style="11" customWidth="1"/>
    <col min="10" max="10" width="8.85546875" style="11" bestFit="1" customWidth="1"/>
    <col min="11" max="11" width="9.140625" style="11" customWidth="1"/>
    <col min="12" max="12" width="7.85546875" style="11" customWidth="1"/>
    <col min="13" max="13" width="6.85546875" style="11" customWidth="1"/>
    <col min="14" max="14" width="8.28515625" style="11" customWidth="1"/>
    <col min="15" max="15" width="9.140625" style="11" customWidth="1"/>
    <col min="16" max="16" width="8.42578125" style="11" customWidth="1"/>
    <col min="17" max="21" width="7.42578125" style="11" customWidth="1"/>
    <col min="22" max="22" width="7.5703125" style="11" customWidth="1"/>
    <col min="23" max="24" width="7.42578125" style="1" customWidth="1"/>
    <col min="25" max="25" width="7.7109375" style="1" customWidth="1"/>
    <col min="26" max="26" width="7.28515625" style="1" customWidth="1"/>
    <col min="27" max="31" width="7.42578125" style="1" customWidth="1"/>
    <col min="32" max="32" width="9.140625" style="1" customWidth="1"/>
    <col min="33" max="47" width="7.42578125" style="1" customWidth="1"/>
    <col min="48" max="48" width="6.85546875" style="1" customWidth="1"/>
    <col min="49" max="49" width="9.140625" style="1"/>
    <col min="50" max="50" width="99" style="1" customWidth="1"/>
    <col min="51" max="16384" width="9.140625" style="1"/>
  </cols>
  <sheetData>
    <row r="1" spans="1:66" ht="36.75" customHeight="1">
      <c r="A1" s="15"/>
      <c r="B1" s="1952">
        <v>29</v>
      </c>
      <c r="C1" s="491"/>
      <c r="D1" s="38" t="s">
        <v>269</v>
      </c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  <c r="P1" s="361"/>
      <c r="Q1" s="489"/>
      <c r="R1" s="489"/>
      <c r="S1" s="489"/>
      <c r="T1" s="489"/>
      <c r="U1" s="489"/>
      <c r="V1" s="489"/>
      <c r="W1" s="489"/>
      <c r="X1" s="489"/>
      <c r="Y1" s="489"/>
      <c r="Z1" s="489"/>
      <c r="AA1" s="489"/>
      <c r="AB1" s="489"/>
      <c r="AC1" s="489"/>
      <c r="AD1" s="489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</row>
    <row r="2" spans="1:66" ht="36.75" customHeight="1" thickBot="1">
      <c r="A2" s="15"/>
      <c r="B2" s="1952"/>
      <c r="C2" s="491"/>
      <c r="D2" s="38" t="s">
        <v>512</v>
      </c>
      <c r="E2" s="361"/>
      <c r="F2" s="361"/>
      <c r="G2" s="361"/>
      <c r="H2" s="361"/>
      <c r="I2" s="361"/>
      <c r="J2" s="361"/>
      <c r="K2" s="361"/>
      <c r="L2" s="86"/>
      <c r="M2" s="361"/>
      <c r="N2" s="361"/>
      <c r="O2" s="361"/>
      <c r="P2" s="361"/>
      <c r="Q2" s="489"/>
      <c r="R2" s="489"/>
      <c r="S2" s="489"/>
      <c r="T2" s="489"/>
      <c r="U2" s="489"/>
      <c r="V2" s="489"/>
      <c r="W2" s="489"/>
      <c r="X2" s="489"/>
      <c r="Y2" s="489"/>
      <c r="Z2" s="490"/>
      <c r="AA2" s="490"/>
      <c r="AB2" s="490"/>
      <c r="AC2" s="490"/>
      <c r="AD2" s="490"/>
      <c r="AE2" s="490"/>
      <c r="AF2" s="490"/>
      <c r="AG2" s="489"/>
      <c r="AH2" s="489"/>
      <c r="AI2" s="489"/>
      <c r="AJ2" s="489"/>
      <c r="AK2" s="489"/>
      <c r="AL2" s="489"/>
      <c r="AM2" s="489"/>
      <c r="AN2" s="489"/>
      <c r="AO2" s="489"/>
      <c r="AP2" s="489"/>
      <c r="AQ2" s="489"/>
      <c r="AR2" s="489"/>
      <c r="AS2" s="489"/>
      <c r="AT2" s="489"/>
      <c r="AU2" s="489"/>
      <c r="AV2" s="15"/>
    </row>
    <row r="3" spans="1:66" ht="25.5">
      <c r="A3" s="1998" t="s">
        <v>17</v>
      </c>
      <c r="B3" s="1998"/>
      <c r="C3" s="1998"/>
      <c r="D3" s="1950" t="s">
        <v>146</v>
      </c>
      <c r="E3" s="1951"/>
      <c r="F3" s="1951"/>
      <c r="G3" s="1951"/>
      <c r="H3" s="1951"/>
      <c r="I3" s="1951"/>
      <c r="J3" s="1951"/>
      <c r="K3" s="1951"/>
      <c r="L3" s="1951"/>
      <c r="M3" s="1951"/>
      <c r="N3" s="1951"/>
      <c r="O3" s="1951"/>
      <c r="P3" s="1951"/>
      <c r="Q3" s="1951"/>
      <c r="R3" s="1951"/>
      <c r="S3" s="1951"/>
      <c r="T3" s="1951"/>
      <c r="U3" s="1951"/>
      <c r="V3" s="1951"/>
      <c r="W3" s="1951"/>
      <c r="X3" s="1951"/>
      <c r="Y3" s="1951"/>
      <c r="Z3" s="1951"/>
      <c r="AA3" s="1951"/>
      <c r="AB3" s="1951"/>
      <c r="AC3" s="1951"/>
      <c r="AD3" s="1951"/>
      <c r="AE3" s="338"/>
      <c r="AF3" s="338"/>
      <c r="AG3" s="338"/>
      <c r="AH3" s="247" t="s">
        <v>1264</v>
      </c>
      <c r="AI3" s="1181"/>
      <c r="AJ3" s="1182">
        <f>I44+I119</f>
        <v>44.29</v>
      </c>
      <c r="AK3" s="248"/>
      <c r="AL3" s="489"/>
      <c r="AM3" s="489"/>
      <c r="AN3" s="489"/>
      <c r="AO3" s="489"/>
      <c r="AP3" s="489"/>
      <c r="AQ3" s="489"/>
      <c r="AR3" s="489"/>
      <c r="AS3" s="15"/>
      <c r="AT3" s="15"/>
      <c r="AU3" s="15"/>
      <c r="AV3" s="15"/>
      <c r="AW3" s="15"/>
      <c r="AX3" s="15"/>
      <c r="AY3" s="15"/>
    </row>
    <row r="4" spans="1:66" ht="18" customHeight="1">
      <c r="A4" s="1954"/>
      <c r="B4" s="1953" t="s">
        <v>1</v>
      </c>
      <c r="C4" s="1955" t="s">
        <v>2</v>
      </c>
      <c r="D4" s="1999" t="s">
        <v>1682</v>
      </c>
      <c r="E4" s="1954" t="s">
        <v>491</v>
      </c>
      <c r="F4" s="1956"/>
      <c r="G4" s="1956"/>
      <c r="H4" s="1956"/>
      <c r="I4" s="1956"/>
      <c r="J4" s="1956"/>
      <c r="K4" s="1956"/>
      <c r="L4" s="1956"/>
      <c r="M4" s="2030" t="s">
        <v>490</v>
      </c>
      <c r="N4" s="2030"/>
      <c r="O4" s="2030"/>
      <c r="P4" s="2030"/>
      <c r="Q4" s="2030"/>
      <c r="R4" s="1498">
        <v>21</v>
      </c>
      <c r="S4" s="1499">
        <v>22</v>
      </c>
      <c r="T4" s="1498">
        <v>21</v>
      </c>
      <c r="U4" s="1499">
        <v>22</v>
      </c>
      <c r="V4" s="1498">
        <v>21</v>
      </c>
      <c r="W4" s="1499">
        <v>22</v>
      </c>
      <c r="X4" s="1498">
        <v>21</v>
      </c>
      <c r="Y4" s="1499">
        <v>22</v>
      </c>
      <c r="Z4" s="1498">
        <v>21</v>
      </c>
      <c r="AA4" s="1499">
        <v>22</v>
      </c>
      <c r="AB4" s="1498">
        <v>21</v>
      </c>
      <c r="AC4" s="1499">
        <v>22</v>
      </c>
      <c r="AD4" s="1499">
        <v>22</v>
      </c>
      <c r="AE4" s="86"/>
      <c r="AF4" s="86"/>
      <c r="AG4" s="86"/>
      <c r="AH4" s="250"/>
      <c r="AI4" s="239"/>
      <c r="AJ4" s="239"/>
      <c r="AK4" s="251"/>
      <c r="AL4" s="86"/>
      <c r="AM4" s="86"/>
      <c r="AN4" s="86"/>
      <c r="AO4" s="86"/>
      <c r="AP4" s="86"/>
      <c r="AQ4" s="86"/>
      <c r="AR4" s="86"/>
      <c r="AS4" s="86"/>
      <c r="AT4" s="86"/>
      <c r="AU4" s="86"/>
      <c r="AV4" s="63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</row>
    <row r="5" spans="1:66" ht="18" customHeight="1">
      <c r="A5" s="1954"/>
      <c r="B5" s="1953"/>
      <c r="C5" s="1955"/>
      <c r="D5" s="1990"/>
      <c r="E5" s="1504" t="s">
        <v>0</v>
      </c>
      <c r="F5" s="1955" t="s">
        <v>552</v>
      </c>
      <c r="G5" s="1990"/>
      <c r="H5" s="973" t="s">
        <v>48</v>
      </c>
      <c r="I5" s="973"/>
      <c r="J5" s="973" t="s">
        <v>8</v>
      </c>
      <c r="K5" s="973" t="s">
        <v>9</v>
      </c>
      <c r="L5" s="973" t="s">
        <v>10</v>
      </c>
      <c r="M5" s="973" t="s">
        <v>48</v>
      </c>
      <c r="N5" s="973"/>
      <c r="O5" s="973" t="s">
        <v>493</v>
      </c>
      <c r="P5" s="973" t="s">
        <v>494</v>
      </c>
      <c r="Q5" s="973" t="s">
        <v>495</v>
      </c>
      <c r="R5" s="836">
        <v>1</v>
      </c>
      <c r="S5" s="836">
        <v>2</v>
      </c>
      <c r="T5" s="836">
        <v>3</v>
      </c>
      <c r="U5" s="1281">
        <v>4</v>
      </c>
      <c r="V5" s="1281">
        <v>5</v>
      </c>
      <c r="W5" s="1281">
        <v>6</v>
      </c>
      <c r="X5" s="1370">
        <v>7</v>
      </c>
      <c r="Y5" s="1370">
        <v>8</v>
      </c>
      <c r="Z5" s="1370">
        <v>9</v>
      </c>
      <c r="AA5" s="1370">
        <v>10</v>
      </c>
      <c r="AB5" s="1370">
        <v>11</v>
      </c>
      <c r="AC5" s="1370">
        <v>12</v>
      </c>
      <c r="AD5" s="1370">
        <v>13</v>
      </c>
      <c r="AE5" s="86"/>
      <c r="AF5" s="86"/>
      <c r="AG5" s="86"/>
      <c r="AH5" s="250" t="s">
        <v>1279</v>
      </c>
      <c r="AI5" s="239"/>
      <c r="AJ5" s="239">
        <v>13</v>
      </c>
      <c r="AK5" s="251"/>
      <c r="AL5" s="444"/>
      <c r="AM5" s="444"/>
      <c r="AN5" s="444"/>
      <c r="AO5" s="86"/>
      <c r="AP5" s="86"/>
      <c r="AQ5" s="86"/>
      <c r="AR5" s="86"/>
      <c r="AS5" s="86"/>
      <c r="AT5" s="86"/>
      <c r="AU5" s="86"/>
      <c r="AV5" s="86"/>
      <c r="AW5" s="86"/>
      <c r="AX5" s="63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</row>
    <row r="6" spans="1:66" ht="16.5" customHeight="1">
      <c r="A6" s="1973" t="s">
        <v>3</v>
      </c>
      <c r="B6" s="1065" t="s">
        <v>182</v>
      </c>
      <c r="C6" s="991" t="s">
        <v>4</v>
      </c>
      <c r="D6" s="1516" t="s">
        <v>1681</v>
      </c>
      <c r="E6" s="991" t="s">
        <v>18</v>
      </c>
      <c r="F6" s="571" t="s">
        <v>654</v>
      </c>
      <c r="G6" s="571" t="s">
        <v>655</v>
      </c>
      <c r="H6" s="990">
        <v>0</v>
      </c>
      <c r="I6" s="990">
        <v>0</v>
      </c>
      <c r="J6" s="990"/>
      <c r="K6" s="990"/>
      <c r="L6" s="37">
        <v>0</v>
      </c>
      <c r="M6" s="990">
        <v>0</v>
      </c>
      <c r="N6" s="37"/>
      <c r="O6" s="37"/>
      <c r="P6" s="37">
        <v>0</v>
      </c>
      <c r="Q6" s="37"/>
      <c r="R6" s="432">
        <v>0.14583333333333334</v>
      </c>
      <c r="S6" s="432">
        <v>0.19791666666666666</v>
      </c>
      <c r="T6" s="432">
        <v>0.24305555555555555</v>
      </c>
      <c r="U6" s="432">
        <v>0.28472222222222221</v>
      </c>
      <c r="V6" s="432">
        <v>0.3263888888888889</v>
      </c>
      <c r="W6" s="432">
        <v>0.36805555555555558</v>
      </c>
      <c r="X6" s="432">
        <v>0.41666666666666669</v>
      </c>
      <c r="Y6" s="432">
        <v>0.46875</v>
      </c>
      <c r="Z6" s="432">
        <v>0.53125</v>
      </c>
      <c r="AA6" s="432">
        <v>0.57638888888888895</v>
      </c>
      <c r="AB6" s="432">
        <v>0.61805555555555558</v>
      </c>
      <c r="AC6" s="432">
        <v>0.65972222222222221</v>
      </c>
      <c r="AD6" s="432">
        <v>0.73611111111111116</v>
      </c>
      <c r="AE6" s="443"/>
      <c r="AF6" s="443"/>
      <c r="AG6" s="443"/>
      <c r="AH6" s="250"/>
      <c r="AI6" s="239"/>
      <c r="AJ6" s="239"/>
      <c r="AK6" s="251"/>
      <c r="AL6" s="477"/>
      <c r="AM6" s="477"/>
      <c r="AN6" s="477"/>
      <c r="AO6" s="477"/>
      <c r="AP6" s="477"/>
      <c r="AQ6" s="477"/>
      <c r="AR6" s="477"/>
      <c r="AS6" s="442"/>
      <c r="AT6" s="84"/>
      <c r="AU6" s="84"/>
      <c r="AV6" s="90"/>
      <c r="AW6" s="90"/>
      <c r="AX6" s="63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</row>
    <row r="7" spans="1:66" ht="17.25" thickBot="1">
      <c r="A7" s="1951"/>
      <c r="B7" s="931" t="s">
        <v>267</v>
      </c>
      <c r="C7" s="991" t="s">
        <v>4</v>
      </c>
      <c r="D7" s="1516" t="s">
        <v>1681</v>
      </c>
      <c r="E7" s="991" t="s">
        <v>19</v>
      </c>
      <c r="F7" s="571" t="s">
        <v>1268</v>
      </c>
      <c r="G7" s="571" t="s">
        <v>1269</v>
      </c>
      <c r="H7" s="179">
        <v>0.39</v>
      </c>
      <c r="I7" s="989">
        <f>H7</f>
        <v>0.39</v>
      </c>
      <c r="J7" s="990">
        <v>15</v>
      </c>
      <c r="K7" s="37">
        <f t="shared" ref="K7:K42" si="0">(H7/J7)/24</f>
        <v>1.0833333333333335E-3</v>
      </c>
      <c r="L7" s="37">
        <f>L6+K7</f>
        <v>1.0833333333333335E-3</v>
      </c>
      <c r="M7" s="179">
        <v>0.3</v>
      </c>
      <c r="N7" s="189">
        <f>M7</f>
        <v>0.3</v>
      </c>
      <c r="O7" s="990">
        <v>20</v>
      </c>
      <c r="P7" s="37">
        <f>(M7/O7)/24</f>
        <v>6.2500000000000001E-4</v>
      </c>
      <c r="Q7" s="37">
        <f>P6+P7</f>
        <v>6.2500000000000001E-4</v>
      </c>
      <c r="R7" s="98">
        <f t="shared" ref="R7:R44" si="1">R6+$K7</f>
        <v>0.14691666666666667</v>
      </c>
      <c r="S7" s="98">
        <f t="shared" ref="S7:S44" si="2">S6+$K7</f>
        <v>0.19899999999999998</v>
      </c>
      <c r="T7" s="98">
        <f t="shared" ref="T7:T44" si="3">T6+$K7</f>
        <v>0.24413888888888888</v>
      </c>
      <c r="U7" s="98">
        <f t="shared" ref="U7:U44" si="4">U6+$K7</f>
        <v>0.28580555555555553</v>
      </c>
      <c r="V7" s="98">
        <f t="shared" ref="V7:V44" si="5">V6+$K7</f>
        <v>0.32747222222222222</v>
      </c>
      <c r="W7" s="98">
        <f t="shared" ref="W7:W44" si="6">W6+$K7</f>
        <v>0.36913888888888891</v>
      </c>
      <c r="X7" s="98">
        <f t="shared" ref="X7:X44" si="7">X6+$K7</f>
        <v>0.41775000000000001</v>
      </c>
      <c r="Y7" s="98">
        <f t="shared" ref="Y7:Y44" si="8">Y6+$K7</f>
        <v>0.46983333333333333</v>
      </c>
      <c r="Z7" s="98">
        <f t="shared" ref="Z7:Z44" si="9">Z6+$K7</f>
        <v>0.53233333333333333</v>
      </c>
      <c r="AA7" s="98">
        <f t="shared" ref="AA7:AA44" si="10">AA6+$K7</f>
        <v>0.57747222222222228</v>
      </c>
      <c r="AB7" s="98">
        <f t="shared" ref="AB7:AB44" si="11">AB6+$K7</f>
        <v>0.61913888888888891</v>
      </c>
      <c r="AC7" s="98">
        <f t="shared" ref="AC7:AC44" si="12">AC6+$K7</f>
        <v>0.66080555555555553</v>
      </c>
      <c r="AD7" s="98">
        <f t="shared" ref="AD7:AD44" si="13">AD6+$K7</f>
        <v>0.73719444444444449</v>
      </c>
      <c r="AE7" s="90"/>
      <c r="AF7" s="90"/>
      <c r="AG7" s="90"/>
      <c r="AH7" s="1064" t="s">
        <v>1340</v>
      </c>
      <c r="AI7" s="1183"/>
      <c r="AJ7" s="1183">
        <f>AJ5*AJ3</f>
        <v>575.77</v>
      </c>
      <c r="AK7" s="1115"/>
      <c r="AL7" s="90"/>
      <c r="AM7" s="90"/>
      <c r="AN7" s="90"/>
      <c r="AO7" s="90"/>
      <c r="AP7" s="90"/>
      <c r="AQ7" s="90"/>
      <c r="AR7" s="90"/>
      <c r="AS7" s="90"/>
      <c r="AT7" s="90"/>
      <c r="AU7" s="90"/>
      <c r="AV7" s="90"/>
      <c r="AW7" s="90"/>
      <c r="AX7" s="90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</row>
    <row r="8" spans="1:66">
      <c r="A8" s="1951"/>
      <c r="B8" s="335" t="s">
        <v>167</v>
      </c>
      <c r="C8" s="1264" t="s">
        <v>4</v>
      </c>
      <c r="D8" s="1516" t="s">
        <v>1681</v>
      </c>
      <c r="E8" s="1253" t="s">
        <v>20</v>
      </c>
      <c r="F8" s="571" t="s">
        <v>910</v>
      </c>
      <c r="G8" s="571" t="s">
        <v>911</v>
      </c>
      <c r="H8" s="179">
        <v>0.15</v>
      </c>
      <c r="I8" s="989">
        <f>I7+H8</f>
        <v>0.54</v>
      </c>
      <c r="J8" s="990">
        <v>20</v>
      </c>
      <c r="K8" s="37">
        <f t="shared" si="0"/>
        <v>3.1250000000000001E-4</v>
      </c>
      <c r="L8" s="37">
        <f t="shared" ref="L8:L44" si="14">L7+K8</f>
        <v>1.3958333333333336E-3</v>
      </c>
      <c r="M8" s="179">
        <v>0.24</v>
      </c>
      <c r="N8" s="472">
        <f>N7+M8</f>
        <v>0.54</v>
      </c>
      <c r="O8" s="990">
        <v>20</v>
      </c>
      <c r="P8" s="37">
        <f t="shared" ref="P8:P44" si="15">(M8/O8)/24</f>
        <v>5.0000000000000001E-4</v>
      </c>
      <c r="Q8" s="37">
        <f>Q7+P8</f>
        <v>1.1250000000000001E-3</v>
      </c>
      <c r="R8" s="98">
        <f t="shared" si="1"/>
        <v>0.14722916666666666</v>
      </c>
      <c r="S8" s="98">
        <f t="shared" si="2"/>
        <v>0.19931249999999998</v>
      </c>
      <c r="T8" s="98">
        <f t="shared" si="3"/>
        <v>0.24445138888888887</v>
      </c>
      <c r="U8" s="98">
        <f t="shared" si="4"/>
        <v>0.28611805555555553</v>
      </c>
      <c r="V8" s="98">
        <f t="shared" si="5"/>
        <v>0.32778472222222221</v>
      </c>
      <c r="W8" s="98">
        <f t="shared" si="6"/>
        <v>0.3694513888888889</v>
      </c>
      <c r="X8" s="98">
        <f t="shared" si="7"/>
        <v>0.4180625</v>
      </c>
      <c r="Y8" s="98">
        <f t="shared" si="8"/>
        <v>0.47014583333333332</v>
      </c>
      <c r="Z8" s="98">
        <f t="shared" si="9"/>
        <v>0.53264583333333337</v>
      </c>
      <c r="AA8" s="98">
        <f t="shared" si="10"/>
        <v>0.57778472222222232</v>
      </c>
      <c r="AB8" s="98">
        <f t="shared" si="11"/>
        <v>0.61945138888888895</v>
      </c>
      <c r="AC8" s="98">
        <f t="shared" si="12"/>
        <v>0.66111805555555558</v>
      </c>
      <c r="AD8" s="98">
        <f t="shared" si="13"/>
        <v>0.73750694444444453</v>
      </c>
      <c r="AE8" s="90"/>
      <c r="AF8" s="90"/>
      <c r="AG8" s="90"/>
      <c r="AH8" s="90"/>
      <c r="AI8" s="90"/>
      <c r="AJ8" s="90"/>
      <c r="AK8" s="90"/>
      <c r="AL8" s="90"/>
      <c r="AM8" s="90"/>
      <c r="AN8" s="90"/>
      <c r="AO8" s="90"/>
      <c r="AP8" s="90"/>
      <c r="AQ8" s="90"/>
      <c r="AR8" s="90"/>
      <c r="AS8" s="90"/>
      <c r="AT8" s="90"/>
      <c r="AU8" s="90"/>
      <c r="AV8" s="90"/>
      <c r="AW8" s="90"/>
      <c r="AX8" s="63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</row>
    <row r="9" spans="1:66">
      <c r="A9" s="1951"/>
      <c r="B9" s="335" t="s">
        <v>166</v>
      </c>
      <c r="C9" s="1264" t="s">
        <v>5</v>
      </c>
      <c r="D9" s="1516" t="s">
        <v>1681</v>
      </c>
      <c r="E9" s="1253" t="s">
        <v>21</v>
      </c>
      <c r="F9" s="645" t="s">
        <v>840</v>
      </c>
      <c r="G9" s="645" t="s">
        <v>841</v>
      </c>
      <c r="H9" s="179">
        <v>0.54</v>
      </c>
      <c r="I9" s="989">
        <f t="shared" ref="I9:I44" si="16">I8+H9</f>
        <v>1.08</v>
      </c>
      <c r="J9" s="990">
        <v>20</v>
      </c>
      <c r="K9" s="37">
        <f t="shared" si="0"/>
        <v>1.1250000000000001E-3</v>
      </c>
      <c r="L9" s="37">
        <f t="shared" si="14"/>
        <v>2.5208333333333337E-3</v>
      </c>
      <c r="M9" s="179">
        <v>0.54</v>
      </c>
      <c r="N9" s="472">
        <f t="shared" ref="N9:N26" si="17">N8+M9</f>
        <v>1.08</v>
      </c>
      <c r="O9" s="990">
        <v>10</v>
      </c>
      <c r="P9" s="37">
        <f t="shared" si="15"/>
        <v>2.2500000000000003E-3</v>
      </c>
      <c r="Q9" s="37">
        <f t="shared" ref="Q9:Q25" si="18">Q8+P9</f>
        <v>3.3750000000000004E-3</v>
      </c>
      <c r="R9" s="98">
        <f t="shared" si="1"/>
        <v>0.14835416666666665</v>
      </c>
      <c r="S9" s="98">
        <f t="shared" si="2"/>
        <v>0.20043749999999996</v>
      </c>
      <c r="T9" s="98">
        <f t="shared" si="3"/>
        <v>0.24557638888888886</v>
      </c>
      <c r="U9" s="98">
        <f t="shared" si="4"/>
        <v>0.28724305555555552</v>
      </c>
      <c r="V9" s="98">
        <f t="shared" si="5"/>
        <v>0.3289097222222222</v>
      </c>
      <c r="W9" s="98">
        <f t="shared" si="6"/>
        <v>0.37057638888888889</v>
      </c>
      <c r="X9" s="98">
        <f t="shared" si="7"/>
        <v>0.41918749999999999</v>
      </c>
      <c r="Y9" s="98">
        <f t="shared" si="8"/>
        <v>0.47127083333333331</v>
      </c>
      <c r="Z9" s="98">
        <f t="shared" si="9"/>
        <v>0.53377083333333342</v>
      </c>
      <c r="AA9" s="98">
        <f t="shared" si="10"/>
        <v>0.57890972222222237</v>
      </c>
      <c r="AB9" s="98">
        <f t="shared" si="11"/>
        <v>0.620576388888889</v>
      </c>
      <c r="AC9" s="98">
        <f t="shared" si="12"/>
        <v>0.66224305555555563</v>
      </c>
      <c r="AD9" s="98">
        <f t="shared" si="13"/>
        <v>0.73863194444444458</v>
      </c>
      <c r="AE9" s="90"/>
      <c r="AF9" s="90"/>
      <c r="AG9" s="90"/>
      <c r="AH9" s="90"/>
      <c r="AI9" s="90"/>
      <c r="AJ9" s="90"/>
      <c r="AK9" s="90"/>
      <c r="AL9" s="90"/>
      <c r="AM9" s="90"/>
      <c r="AN9" s="90"/>
      <c r="AO9" s="90"/>
      <c r="AP9" s="90"/>
      <c r="AQ9" s="90"/>
      <c r="AR9" s="90"/>
      <c r="AS9" s="90"/>
      <c r="AT9" s="90"/>
      <c r="AU9" s="90"/>
      <c r="AV9" s="90"/>
      <c r="AW9" s="90"/>
      <c r="AX9" s="63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</row>
    <row r="10" spans="1:66">
      <c r="A10" s="1951"/>
      <c r="B10" s="609" t="s">
        <v>337</v>
      </c>
      <c r="C10" s="1264" t="s">
        <v>4</v>
      </c>
      <c r="D10" s="1516" t="s">
        <v>1681</v>
      </c>
      <c r="E10" s="1253" t="s">
        <v>22</v>
      </c>
      <c r="F10" s="584" t="s">
        <v>678</v>
      </c>
      <c r="G10" s="584" t="s">
        <v>679</v>
      </c>
      <c r="H10" s="179">
        <v>0.5</v>
      </c>
      <c r="I10" s="989">
        <f t="shared" si="16"/>
        <v>1.58</v>
      </c>
      <c r="J10" s="990">
        <v>25</v>
      </c>
      <c r="K10" s="37">
        <f t="shared" si="0"/>
        <v>8.3333333333333339E-4</v>
      </c>
      <c r="L10" s="37">
        <f t="shared" si="14"/>
        <v>3.3541666666666672E-3</v>
      </c>
      <c r="M10" s="179">
        <v>0.5</v>
      </c>
      <c r="N10" s="472">
        <f t="shared" si="17"/>
        <v>1.58</v>
      </c>
      <c r="O10" s="990">
        <v>25</v>
      </c>
      <c r="P10" s="37">
        <f t="shared" si="15"/>
        <v>8.3333333333333339E-4</v>
      </c>
      <c r="Q10" s="37">
        <f t="shared" si="18"/>
        <v>4.2083333333333339E-3</v>
      </c>
      <c r="R10" s="98">
        <f t="shared" si="1"/>
        <v>0.14918749999999997</v>
      </c>
      <c r="S10" s="98">
        <f t="shared" si="2"/>
        <v>0.20127083333333329</v>
      </c>
      <c r="T10" s="98">
        <f t="shared" si="3"/>
        <v>0.24640972222222218</v>
      </c>
      <c r="U10" s="98">
        <f t="shared" si="4"/>
        <v>0.28807638888888887</v>
      </c>
      <c r="V10" s="98">
        <f t="shared" si="5"/>
        <v>0.32974305555555555</v>
      </c>
      <c r="W10" s="98">
        <f t="shared" si="6"/>
        <v>0.37140972222222224</v>
      </c>
      <c r="X10" s="98">
        <f t="shared" si="7"/>
        <v>0.42002083333333334</v>
      </c>
      <c r="Y10" s="98">
        <f t="shared" si="8"/>
        <v>0.47210416666666666</v>
      </c>
      <c r="Z10" s="98">
        <f t="shared" si="9"/>
        <v>0.53460416666666677</v>
      </c>
      <c r="AA10" s="98">
        <f t="shared" si="10"/>
        <v>0.57974305555555572</v>
      </c>
      <c r="AB10" s="98">
        <f t="shared" si="11"/>
        <v>0.62140972222222235</v>
      </c>
      <c r="AC10" s="98">
        <f t="shared" si="12"/>
        <v>0.66307638888888898</v>
      </c>
      <c r="AD10" s="98">
        <f t="shared" si="13"/>
        <v>0.73946527777777793</v>
      </c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63"/>
    </row>
    <row r="11" spans="1:66">
      <c r="A11" s="1951"/>
      <c r="B11" s="335" t="s">
        <v>165</v>
      </c>
      <c r="C11" s="1264" t="s">
        <v>4</v>
      </c>
      <c r="D11" s="1516" t="s">
        <v>1683</v>
      </c>
      <c r="E11" s="1253" t="s">
        <v>23</v>
      </c>
      <c r="F11" s="581" t="s">
        <v>724</v>
      </c>
      <c r="G11" s="581" t="s">
        <v>725</v>
      </c>
      <c r="H11" s="124">
        <v>0.65</v>
      </c>
      <c r="I11" s="989">
        <f t="shared" si="16"/>
        <v>2.23</v>
      </c>
      <c r="J11" s="990">
        <v>20</v>
      </c>
      <c r="K11" s="37">
        <f t="shared" si="0"/>
        <v>1.3541666666666667E-3</v>
      </c>
      <c r="L11" s="37">
        <f t="shared" si="14"/>
        <v>4.7083333333333335E-3</v>
      </c>
      <c r="M11" s="124">
        <v>0.65</v>
      </c>
      <c r="N11" s="472">
        <f t="shared" si="17"/>
        <v>2.23</v>
      </c>
      <c r="O11" s="990">
        <v>25</v>
      </c>
      <c r="P11" s="37">
        <f t="shared" si="15"/>
        <v>1.0833333333333335E-3</v>
      </c>
      <c r="Q11" s="37">
        <f t="shared" si="18"/>
        <v>5.2916666666666676E-3</v>
      </c>
      <c r="R11" s="98">
        <f t="shared" si="1"/>
        <v>0.15054166666666663</v>
      </c>
      <c r="S11" s="98">
        <f t="shared" si="2"/>
        <v>0.20262499999999994</v>
      </c>
      <c r="T11" s="98">
        <f t="shared" si="3"/>
        <v>0.24776388888888884</v>
      </c>
      <c r="U11" s="98">
        <f t="shared" si="4"/>
        <v>0.28943055555555552</v>
      </c>
      <c r="V11" s="98">
        <f t="shared" si="5"/>
        <v>0.33109722222222221</v>
      </c>
      <c r="W11" s="98">
        <f t="shared" si="6"/>
        <v>0.37276388888888889</v>
      </c>
      <c r="X11" s="98">
        <f t="shared" si="7"/>
        <v>0.421375</v>
      </c>
      <c r="Y11" s="98">
        <f t="shared" si="8"/>
        <v>0.47345833333333331</v>
      </c>
      <c r="Z11" s="98">
        <f t="shared" si="9"/>
        <v>0.53595833333333343</v>
      </c>
      <c r="AA11" s="98">
        <f t="shared" si="10"/>
        <v>0.58109722222222238</v>
      </c>
      <c r="AB11" s="98">
        <f t="shared" si="11"/>
        <v>0.62276388888888901</v>
      </c>
      <c r="AC11" s="98">
        <f t="shared" si="12"/>
        <v>0.66443055555555564</v>
      </c>
      <c r="AD11" s="98">
        <f t="shared" si="13"/>
        <v>0.74081944444444459</v>
      </c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63"/>
    </row>
    <row r="12" spans="1:66">
      <c r="A12" s="1951"/>
      <c r="B12" s="335" t="s">
        <v>62</v>
      </c>
      <c r="C12" s="1264" t="s">
        <v>4</v>
      </c>
      <c r="D12" s="1516" t="s">
        <v>1681</v>
      </c>
      <c r="E12" s="1253" t="s">
        <v>24</v>
      </c>
      <c r="F12" s="645" t="s">
        <v>568</v>
      </c>
      <c r="G12" s="827" t="s">
        <v>569</v>
      </c>
      <c r="H12" s="990">
        <v>0.3</v>
      </c>
      <c r="I12" s="989">
        <f t="shared" si="16"/>
        <v>2.5299999999999998</v>
      </c>
      <c r="J12" s="990">
        <v>10</v>
      </c>
      <c r="K12" s="37">
        <f t="shared" si="0"/>
        <v>1.25E-3</v>
      </c>
      <c r="L12" s="37">
        <f t="shared" si="14"/>
        <v>5.9583333333333337E-3</v>
      </c>
      <c r="M12" s="124">
        <v>0.3</v>
      </c>
      <c r="N12" s="472">
        <f t="shared" si="17"/>
        <v>2.5299999999999998</v>
      </c>
      <c r="O12" s="990">
        <v>25</v>
      </c>
      <c r="P12" s="37">
        <f t="shared" si="15"/>
        <v>5.0000000000000001E-4</v>
      </c>
      <c r="Q12" s="37">
        <f t="shared" si="18"/>
        <v>5.7916666666666672E-3</v>
      </c>
      <c r="R12" s="98">
        <f t="shared" si="1"/>
        <v>0.15179166666666663</v>
      </c>
      <c r="S12" s="98">
        <f t="shared" si="2"/>
        <v>0.20387499999999995</v>
      </c>
      <c r="T12" s="98">
        <f t="shared" si="3"/>
        <v>0.24901388888888884</v>
      </c>
      <c r="U12" s="98">
        <f t="shared" si="4"/>
        <v>0.2906805555555555</v>
      </c>
      <c r="V12" s="98">
        <f t="shared" si="5"/>
        <v>0.33234722222222218</v>
      </c>
      <c r="W12" s="98">
        <f t="shared" si="6"/>
        <v>0.37401388888888887</v>
      </c>
      <c r="X12" s="98">
        <f t="shared" si="7"/>
        <v>0.42262499999999997</v>
      </c>
      <c r="Y12" s="98">
        <f t="shared" si="8"/>
        <v>0.47470833333333329</v>
      </c>
      <c r="Z12" s="98">
        <f t="shared" si="9"/>
        <v>0.5372083333333334</v>
      </c>
      <c r="AA12" s="98">
        <f t="shared" si="10"/>
        <v>0.58234722222222235</v>
      </c>
      <c r="AB12" s="98">
        <f t="shared" si="11"/>
        <v>0.62401388888888898</v>
      </c>
      <c r="AC12" s="98">
        <f t="shared" si="12"/>
        <v>0.66568055555555561</v>
      </c>
      <c r="AD12" s="98">
        <f t="shared" si="13"/>
        <v>0.74206944444444456</v>
      </c>
      <c r="AE12" s="90"/>
      <c r="AF12" s="90"/>
      <c r="AG12" s="90"/>
      <c r="AH12" s="90"/>
      <c r="AI12" s="90"/>
      <c r="AJ12" s="90"/>
      <c r="AK12" s="90"/>
      <c r="AL12" s="90"/>
      <c r="AM12" s="90"/>
      <c r="AN12" s="90"/>
      <c r="AO12" s="90"/>
      <c r="AP12" s="90"/>
      <c r="AQ12" s="90"/>
      <c r="AR12" s="90"/>
      <c r="AS12" s="90"/>
      <c r="AT12" s="90"/>
      <c r="AU12" s="90"/>
      <c r="AV12" s="90"/>
      <c r="AW12" s="90"/>
      <c r="AX12" s="63"/>
    </row>
    <row r="13" spans="1:66">
      <c r="A13" s="1951"/>
      <c r="B13" s="335" t="s">
        <v>64</v>
      </c>
      <c r="C13" s="1264" t="s">
        <v>4</v>
      </c>
      <c r="D13" s="1516" t="s">
        <v>1681</v>
      </c>
      <c r="E13" s="1253" t="s">
        <v>25</v>
      </c>
      <c r="F13" s="645" t="s">
        <v>566</v>
      </c>
      <c r="G13" s="827" t="s">
        <v>567</v>
      </c>
      <c r="H13" s="990">
        <v>0.32</v>
      </c>
      <c r="I13" s="989">
        <f t="shared" si="16"/>
        <v>2.8499999999999996</v>
      </c>
      <c r="J13" s="990">
        <v>25</v>
      </c>
      <c r="K13" s="37">
        <f t="shared" si="0"/>
        <v>5.3333333333333336E-4</v>
      </c>
      <c r="L13" s="37">
        <f t="shared" si="14"/>
        <v>6.4916666666666673E-3</v>
      </c>
      <c r="M13" s="179">
        <v>0.3</v>
      </c>
      <c r="N13" s="472">
        <f t="shared" si="17"/>
        <v>2.8299999999999996</v>
      </c>
      <c r="O13" s="990">
        <v>20</v>
      </c>
      <c r="P13" s="37">
        <f t="shared" si="15"/>
        <v>6.2500000000000001E-4</v>
      </c>
      <c r="Q13" s="37">
        <f t="shared" si="18"/>
        <v>6.4166666666666669E-3</v>
      </c>
      <c r="R13" s="98">
        <f t="shared" si="1"/>
        <v>0.15232499999999996</v>
      </c>
      <c r="S13" s="98">
        <f t="shared" si="2"/>
        <v>0.20440833333333328</v>
      </c>
      <c r="T13" s="98">
        <f t="shared" si="3"/>
        <v>0.24954722222222217</v>
      </c>
      <c r="U13" s="98">
        <f t="shared" si="4"/>
        <v>0.29121388888888883</v>
      </c>
      <c r="V13" s="98">
        <f t="shared" si="5"/>
        <v>0.33288055555555551</v>
      </c>
      <c r="W13" s="98">
        <f t="shared" si="6"/>
        <v>0.3745472222222222</v>
      </c>
      <c r="X13" s="98">
        <f t="shared" si="7"/>
        <v>0.4231583333333333</v>
      </c>
      <c r="Y13" s="98">
        <f t="shared" si="8"/>
        <v>0.47524166666666662</v>
      </c>
      <c r="Z13" s="98">
        <f t="shared" si="9"/>
        <v>0.53774166666666678</v>
      </c>
      <c r="AA13" s="98">
        <f t="shared" si="10"/>
        <v>0.58288055555555573</v>
      </c>
      <c r="AB13" s="98">
        <f t="shared" si="11"/>
        <v>0.62454722222222236</v>
      </c>
      <c r="AC13" s="98">
        <f t="shared" si="12"/>
        <v>0.66621388888888899</v>
      </c>
      <c r="AD13" s="98">
        <f t="shared" si="13"/>
        <v>0.74260277777777794</v>
      </c>
      <c r="AE13" s="90"/>
      <c r="AF13" s="90"/>
      <c r="AG13" s="90"/>
      <c r="AH13" s="90"/>
      <c r="AI13" s="90"/>
      <c r="AJ13" s="90"/>
      <c r="AK13" s="90"/>
      <c r="AL13" s="90"/>
      <c r="AM13" s="90"/>
      <c r="AN13" s="90"/>
      <c r="AO13" s="90"/>
      <c r="AP13" s="90"/>
      <c r="AQ13" s="90"/>
      <c r="AR13" s="90"/>
      <c r="AS13" s="90"/>
      <c r="AT13" s="90"/>
      <c r="AU13" s="90"/>
      <c r="AV13" s="90"/>
      <c r="AW13" s="90"/>
      <c r="AX13" s="15"/>
    </row>
    <row r="14" spans="1:66">
      <c r="A14" s="1951"/>
      <c r="B14" s="1176" t="s">
        <v>162</v>
      </c>
      <c r="C14" s="1422" t="s">
        <v>4</v>
      </c>
      <c r="D14" s="1422" t="s">
        <v>1681</v>
      </c>
      <c r="E14" s="1253" t="s">
        <v>26</v>
      </c>
      <c r="F14" s="571" t="s">
        <v>601</v>
      </c>
      <c r="G14" s="571" t="s">
        <v>602</v>
      </c>
      <c r="H14" s="990">
        <v>0.57999999999999996</v>
      </c>
      <c r="I14" s="989">
        <f t="shared" si="16"/>
        <v>3.4299999999999997</v>
      </c>
      <c r="J14" s="899">
        <v>25</v>
      </c>
      <c r="K14" s="5">
        <f t="shared" si="0"/>
        <v>9.6666666666666656E-4</v>
      </c>
      <c r="L14" s="5">
        <f t="shared" si="14"/>
        <v>7.4583333333333342E-3</v>
      </c>
      <c r="M14" s="1110">
        <v>0.6</v>
      </c>
      <c r="N14" s="519">
        <f t="shared" si="17"/>
        <v>3.4299999999999997</v>
      </c>
      <c r="O14" s="899">
        <v>20</v>
      </c>
      <c r="P14" s="5">
        <f t="shared" si="15"/>
        <v>1.25E-3</v>
      </c>
      <c r="Q14" s="5">
        <f t="shared" si="18"/>
        <v>7.6666666666666671E-3</v>
      </c>
      <c r="R14" s="494">
        <f t="shared" si="1"/>
        <v>0.15329166666666663</v>
      </c>
      <c r="S14" s="494">
        <f t="shared" si="2"/>
        <v>0.20537499999999995</v>
      </c>
      <c r="T14" s="494">
        <f t="shared" si="3"/>
        <v>0.25051388888888881</v>
      </c>
      <c r="U14" s="494">
        <f t="shared" si="4"/>
        <v>0.2921805555555555</v>
      </c>
      <c r="V14" s="494">
        <f t="shared" si="5"/>
        <v>0.33384722222222218</v>
      </c>
      <c r="W14" s="494">
        <f t="shared" si="6"/>
        <v>0.37551388888888887</v>
      </c>
      <c r="X14" s="494">
        <f t="shared" si="7"/>
        <v>0.42412499999999997</v>
      </c>
      <c r="Y14" s="494">
        <f t="shared" si="8"/>
        <v>0.47620833333333329</v>
      </c>
      <c r="Z14" s="494">
        <f t="shared" si="9"/>
        <v>0.53870833333333346</v>
      </c>
      <c r="AA14" s="494">
        <f t="shared" si="10"/>
        <v>0.58384722222222241</v>
      </c>
      <c r="AB14" s="494">
        <f t="shared" si="11"/>
        <v>0.62551388888888904</v>
      </c>
      <c r="AC14" s="98">
        <f t="shared" si="12"/>
        <v>0.66718055555555567</v>
      </c>
      <c r="AD14" s="98">
        <f t="shared" si="13"/>
        <v>0.74356944444444462</v>
      </c>
      <c r="AE14" s="90"/>
      <c r="AF14" s="90"/>
      <c r="AG14" s="90"/>
      <c r="AH14" s="90"/>
      <c r="AI14" s="90"/>
      <c r="AJ14" s="90"/>
      <c r="AK14" s="90"/>
      <c r="AL14" s="90"/>
      <c r="AM14" s="90"/>
      <c r="AN14" s="90"/>
      <c r="AO14" s="90"/>
      <c r="AP14" s="90"/>
      <c r="AQ14" s="90"/>
      <c r="AR14" s="90"/>
      <c r="AS14" s="90"/>
      <c r="AT14" s="90"/>
      <c r="AU14" s="90"/>
      <c r="AV14" s="90"/>
      <c r="AW14" s="90"/>
      <c r="AX14" s="15"/>
    </row>
    <row r="15" spans="1:66">
      <c r="A15" s="1951"/>
      <c r="B15" s="335" t="s">
        <v>163</v>
      </c>
      <c r="C15" s="1264" t="s">
        <v>4</v>
      </c>
      <c r="D15" s="1264" t="s">
        <v>1681</v>
      </c>
      <c r="E15" s="1253" t="s">
        <v>27</v>
      </c>
      <c r="F15" s="584" t="s">
        <v>653</v>
      </c>
      <c r="G15" s="584" t="s">
        <v>604</v>
      </c>
      <c r="H15" s="179">
        <v>0.41</v>
      </c>
      <c r="I15" s="989">
        <f t="shared" si="16"/>
        <v>3.84</v>
      </c>
      <c r="J15" s="990">
        <v>20</v>
      </c>
      <c r="K15" s="37">
        <f t="shared" si="0"/>
        <v>8.5416666666666659E-4</v>
      </c>
      <c r="L15" s="37">
        <f t="shared" si="14"/>
        <v>8.3125000000000004E-3</v>
      </c>
      <c r="M15" s="179">
        <v>0.41</v>
      </c>
      <c r="N15" s="472">
        <f t="shared" si="17"/>
        <v>3.84</v>
      </c>
      <c r="O15" s="990">
        <v>20</v>
      </c>
      <c r="P15" s="37">
        <f t="shared" si="15"/>
        <v>8.5416666666666659E-4</v>
      </c>
      <c r="Q15" s="37">
        <f t="shared" si="18"/>
        <v>8.5208333333333334E-3</v>
      </c>
      <c r="R15" s="98">
        <f t="shared" si="1"/>
        <v>0.15414583333333329</v>
      </c>
      <c r="S15" s="98">
        <f t="shared" si="2"/>
        <v>0.2062291666666666</v>
      </c>
      <c r="T15" s="98">
        <f t="shared" si="3"/>
        <v>0.25136805555555547</v>
      </c>
      <c r="U15" s="98">
        <f t="shared" si="4"/>
        <v>0.29303472222222215</v>
      </c>
      <c r="V15" s="98">
        <f t="shared" si="5"/>
        <v>0.33470138888888884</v>
      </c>
      <c r="W15" s="98">
        <f t="shared" si="6"/>
        <v>0.37636805555555553</v>
      </c>
      <c r="X15" s="98">
        <f t="shared" si="7"/>
        <v>0.42497916666666663</v>
      </c>
      <c r="Y15" s="98">
        <f t="shared" si="8"/>
        <v>0.47706249999999994</v>
      </c>
      <c r="Z15" s="98">
        <f t="shared" si="9"/>
        <v>0.53956250000000017</v>
      </c>
      <c r="AA15" s="98">
        <f t="shared" si="10"/>
        <v>0.58470138888888912</v>
      </c>
      <c r="AB15" s="98">
        <f t="shared" si="11"/>
        <v>0.62636805555555575</v>
      </c>
      <c r="AC15" s="98">
        <f t="shared" si="12"/>
        <v>0.66803472222222238</v>
      </c>
      <c r="AD15" s="98">
        <f t="shared" si="13"/>
        <v>0.74442361111111133</v>
      </c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15"/>
    </row>
    <row r="16" spans="1:66">
      <c r="A16" s="1951"/>
      <c r="B16" s="335" t="s">
        <v>423</v>
      </c>
      <c r="C16" s="1264" t="s">
        <v>5</v>
      </c>
      <c r="D16" s="1264" t="s">
        <v>1681</v>
      </c>
      <c r="E16" s="1253" t="s">
        <v>28</v>
      </c>
      <c r="F16" s="571" t="s">
        <v>672</v>
      </c>
      <c r="G16" s="571" t="s">
        <v>673</v>
      </c>
      <c r="H16" s="179">
        <v>0.52</v>
      </c>
      <c r="I16" s="1514">
        <f t="shared" si="16"/>
        <v>4.3599999999999994</v>
      </c>
      <c r="J16" s="1515">
        <v>25</v>
      </c>
      <c r="K16" s="37">
        <f t="shared" si="0"/>
        <v>8.6666666666666663E-4</v>
      </c>
      <c r="L16" s="37">
        <f t="shared" si="14"/>
        <v>9.1791666666666671E-3</v>
      </c>
      <c r="M16" s="179">
        <v>0.52</v>
      </c>
      <c r="N16" s="472">
        <f t="shared" si="17"/>
        <v>4.3599999999999994</v>
      </c>
      <c r="O16" s="990">
        <v>25</v>
      </c>
      <c r="P16" s="37">
        <f t="shared" si="15"/>
        <v>8.6666666666666663E-4</v>
      </c>
      <c r="Q16" s="37">
        <f t="shared" si="18"/>
        <v>9.3875E-3</v>
      </c>
      <c r="R16" s="98">
        <f t="shared" si="1"/>
        <v>0.15501249999999994</v>
      </c>
      <c r="S16" s="98">
        <f t="shared" si="2"/>
        <v>0.20709583333333326</v>
      </c>
      <c r="T16" s="98">
        <f t="shared" si="3"/>
        <v>0.25223472222222215</v>
      </c>
      <c r="U16" s="98">
        <f t="shared" si="4"/>
        <v>0.29390138888888884</v>
      </c>
      <c r="V16" s="98">
        <f t="shared" si="5"/>
        <v>0.33556805555555552</v>
      </c>
      <c r="W16" s="98">
        <f t="shared" si="6"/>
        <v>0.37723472222222221</v>
      </c>
      <c r="X16" s="98">
        <f t="shared" si="7"/>
        <v>0.42584583333333331</v>
      </c>
      <c r="Y16" s="98">
        <f t="shared" si="8"/>
        <v>0.47792916666666663</v>
      </c>
      <c r="Z16" s="98">
        <f t="shared" si="9"/>
        <v>0.54042916666666685</v>
      </c>
      <c r="AA16" s="98">
        <f t="shared" si="10"/>
        <v>0.5855680555555558</v>
      </c>
      <c r="AB16" s="98">
        <f t="shared" si="11"/>
        <v>0.62723472222222243</v>
      </c>
      <c r="AC16" s="98">
        <f t="shared" si="12"/>
        <v>0.66890138888888906</v>
      </c>
      <c r="AD16" s="98">
        <f t="shared" si="13"/>
        <v>0.74529027777777801</v>
      </c>
      <c r="AE16" s="90"/>
      <c r="AF16" s="90"/>
      <c r="AG16" s="90"/>
      <c r="AH16" s="90"/>
      <c r="AI16" s="90"/>
      <c r="AJ16" s="90"/>
      <c r="AK16" s="90"/>
      <c r="AL16" s="90"/>
      <c r="AM16" s="90"/>
      <c r="AN16" s="90"/>
      <c r="AO16" s="90"/>
      <c r="AP16" s="90"/>
      <c r="AQ16" s="90"/>
      <c r="AR16" s="90"/>
      <c r="AS16" s="90"/>
      <c r="AT16" s="90"/>
      <c r="AU16" s="90"/>
      <c r="AV16" s="90"/>
      <c r="AW16" s="90"/>
      <c r="AX16" s="15"/>
    </row>
    <row r="17" spans="1:57">
      <c r="A17" s="1951"/>
      <c r="B17" s="335" t="s">
        <v>115</v>
      </c>
      <c r="C17" s="1264" t="s">
        <v>5</v>
      </c>
      <c r="D17" s="1264" t="s">
        <v>1683</v>
      </c>
      <c r="E17" s="1253" t="s">
        <v>29</v>
      </c>
      <c r="F17" s="571" t="s">
        <v>624</v>
      </c>
      <c r="G17" s="571" t="s">
        <v>625</v>
      </c>
      <c r="H17" s="124">
        <v>0.78</v>
      </c>
      <c r="I17" s="1514">
        <f t="shared" si="16"/>
        <v>5.14</v>
      </c>
      <c r="J17" s="1515">
        <v>20</v>
      </c>
      <c r="K17" s="37">
        <f t="shared" si="0"/>
        <v>1.6249999999999999E-3</v>
      </c>
      <c r="L17" s="37">
        <f t="shared" si="14"/>
        <v>1.0804166666666667E-2</v>
      </c>
      <c r="M17" s="124">
        <v>0.78</v>
      </c>
      <c r="N17" s="472">
        <f t="shared" si="17"/>
        <v>5.14</v>
      </c>
      <c r="O17" s="990">
        <v>25</v>
      </c>
      <c r="P17" s="37">
        <f t="shared" si="15"/>
        <v>1.3000000000000002E-3</v>
      </c>
      <c r="Q17" s="37">
        <f t="shared" si="18"/>
        <v>1.0687500000000001E-2</v>
      </c>
      <c r="R17" s="98">
        <f t="shared" si="1"/>
        <v>0.15663749999999993</v>
      </c>
      <c r="S17" s="98">
        <f t="shared" si="2"/>
        <v>0.20872083333333324</v>
      </c>
      <c r="T17" s="98">
        <f t="shared" si="3"/>
        <v>0.25385972222222214</v>
      </c>
      <c r="U17" s="98">
        <f t="shared" si="4"/>
        <v>0.29552638888888882</v>
      </c>
      <c r="V17" s="98">
        <f t="shared" si="5"/>
        <v>0.33719305555555551</v>
      </c>
      <c r="W17" s="98">
        <f t="shared" si="6"/>
        <v>0.37885972222222219</v>
      </c>
      <c r="X17" s="98">
        <f t="shared" si="7"/>
        <v>0.4274708333333333</v>
      </c>
      <c r="Y17" s="98">
        <f t="shared" si="8"/>
        <v>0.47955416666666661</v>
      </c>
      <c r="Z17" s="98">
        <f t="shared" si="9"/>
        <v>0.54205416666666684</v>
      </c>
      <c r="AA17" s="98">
        <f t="shared" si="10"/>
        <v>0.58719305555555579</v>
      </c>
      <c r="AB17" s="98">
        <f t="shared" si="11"/>
        <v>0.62885972222222242</v>
      </c>
      <c r="AC17" s="98">
        <f t="shared" si="12"/>
        <v>0.67052638888888905</v>
      </c>
      <c r="AD17" s="98">
        <f t="shared" si="13"/>
        <v>0.746915277777778</v>
      </c>
      <c r="AE17" s="90"/>
      <c r="AF17" s="90"/>
      <c r="AG17" s="90"/>
      <c r="AH17" s="90"/>
      <c r="AI17" s="90"/>
      <c r="AJ17" s="90"/>
      <c r="AK17" s="90"/>
      <c r="AL17" s="90"/>
      <c r="AM17" s="90"/>
      <c r="AN17" s="90"/>
      <c r="AO17" s="90"/>
      <c r="AP17" s="90"/>
      <c r="AQ17" s="90"/>
      <c r="AR17" s="90"/>
      <c r="AS17" s="90"/>
      <c r="AT17" s="90"/>
      <c r="AU17" s="90"/>
      <c r="AV17" s="90"/>
      <c r="AW17" s="90"/>
      <c r="AX17" s="15"/>
    </row>
    <row r="18" spans="1:57">
      <c r="A18" s="1951"/>
      <c r="B18" s="335" t="s">
        <v>113</v>
      </c>
      <c r="C18" s="1264" t="s">
        <v>5</v>
      </c>
      <c r="D18" s="1516" t="s">
        <v>1683</v>
      </c>
      <c r="E18" s="1253" t="s">
        <v>30</v>
      </c>
      <c r="F18" s="571" t="s">
        <v>622</v>
      </c>
      <c r="G18" s="571" t="s">
        <v>623</v>
      </c>
      <c r="H18" s="179">
        <v>0.39</v>
      </c>
      <c r="I18" s="1514">
        <f t="shared" si="16"/>
        <v>5.5299999999999994</v>
      </c>
      <c r="J18" s="1515">
        <v>25</v>
      </c>
      <c r="K18" s="37">
        <f t="shared" si="0"/>
        <v>6.5000000000000008E-4</v>
      </c>
      <c r="L18" s="37">
        <f t="shared" si="14"/>
        <v>1.1454166666666666E-2</v>
      </c>
      <c r="M18" s="179">
        <v>0.39</v>
      </c>
      <c r="N18" s="472">
        <f t="shared" si="17"/>
        <v>5.5299999999999994</v>
      </c>
      <c r="O18" s="990">
        <v>30</v>
      </c>
      <c r="P18" s="37">
        <f t="shared" si="15"/>
        <v>5.4166666666666675E-4</v>
      </c>
      <c r="Q18" s="37">
        <f t="shared" si="18"/>
        <v>1.1229166666666667E-2</v>
      </c>
      <c r="R18" s="98">
        <f t="shared" si="1"/>
        <v>0.15728749999999994</v>
      </c>
      <c r="S18" s="98">
        <f t="shared" si="2"/>
        <v>0.20937083333333326</v>
      </c>
      <c r="T18" s="98">
        <f t="shared" si="3"/>
        <v>0.25450972222222212</v>
      </c>
      <c r="U18" s="98">
        <f t="shared" si="4"/>
        <v>0.29617638888888881</v>
      </c>
      <c r="V18" s="98">
        <f t="shared" si="5"/>
        <v>0.33784305555555549</v>
      </c>
      <c r="W18" s="98">
        <f t="shared" si="6"/>
        <v>0.37950972222222218</v>
      </c>
      <c r="X18" s="98">
        <f t="shared" si="7"/>
        <v>0.42812083333333328</v>
      </c>
      <c r="Y18" s="98">
        <f t="shared" si="8"/>
        <v>0.4802041666666666</v>
      </c>
      <c r="Z18" s="98">
        <f t="shared" si="9"/>
        <v>0.54270416666666688</v>
      </c>
      <c r="AA18" s="98">
        <f t="shared" si="10"/>
        <v>0.58784305555555583</v>
      </c>
      <c r="AB18" s="98">
        <f t="shared" si="11"/>
        <v>0.62950972222222246</v>
      </c>
      <c r="AC18" s="98">
        <f t="shared" si="12"/>
        <v>0.67117638888888909</v>
      </c>
      <c r="AD18" s="98">
        <f t="shared" si="13"/>
        <v>0.74756527777777804</v>
      </c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15"/>
    </row>
    <row r="19" spans="1:57">
      <c r="A19" s="1951"/>
      <c r="B19" s="335" t="s">
        <v>499</v>
      </c>
      <c r="C19" s="991" t="s">
        <v>5</v>
      </c>
      <c r="D19" s="1516" t="s">
        <v>1681</v>
      </c>
      <c r="E19" s="1253" t="s">
        <v>31</v>
      </c>
      <c r="F19" s="722" t="s">
        <v>632</v>
      </c>
      <c r="G19" s="722" t="s">
        <v>633</v>
      </c>
      <c r="H19" s="179">
        <v>0.46</v>
      </c>
      <c r="I19" s="1514">
        <f t="shared" si="16"/>
        <v>5.9899999999999993</v>
      </c>
      <c r="J19" s="1515">
        <v>25</v>
      </c>
      <c r="K19" s="37">
        <f t="shared" si="0"/>
        <v>7.6666666666666669E-4</v>
      </c>
      <c r="L19" s="37">
        <f t="shared" si="14"/>
        <v>1.2220833333333334E-2</v>
      </c>
      <c r="M19" s="179">
        <v>0.46</v>
      </c>
      <c r="N19" s="472">
        <f t="shared" si="17"/>
        <v>5.9899999999999993</v>
      </c>
      <c r="O19" s="990">
        <v>30</v>
      </c>
      <c r="P19" s="37">
        <f t="shared" si="15"/>
        <v>6.3888888888888893E-4</v>
      </c>
      <c r="Q19" s="37">
        <f t="shared" si="18"/>
        <v>1.1868055555555555E-2</v>
      </c>
      <c r="R19" s="98">
        <f t="shared" si="1"/>
        <v>0.15805416666666661</v>
      </c>
      <c r="S19" s="98">
        <f t="shared" si="2"/>
        <v>0.21013749999999992</v>
      </c>
      <c r="T19" s="98">
        <f t="shared" si="3"/>
        <v>0.25527638888888882</v>
      </c>
      <c r="U19" s="98">
        <f t="shared" si="4"/>
        <v>0.2969430555555555</v>
      </c>
      <c r="V19" s="98">
        <f t="shared" si="5"/>
        <v>0.33860972222222219</v>
      </c>
      <c r="W19" s="98">
        <f t="shared" si="6"/>
        <v>0.38027638888888887</v>
      </c>
      <c r="X19" s="98">
        <f t="shared" si="7"/>
        <v>0.42888749999999998</v>
      </c>
      <c r="Y19" s="98">
        <f t="shared" si="8"/>
        <v>0.48097083333333329</v>
      </c>
      <c r="Z19" s="98">
        <f t="shared" si="9"/>
        <v>0.54347083333333357</v>
      </c>
      <c r="AA19" s="98">
        <f t="shared" si="10"/>
        <v>0.58860972222222252</v>
      </c>
      <c r="AB19" s="98">
        <f t="shared" si="11"/>
        <v>0.63027638888888915</v>
      </c>
      <c r="AC19" s="98">
        <f t="shared" si="12"/>
        <v>0.67194305555555578</v>
      </c>
      <c r="AD19" s="98">
        <f t="shared" si="13"/>
        <v>0.74833194444444473</v>
      </c>
      <c r="AE19" s="90"/>
      <c r="AF19" s="90"/>
      <c r="AG19" s="90"/>
      <c r="AH19" s="90"/>
      <c r="AI19" s="90"/>
      <c r="AJ19" s="90"/>
      <c r="AK19" s="90"/>
      <c r="AL19" s="90"/>
      <c r="AM19" s="90"/>
      <c r="AN19" s="90"/>
      <c r="AO19" s="90"/>
      <c r="AP19" s="90"/>
      <c r="AQ19" s="90"/>
      <c r="AR19" s="90"/>
      <c r="AS19" s="90"/>
      <c r="AT19" s="90"/>
      <c r="AU19" s="90"/>
      <c r="AV19" s="90"/>
      <c r="AW19" s="90"/>
      <c r="AX19" s="15"/>
    </row>
    <row r="20" spans="1:57">
      <c r="A20" s="1951"/>
      <c r="B20" s="335" t="s">
        <v>84</v>
      </c>
      <c r="C20" s="1264" t="s">
        <v>5</v>
      </c>
      <c r="D20" s="1516" t="s">
        <v>1681</v>
      </c>
      <c r="E20" s="1253" t="s">
        <v>32</v>
      </c>
      <c r="F20" s="722" t="s">
        <v>626</v>
      </c>
      <c r="G20" s="722" t="s">
        <v>627</v>
      </c>
      <c r="H20" s="472">
        <v>0.32</v>
      </c>
      <c r="I20" s="1514">
        <f t="shared" si="16"/>
        <v>6.31</v>
      </c>
      <c r="J20" s="1515">
        <v>15</v>
      </c>
      <c r="K20" s="37">
        <f t="shared" si="0"/>
        <v>8.8888888888888882E-4</v>
      </c>
      <c r="L20" s="37">
        <f t="shared" si="14"/>
        <v>1.3109722222222222E-2</v>
      </c>
      <c r="M20" s="472">
        <v>0.32</v>
      </c>
      <c r="N20" s="472">
        <f t="shared" si="17"/>
        <v>6.31</v>
      </c>
      <c r="O20" s="990">
        <v>30</v>
      </c>
      <c r="P20" s="37">
        <f t="shared" si="15"/>
        <v>4.4444444444444441E-4</v>
      </c>
      <c r="Q20" s="37">
        <f t="shared" si="18"/>
        <v>1.2312500000000001E-2</v>
      </c>
      <c r="R20" s="98">
        <f t="shared" si="1"/>
        <v>0.15894305555555549</v>
      </c>
      <c r="S20" s="98">
        <f t="shared" si="2"/>
        <v>0.21102638888888881</v>
      </c>
      <c r="T20" s="98">
        <f t="shared" si="3"/>
        <v>0.2561652777777777</v>
      </c>
      <c r="U20" s="98">
        <f t="shared" si="4"/>
        <v>0.29783194444444439</v>
      </c>
      <c r="V20" s="98">
        <f t="shared" si="5"/>
        <v>0.33949861111111107</v>
      </c>
      <c r="W20" s="98">
        <f t="shared" si="6"/>
        <v>0.38116527777777776</v>
      </c>
      <c r="X20" s="98">
        <f t="shared" si="7"/>
        <v>0.42977638888888886</v>
      </c>
      <c r="Y20" s="98">
        <f t="shared" si="8"/>
        <v>0.48185972222222218</v>
      </c>
      <c r="Z20" s="98">
        <f t="shared" si="9"/>
        <v>0.54435972222222251</v>
      </c>
      <c r="AA20" s="98">
        <f t="shared" si="10"/>
        <v>0.58949861111111146</v>
      </c>
      <c r="AB20" s="98">
        <f t="shared" si="11"/>
        <v>0.63116527777777809</v>
      </c>
      <c r="AC20" s="98">
        <f t="shared" si="12"/>
        <v>0.67283194444444472</v>
      </c>
      <c r="AD20" s="98">
        <f t="shared" si="13"/>
        <v>0.74922083333333367</v>
      </c>
      <c r="AE20" s="90"/>
      <c r="AF20" s="90"/>
      <c r="AG20" s="90"/>
      <c r="AH20" s="90"/>
      <c r="AI20" s="90"/>
      <c r="AJ20" s="90"/>
      <c r="AK20" s="90"/>
      <c r="AL20" s="90"/>
      <c r="AM20" s="90"/>
      <c r="AN20" s="90"/>
      <c r="AO20" s="90"/>
      <c r="AP20" s="90"/>
      <c r="AQ20" s="90"/>
      <c r="AR20" s="90"/>
      <c r="AS20" s="90"/>
      <c r="AT20" s="90"/>
      <c r="AU20" s="90"/>
      <c r="AV20" s="90"/>
      <c r="AW20" s="90"/>
      <c r="AX20" s="15"/>
    </row>
    <row r="21" spans="1:57">
      <c r="A21" s="1951"/>
      <c r="B21" s="335" t="s">
        <v>86</v>
      </c>
      <c r="C21" s="1264" t="s">
        <v>5</v>
      </c>
      <c r="D21" s="1516" t="s">
        <v>1681</v>
      </c>
      <c r="E21" s="1253" t="s">
        <v>148</v>
      </c>
      <c r="F21" s="722" t="s">
        <v>628</v>
      </c>
      <c r="G21" s="722" t="s">
        <v>629</v>
      </c>
      <c r="H21" s="472">
        <v>0.24</v>
      </c>
      <c r="I21" s="1514">
        <f t="shared" si="16"/>
        <v>6.55</v>
      </c>
      <c r="J21" s="1515">
        <v>30</v>
      </c>
      <c r="K21" s="37">
        <f t="shared" si="0"/>
        <v>3.3333333333333332E-4</v>
      </c>
      <c r="L21" s="37">
        <f t="shared" si="14"/>
        <v>1.3443055555555555E-2</v>
      </c>
      <c r="M21" s="472">
        <v>0.24</v>
      </c>
      <c r="N21" s="472">
        <f t="shared" si="17"/>
        <v>6.55</v>
      </c>
      <c r="O21" s="990">
        <v>30</v>
      </c>
      <c r="P21" s="37">
        <f t="shared" si="15"/>
        <v>3.3333333333333332E-4</v>
      </c>
      <c r="Q21" s="37">
        <f t="shared" si="18"/>
        <v>1.2645833333333334E-2</v>
      </c>
      <c r="R21" s="98">
        <f t="shared" si="1"/>
        <v>0.15927638888888881</v>
      </c>
      <c r="S21" s="98">
        <f t="shared" si="2"/>
        <v>0.21135972222222213</v>
      </c>
      <c r="T21" s="98">
        <f t="shared" si="3"/>
        <v>0.25649861111111105</v>
      </c>
      <c r="U21" s="98">
        <f t="shared" si="4"/>
        <v>0.29816527777777774</v>
      </c>
      <c r="V21" s="98">
        <f t="shared" si="5"/>
        <v>0.33983194444444442</v>
      </c>
      <c r="W21" s="98">
        <f t="shared" si="6"/>
        <v>0.38149861111111111</v>
      </c>
      <c r="X21" s="98">
        <f t="shared" si="7"/>
        <v>0.43010972222222221</v>
      </c>
      <c r="Y21" s="98">
        <f t="shared" si="8"/>
        <v>0.48219305555555553</v>
      </c>
      <c r="Z21" s="98">
        <f t="shared" si="9"/>
        <v>0.54469305555555581</v>
      </c>
      <c r="AA21" s="98">
        <f t="shared" si="10"/>
        <v>0.58983194444444476</v>
      </c>
      <c r="AB21" s="98">
        <f t="shared" si="11"/>
        <v>0.63149861111111139</v>
      </c>
      <c r="AC21" s="98">
        <f t="shared" si="12"/>
        <v>0.67316527777777802</v>
      </c>
      <c r="AD21" s="98">
        <f t="shared" si="13"/>
        <v>0.74955416666666697</v>
      </c>
      <c r="AE21" s="53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15"/>
    </row>
    <row r="22" spans="1:57">
      <c r="A22" s="1951"/>
      <c r="B22" s="335" t="s">
        <v>88</v>
      </c>
      <c r="C22" s="1642" t="s">
        <v>5</v>
      </c>
      <c r="D22" s="98" t="s">
        <v>1681</v>
      </c>
      <c r="E22" s="1253" t="s">
        <v>149</v>
      </c>
      <c r="F22" s="1177" t="s">
        <v>630</v>
      </c>
      <c r="G22" s="722" t="s">
        <v>631</v>
      </c>
      <c r="H22" s="472">
        <v>0.28000000000000003</v>
      </c>
      <c r="I22" s="1514">
        <f t="shared" si="16"/>
        <v>6.83</v>
      </c>
      <c r="J22" s="1515">
        <v>30</v>
      </c>
      <c r="K22" s="37">
        <f t="shared" si="0"/>
        <v>3.8888888888888892E-4</v>
      </c>
      <c r="L22" s="37">
        <f t="shared" si="14"/>
        <v>1.3831944444444444E-2</v>
      </c>
      <c r="M22" s="472">
        <v>0.28000000000000003</v>
      </c>
      <c r="N22" s="472">
        <f t="shared" si="17"/>
        <v>6.83</v>
      </c>
      <c r="O22" s="990">
        <v>30</v>
      </c>
      <c r="P22" s="37">
        <f t="shared" si="15"/>
        <v>3.8888888888888892E-4</v>
      </c>
      <c r="Q22" s="37">
        <f t="shared" si="18"/>
        <v>1.3034722222222222E-2</v>
      </c>
      <c r="R22" s="98">
        <f t="shared" si="1"/>
        <v>0.1596652777777777</v>
      </c>
      <c r="S22" s="98">
        <f t="shared" si="2"/>
        <v>0.21174861111111101</v>
      </c>
      <c r="T22" s="98">
        <f t="shared" si="3"/>
        <v>0.25688749999999994</v>
      </c>
      <c r="U22" s="98">
        <f t="shared" si="4"/>
        <v>0.29855416666666662</v>
      </c>
      <c r="V22" s="98">
        <f t="shared" si="5"/>
        <v>0.34022083333333331</v>
      </c>
      <c r="W22" s="98">
        <f t="shared" si="6"/>
        <v>0.38188749999999999</v>
      </c>
      <c r="X22" s="98">
        <f t="shared" si="7"/>
        <v>0.4304986111111111</v>
      </c>
      <c r="Y22" s="98">
        <f t="shared" si="8"/>
        <v>0.48258194444444441</v>
      </c>
      <c r="Z22" s="98">
        <f t="shared" si="9"/>
        <v>0.54508194444444469</v>
      </c>
      <c r="AA22" s="98">
        <f t="shared" si="10"/>
        <v>0.59022083333333364</v>
      </c>
      <c r="AB22" s="98">
        <f t="shared" si="11"/>
        <v>0.63188750000000027</v>
      </c>
      <c r="AC22" s="98">
        <f t="shared" si="12"/>
        <v>0.6735541666666669</v>
      </c>
      <c r="AD22" s="98">
        <f t="shared" si="13"/>
        <v>0.74994305555555585</v>
      </c>
      <c r="AE22" s="90"/>
      <c r="AF22" s="90"/>
      <c r="AG22" s="90"/>
      <c r="AH22" s="90"/>
      <c r="AI22" s="90"/>
      <c r="AJ22" s="90"/>
      <c r="AK22" s="90"/>
      <c r="AL22" s="90"/>
      <c r="AM22" s="90"/>
      <c r="AN22" s="90"/>
      <c r="AO22" s="90"/>
      <c r="AP22" s="90"/>
      <c r="AQ22" s="90"/>
      <c r="AR22" s="90"/>
      <c r="AS22" s="90"/>
      <c r="AT22" s="90"/>
      <c r="AU22" s="90"/>
      <c r="AV22" s="90"/>
      <c r="AW22" s="90"/>
      <c r="AX22" s="15"/>
    </row>
    <row r="23" spans="1:57" ht="15" customHeight="1">
      <c r="A23" s="1951"/>
      <c r="B23" s="335" t="s">
        <v>500</v>
      </c>
      <c r="C23" s="1264" t="s">
        <v>5</v>
      </c>
      <c r="D23" s="1516" t="s">
        <v>1681</v>
      </c>
      <c r="E23" s="1253" t="s">
        <v>150</v>
      </c>
      <c r="F23" s="571" t="s">
        <v>1106</v>
      </c>
      <c r="G23" s="571" t="s">
        <v>1107</v>
      </c>
      <c r="H23" s="1515">
        <v>0.23</v>
      </c>
      <c r="I23" s="1514">
        <f t="shared" si="16"/>
        <v>7.0600000000000005</v>
      </c>
      <c r="J23" s="1515">
        <v>30</v>
      </c>
      <c r="K23" s="37">
        <f t="shared" si="0"/>
        <v>3.1944444444444446E-4</v>
      </c>
      <c r="L23" s="37">
        <f t="shared" si="14"/>
        <v>1.4151388888888889E-2</v>
      </c>
      <c r="M23" s="1515">
        <v>0.23</v>
      </c>
      <c r="N23" s="472">
        <f t="shared" si="17"/>
        <v>7.0600000000000005</v>
      </c>
      <c r="O23" s="990">
        <v>30</v>
      </c>
      <c r="P23" s="37">
        <f t="shared" si="15"/>
        <v>3.1944444444444446E-4</v>
      </c>
      <c r="Q23" s="37">
        <f t="shared" si="18"/>
        <v>1.3354166666666667E-2</v>
      </c>
      <c r="R23" s="98">
        <f t="shared" si="1"/>
        <v>0.15998472222222215</v>
      </c>
      <c r="S23" s="98">
        <f t="shared" si="2"/>
        <v>0.21206805555555547</v>
      </c>
      <c r="T23" s="98">
        <f t="shared" si="3"/>
        <v>0.25720694444444436</v>
      </c>
      <c r="U23" s="98">
        <f t="shared" si="4"/>
        <v>0.29887361111111105</v>
      </c>
      <c r="V23" s="98">
        <f t="shared" si="5"/>
        <v>0.34054027777777773</v>
      </c>
      <c r="W23" s="98">
        <f t="shared" si="6"/>
        <v>0.38220694444444442</v>
      </c>
      <c r="X23" s="98">
        <f t="shared" si="7"/>
        <v>0.43081805555555552</v>
      </c>
      <c r="Y23" s="98">
        <f t="shared" si="8"/>
        <v>0.48290138888888884</v>
      </c>
      <c r="Z23" s="98">
        <f t="shared" si="9"/>
        <v>0.54540138888888912</v>
      </c>
      <c r="AA23" s="98">
        <f t="shared" si="10"/>
        <v>0.59054027777777807</v>
      </c>
      <c r="AB23" s="98">
        <f t="shared" si="11"/>
        <v>0.6322069444444447</v>
      </c>
      <c r="AC23" s="98">
        <f t="shared" si="12"/>
        <v>0.67387361111111133</v>
      </c>
      <c r="AD23" s="98">
        <f t="shared" si="13"/>
        <v>0.75026250000000028</v>
      </c>
      <c r="AE23" s="90"/>
      <c r="AF23" s="90"/>
      <c r="AG23" s="90"/>
      <c r="AH23" s="90"/>
      <c r="AI23" s="90"/>
      <c r="AJ23" s="63"/>
      <c r="AK23" s="63"/>
      <c r="AL23" s="63"/>
      <c r="AM23" s="63"/>
      <c r="AN23" s="63"/>
      <c r="AO23" s="63"/>
      <c r="AP23" s="63"/>
      <c r="AQ23" s="63"/>
      <c r="AR23" s="63"/>
      <c r="AS23" s="15"/>
      <c r="AT23" s="15"/>
      <c r="AU23" s="15"/>
      <c r="AV23" s="15"/>
      <c r="AW23" s="15"/>
      <c r="AX23" s="15"/>
      <c r="AY23" s="15"/>
      <c r="AZ23" s="15"/>
      <c r="BA23" s="15"/>
      <c r="BB23" s="15"/>
    </row>
    <row r="24" spans="1:57">
      <c r="A24" s="1951"/>
      <c r="B24" s="335" t="s">
        <v>501</v>
      </c>
      <c r="C24" s="1264" t="s">
        <v>5</v>
      </c>
      <c r="D24" s="1516" t="s">
        <v>1681</v>
      </c>
      <c r="E24" s="1253" t="s">
        <v>151</v>
      </c>
      <c r="F24" s="571" t="s">
        <v>1108</v>
      </c>
      <c r="G24" s="571" t="s">
        <v>1109</v>
      </c>
      <c r="H24" s="1515">
        <v>0.32</v>
      </c>
      <c r="I24" s="1514">
        <f t="shared" si="16"/>
        <v>7.3800000000000008</v>
      </c>
      <c r="J24" s="1515">
        <v>20</v>
      </c>
      <c r="K24" s="37">
        <f t="shared" si="0"/>
        <v>6.6666666666666664E-4</v>
      </c>
      <c r="L24" s="37">
        <f t="shared" si="14"/>
        <v>1.4818055555555555E-2</v>
      </c>
      <c r="M24" s="1515">
        <v>0.32</v>
      </c>
      <c r="N24" s="472">
        <f t="shared" si="17"/>
        <v>7.3800000000000008</v>
      </c>
      <c r="O24" s="990">
        <v>30</v>
      </c>
      <c r="P24" s="37">
        <f t="shared" si="15"/>
        <v>4.4444444444444441E-4</v>
      </c>
      <c r="Q24" s="37">
        <f t="shared" si="18"/>
        <v>1.3798611111111112E-2</v>
      </c>
      <c r="R24" s="98">
        <f t="shared" si="1"/>
        <v>0.16065138888888883</v>
      </c>
      <c r="S24" s="98">
        <f t="shared" si="2"/>
        <v>0.21273472222222214</v>
      </c>
      <c r="T24" s="98">
        <f t="shared" si="3"/>
        <v>0.25787361111111101</v>
      </c>
      <c r="U24" s="98">
        <f t="shared" si="4"/>
        <v>0.2995402777777777</v>
      </c>
      <c r="V24" s="98">
        <f t="shared" si="5"/>
        <v>0.34120694444444438</v>
      </c>
      <c r="W24" s="98">
        <f t="shared" si="6"/>
        <v>0.38287361111111107</v>
      </c>
      <c r="X24" s="98">
        <f t="shared" si="7"/>
        <v>0.43148472222222217</v>
      </c>
      <c r="Y24" s="98">
        <f t="shared" si="8"/>
        <v>0.48356805555555549</v>
      </c>
      <c r="Z24" s="98">
        <f t="shared" si="9"/>
        <v>0.54606805555555582</v>
      </c>
      <c r="AA24" s="98">
        <f t="shared" si="10"/>
        <v>0.59120694444444477</v>
      </c>
      <c r="AB24" s="98">
        <f t="shared" si="11"/>
        <v>0.6328736111111114</v>
      </c>
      <c r="AC24" s="98">
        <f t="shared" si="12"/>
        <v>0.67454027777777803</v>
      </c>
      <c r="AD24" s="98">
        <f t="shared" si="13"/>
        <v>0.75092916666666698</v>
      </c>
      <c r="AE24" s="90"/>
      <c r="AF24" s="90"/>
      <c r="AG24" s="90"/>
      <c r="AH24" s="90"/>
      <c r="AI24" s="90"/>
      <c r="AJ24" s="192"/>
      <c r="AK24" s="192"/>
      <c r="AL24" s="192"/>
      <c r="AM24" s="192"/>
      <c r="AN24" s="192"/>
      <c r="AO24" s="63"/>
      <c r="AP24" s="63"/>
      <c r="AQ24" s="63"/>
      <c r="AR24" s="63"/>
      <c r="AS24" s="15"/>
      <c r="AT24" s="15"/>
      <c r="AU24" s="15"/>
      <c r="AV24" s="15"/>
      <c r="AW24" s="15"/>
      <c r="AX24" s="15"/>
      <c r="AY24" s="15"/>
      <c r="AZ24" s="15"/>
      <c r="BA24" s="15"/>
      <c r="BB24" s="15"/>
    </row>
    <row r="25" spans="1:57">
      <c r="A25" s="1951"/>
      <c r="B25" s="335" t="s">
        <v>502</v>
      </c>
      <c r="C25" s="1264" t="s">
        <v>5</v>
      </c>
      <c r="D25" s="1516" t="s">
        <v>1681</v>
      </c>
      <c r="E25" s="1253" t="s">
        <v>152</v>
      </c>
      <c r="F25" s="571" t="s">
        <v>1110</v>
      </c>
      <c r="G25" s="571" t="s">
        <v>1111</v>
      </c>
      <c r="H25" s="836">
        <v>0.36</v>
      </c>
      <c r="I25" s="989">
        <f t="shared" si="16"/>
        <v>7.7400000000000011</v>
      </c>
      <c r="J25" s="836">
        <v>20</v>
      </c>
      <c r="K25" s="37">
        <f t="shared" si="0"/>
        <v>7.4999999999999991E-4</v>
      </c>
      <c r="L25" s="37">
        <f t="shared" si="14"/>
        <v>1.5568055555555555E-2</v>
      </c>
      <c r="M25" s="836">
        <v>0.36</v>
      </c>
      <c r="N25" s="472">
        <f t="shared" si="17"/>
        <v>7.7400000000000011</v>
      </c>
      <c r="O25" s="836">
        <v>30</v>
      </c>
      <c r="P25" s="37">
        <f t="shared" si="15"/>
        <v>5.0000000000000001E-4</v>
      </c>
      <c r="Q25" s="37">
        <f t="shared" si="18"/>
        <v>1.4298611111111113E-2</v>
      </c>
      <c r="R25" s="98">
        <f t="shared" si="1"/>
        <v>0.16140138888888883</v>
      </c>
      <c r="S25" s="98">
        <f t="shared" si="2"/>
        <v>0.21348472222222215</v>
      </c>
      <c r="T25" s="98">
        <f t="shared" si="3"/>
        <v>0.25862361111111098</v>
      </c>
      <c r="U25" s="98">
        <f t="shared" si="4"/>
        <v>0.30029027777777767</v>
      </c>
      <c r="V25" s="98">
        <f t="shared" si="5"/>
        <v>0.34195694444444436</v>
      </c>
      <c r="W25" s="98">
        <f t="shared" si="6"/>
        <v>0.38362361111111104</v>
      </c>
      <c r="X25" s="98">
        <f t="shared" si="7"/>
        <v>0.43223472222222215</v>
      </c>
      <c r="Y25" s="98">
        <f t="shared" si="8"/>
        <v>0.48431805555555546</v>
      </c>
      <c r="Z25" s="98">
        <f t="shared" si="9"/>
        <v>0.54681805555555585</v>
      </c>
      <c r="AA25" s="98">
        <f t="shared" si="10"/>
        <v>0.5919569444444448</v>
      </c>
      <c r="AB25" s="98">
        <f t="shared" si="11"/>
        <v>0.63362361111111143</v>
      </c>
      <c r="AC25" s="98">
        <f t="shared" si="12"/>
        <v>0.67529027777777806</v>
      </c>
      <c r="AD25" s="98">
        <f t="shared" si="13"/>
        <v>0.75167916666666701</v>
      </c>
      <c r="AE25" s="90"/>
      <c r="AF25" s="90"/>
      <c r="AG25" s="90"/>
      <c r="AH25" s="90"/>
      <c r="AI25" s="90"/>
      <c r="AJ25" s="192"/>
      <c r="AK25" s="192"/>
      <c r="AL25" s="192"/>
      <c r="AM25" s="192"/>
      <c r="AN25" s="192"/>
      <c r="AO25" s="63"/>
      <c r="AP25" s="63"/>
      <c r="AQ25" s="63"/>
      <c r="AR25" s="63"/>
      <c r="AS25" s="15"/>
      <c r="AT25" s="15"/>
      <c r="AU25" s="15"/>
      <c r="AV25" s="15"/>
      <c r="AW25" s="15"/>
      <c r="AX25" s="15"/>
      <c r="AY25" s="15"/>
      <c r="AZ25" s="15"/>
      <c r="BA25" s="15"/>
      <c r="BB25" s="15"/>
    </row>
    <row r="26" spans="1:57">
      <c r="A26" s="1951"/>
      <c r="B26" s="335" t="s">
        <v>503</v>
      </c>
      <c r="C26" s="1264" t="s">
        <v>5</v>
      </c>
      <c r="D26" s="1516" t="s">
        <v>1683</v>
      </c>
      <c r="E26" s="1253" t="s">
        <v>153</v>
      </c>
      <c r="F26" s="571" t="s">
        <v>1112</v>
      </c>
      <c r="G26" s="571" t="s">
        <v>1129</v>
      </c>
      <c r="H26" s="990">
        <v>0.26</v>
      </c>
      <c r="I26" s="989">
        <f t="shared" si="16"/>
        <v>8.0000000000000018</v>
      </c>
      <c r="J26" s="990">
        <v>30</v>
      </c>
      <c r="K26" s="37">
        <f t="shared" si="0"/>
        <v>3.6111111111111109E-4</v>
      </c>
      <c r="L26" s="37">
        <f t="shared" si="14"/>
        <v>1.5929166666666668E-2</v>
      </c>
      <c r="M26" s="990">
        <v>0.26</v>
      </c>
      <c r="N26" s="472">
        <f t="shared" si="17"/>
        <v>8.0000000000000018</v>
      </c>
      <c r="O26" s="990">
        <v>25</v>
      </c>
      <c r="P26" s="37">
        <f t="shared" si="15"/>
        <v>4.3333333333333331E-4</v>
      </c>
      <c r="Q26" s="37">
        <f>Q25+P26</f>
        <v>1.4731944444444447E-2</v>
      </c>
      <c r="R26" s="98">
        <f t="shared" si="1"/>
        <v>0.16176249999999995</v>
      </c>
      <c r="S26" s="98">
        <f t="shared" si="2"/>
        <v>0.21384583333333326</v>
      </c>
      <c r="T26" s="98">
        <f t="shared" si="3"/>
        <v>0.25898472222222207</v>
      </c>
      <c r="U26" s="98">
        <f t="shared" si="4"/>
        <v>0.30065138888888876</v>
      </c>
      <c r="V26" s="98">
        <f t="shared" si="5"/>
        <v>0.34231805555555544</v>
      </c>
      <c r="W26" s="98">
        <f t="shared" si="6"/>
        <v>0.38398472222222213</v>
      </c>
      <c r="X26" s="98">
        <f t="shared" si="7"/>
        <v>0.43259583333333324</v>
      </c>
      <c r="Y26" s="98">
        <f t="shared" si="8"/>
        <v>0.48467916666666655</v>
      </c>
      <c r="Z26" s="98">
        <f t="shared" si="9"/>
        <v>0.54717916666666699</v>
      </c>
      <c r="AA26" s="98">
        <f t="shared" si="10"/>
        <v>0.59231805555555594</v>
      </c>
      <c r="AB26" s="98">
        <f t="shared" si="11"/>
        <v>0.63398472222222257</v>
      </c>
      <c r="AC26" s="98">
        <f t="shared" si="12"/>
        <v>0.6756513888888892</v>
      </c>
      <c r="AD26" s="98">
        <f t="shared" si="13"/>
        <v>0.75204027777777815</v>
      </c>
      <c r="AE26" s="90"/>
      <c r="AF26" s="90"/>
      <c r="AG26" s="90"/>
      <c r="AH26" s="90"/>
      <c r="AI26" s="90"/>
      <c r="AJ26" s="192"/>
      <c r="AK26" s="192"/>
      <c r="AL26" s="192"/>
      <c r="AM26" s="192"/>
      <c r="AN26" s="192"/>
      <c r="AO26" s="63"/>
      <c r="AP26" s="63"/>
      <c r="AQ26" s="63"/>
      <c r="AR26" s="63"/>
      <c r="AS26" s="15"/>
      <c r="AT26" s="15"/>
      <c r="AU26" s="15"/>
      <c r="AV26" s="15"/>
      <c r="AW26" s="15"/>
      <c r="AX26" s="15"/>
      <c r="AY26" s="15"/>
      <c r="AZ26" s="15"/>
      <c r="BA26" s="15"/>
      <c r="BB26" s="15"/>
    </row>
    <row r="27" spans="1:57">
      <c r="A27" s="1951"/>
      <c r="B27" s="335" t="s">
        <v>504</v>
      </c>
      <c r="C27" s="1264" t="s">
        <v>5</v>
      </c>
      <c r="D27" s="1516" t="s">
        <v>1683</v>
      </c>
      <c r="E27" s="1253" t="s">
        <v>154</v>
      </c>
      <c r="F27" s="571" t="s">
        <v>1113</v>
      </c>
      <c r="G27" s="571" t="s">
        <v>1128</v>
      </c>
      <c r="H27" s="836">
        <v>0.61</v>
      </c>
      <c r="I27" s="989">
        <f t="shared" si="16"/>
        <v>8.6100000000000012</v>
      </c>
      <c r="J27" s="836">
        <v>30</v>
      </c>
      <c r="K27" s="37">
        <f t="shared" si="0"/>
        <v>8.4722222222222219E-4</v>
      </c>
      <c r="L27" s="37">
        <f t="shared" si="14"/>
        <v>1.6776388888888889E-2</v>
      </c>
      <c r="M27" s="836">
        <v>0.61</v>
      </c>
      <c r="N27" s="37" t="s">
        <v>492</v>
      </c>
      <c r="O27" s="37" t="s">
        <v>492</v>
      </c>
      <c r="P27" s="37" t="s">
        <v>492</v>
      </c>
      <c r="Q27" s="37" t="s">
        <v>492</v>
      </c>
      <c r="R27" s="98">
        <f t="shared" si="1"/>
        <v>0.16260972222222217</v>
      </c>
      <c r="S27" s="98">
        <f t="shared" si="2"/>
        <v>0.21469305555555548</v>
      </c>
      <c r="T27" s="98">
        <f t="shared" si="3"/>
        <v>0.2598319444444443</v>
      </c>
      <c r="U27" s="98">
        <f t="shared" si="4"/>
        <v>0.30149861111111098</v>
      </c>
      <c r="V27" s="98">
        <f t="shared" si="5"/>
        <v>0.34316527777777767</v>
      </c>
      <c r="W27" s="98">
        <f t="shared" si="6"/>
        <v>0.38483194444444435</v>
      </c>
      <c r="X27" s="98">
        <f t="shared" si="7"/>
        <v>0.43344305555555546</v>
      </c>
      <c r="Y27" s="98">
        <f t="shared" si="8"/>
        <v>0.48552638888888877</v>
      </c>
      <c r="Z27" s="98">
        <f t="shared" si="9"/>
        <v>0.54802638888888922</v>
      </c>
      <c r="AA27" s="98">
        <f t="shared" si="10"/>
        <v>0.59316527777777817</v>
      </c>
      <c r="AB27" s="98">
        <f t="shared" si="11"/>
        <v>0.6348319444444448</v>
      </c>
      <c r="AC27" s="98">
        <f t="shared" si="12"/>
        <v>0.67649861111111143</v>
      </c>
      <c r="AD27" s="98">
        <f t="shared" si="13"/>
        <v>0.75288750000000038</v>
      </c>
      <c r="AE27" s="90"/>
      <c r="AF27" s="94"/>
      <c r="AG27" s="94"/>
      <c r="AH27" s="94"/>
      <c r="AI27" s="94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</row>
    <row r="28" spans="1:57">
      <c r="A28" s="1951"/>
      <c r="B28" s="1074" t="s">
        <v>505</v>
      </c>
      <c r="C28" s="1617" t="s">
        <v>5</v>
      </c>
      <c r="D28" s="524" t="s">
        <v>1683</v>
      </c>
      <c r="E28" s="1253" t="s">
        <v>155</v>
      </c>
      <c r="F28" s="571" t="s">
        <v>1114</v>
      </c>
      <c r="G28" s="571" t="s">
        <v>1127</v>
      </c>
      <c r="H28" s="217">
        <v>0.98</v>
      </c>
      <c r="I28" s="989">
        <f t="shared" si="16"/>
        <v>9.5900000000000016</v>
      </c>
      <c r="J28" s="217">
        <v>30</v>
      </c>
      <c r="K28" s="218">
        <f t="shared" si="0"/>
        <v>1.3611111111111109E-3</v>
      </c>
      <c r="L28" s="218">
        <f t="shared" si="14"/>
        <v>1.8137500000000001E-2</v>
      </c>
      <c r="M28" s="217">
        <v>0.98</v>
      </c>
      <c r="N28" s="218" t="s">
        <v>492</v>
      </c>
      <c r="O28" s="218" t="s">
        <v>492</v>
      </c>
      <c r="P28" s="218" t="s">
        <v>492</v>
      </c>
      <c r="Q28" s="218" t="s">
        <v>492</v>
      </c>
      <c r="R28" s="219">
        <f t="shared" si="1"/>
        <v>0.16397083333333329</v>
      </c>
      <c r="S28" s="219">
        <f t="shared" si="2"/>
        <v>0.2160541666666666</v>
      </c>
      <c r="T28" s="219">
        <f t="shared" si="3"/>
        <v>0.26119305555555539</v>
      </c>
      <c r="U28" s="219">
        <f t="shared" si="4"/>
        <v>0.30285972222222207</v>
      </c>
      <c r="V28" s="219">
        <f t="shared" si="5"/>
        <v>0.34452638888888876</v>
      </c>
      <c r="W28" s="219">
        <f t="shared" si="6"/>
        <v>0.38619305555555544</v>
      </c>
      <c r="X28" s="219">
        <f t="shared" si="7"/>
        <v>0.43480416666666655</v>
      </c>
      <c r="Y28" s="219">
        <f t="shared" si="8"/>
        <v>0.48688749999999986</v>
      </c>
      <c r="Z28" s="219">
        <f t="shared" si="9"/>
        <v>0.54938750000000036</v>
      </c>
      <c r="AA28" s="219">
        <f t="shared" si="10"/>
        <v>0.59452638888888931</v>
      </c>
      <c r="AB28" s="219">
        <f t="shared" si="11"/>
        <v>0.63619305555555594</v>
      </c>
      <c r="AC28" s="98">
        <f t="shared" si="12"/>
        <v>0.67785972222222257</v>
      </c>
      <c r="AD28" s="98">
        <f t="shared" si="13"/>
        <v>0.75424861111111152</v>
      </c>
      <c r="AE28" s="90"/>
      <c r="AF28" s="94"/>
      <c r="AG28" s="94"/>
      <c r="AH28" s="94"/>
      <c r="AI28" s="94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</row>
    <row r="29" spans="1:57">
      <c r="A29" s="1951"/>
      <c r="B29" s="335" t="s">
        <v>506</v>
      </c>
      <c r="C29" s="1264" t="s">
        <v>5</v>
      </c>
      <c r="D29" s="1516" t="s">
        <v>1683</v>
      </c>
      <c r="E29" s="1253" t="s">
        <v>156</v>
      </c>
      <c r="F29" s="571" t="s">
        <v>1115</v>
      </c>
      <c r="G29" s="571" t="s">
        <v>1126</v>
      </c>
      <c r="H29" s="836">
        <v>0.45</v>
      </c>
      <c r="I29" s="989">
        <f t="shared" si="16"/>
        <v>10.040000000000001</v>
      </c>
      <c r="J29" s="836">
        <v>25</v>
      </c>
      <c r="K29" s="37">
        <f t="shared" si="0"/>
        <v>7.5000000000000012E-4</v>
      </c>
      <c r="L29" s="37">
        <f t="shared" si="14"/>
        <v>1.8887500000000002E-2</v>
      </c>
      <c r="M29" s="836">
        <v>0.45</v>
      </c>
      <c r="N29" s="37" t="s">
        <v>492</v>
      </c>
      <c r="O29" s="37" t="s">
        <v>492</v>
      </c>
      <c r="P29" s="37" t="s">
        <v>492</v>
      </c>
      <c r="Q29" s="37" t="s">
        <v>492</v>
      </c>
      <c r="R29" s="98">
        <f t="shared" si="1"/>
        <v>0.16472083333333329</v>
      </c>
      <c r="S29" s="98">
        <f t="shared" si="2"/>
        <v>0.2168041666666666</v>
      </c>
      <c r="T29" s="98">
        <f t="shared" si="3"/>
        <v>0.26194305555555536</v>
      </c>
      <c r="U29" s="98">
        <f t="shared" si="4"/>
        <v>0.30360972222222204</v>
      </c>
      <c r="V29" s="98">
        <f t="shared" si="5"/>
        <v>0.34527638888888873</v>
      </c>
      <c r="W29" s="98">
        <f t="shared" si="6"/>
        <v>0.38694305555555542</v>
      </c>
      <c r="X29" s="98">
        <f t="shared" si="7"/>
        <v>0.43555416666666652</v>
      </c>
      <c r="Y29" s="98">
        <f t="shared" si="8"/>
        <v>0.48763749999999983</v>
      </c>
      <c r="Z29" s="98">
        <f t="shared" si="9"/>
        <v>0.55013750000000039</v>
      </c>
      <c r="AA29" s="98">
        <f t="shared" si="10"/>
        <v>0.59527638888888934</v>
      </c>
      <c r="AB29" s="98">
        <f t="shared" si="11"/>
        <v>0.63694305555555597</v>
      </c>
      <c r="AC29" s="98">
        <f t="shared" si="12"/>
        <v>0.6786097222222226</v>
      </c>
      <c r="AD29" s="98">
        <f t="shared" si="13"/>
        <v>0.75499861111111155</v>
      </c>
      <c r="AE29" s="90"/>
      <c r="AF29" s="94"/>
      <c r="AG29" s="94"/>
      <c r="AH29" s="94"/>
      <c r="AI29" s="94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</row>
    <row r="30" spans="1:57">
      <c r="A30" s="1951"/>
      <c r="B30" s="335" t="s">
        <v>507</v>
      </c>
      <c r="C30" s="1267" t="s">
        <v>5</v>
      </c>
      <c r="D30" s="515" t="s">
        <v>1683</v>
      </c>
      <c r="E30" s="1253" t="s">
        <v>157</v>
      </c>
      <c r="F30" s="571" t="s">
        <v>1116</v>
      </c>
      <c r="G30" s="571" t="s">
        <v>1125</v>
      </c>
      <c r="H30" s="516">
        <v>0.72</v>
      </c>
      <c r="I30" s="989">
        <f t="shared" si="16"/>
        <v>10.760000000000002</v>
      </c>
      <c r="J30" s="516">
        <v>30</v>
      </c>
      <c r="K30" s="518">
        <f t="shared" si="0"/>
        <v>1E-3</v>
      </c>
      <c r="L30" s="518">
        <f t="shared" si="14"/>
        <v>1.9887500000000002E-2</v>
      </c>
      <c r="M30" s="516">
        <v>0.72</v>
      </c>
      <c r="N30" s="518" t="s">
        <v>492</v>
      </c>
      <c r="O30" s="518" t="s">
        <v>492</v>
      </c>
      <c r="P30" s="518" t="s">
        <v>492</v>
      </c>
      <c r="Q30" s="518" t="s">
        <v>492</v>
      </c>
      <c r="R30" s="98">
        <f t="shared" si="1"/>
        <v>0.16572083333333329</v>
      </c>
      <c r="S30" s="98">
        <f t="shared" si="2"/>
        <v>0.2178041666666666</v>
      </c>
      <c r="T30" s="98">
        <f t="shared" si="3"/>
        <v>0.26294305555555536</v>
      </c>
      <c r="U30" s="98">
        <f t="shared" si="4"/>
        <v>0.30460972222222205</v>
      </c>
      <c r="V30" s="98">
        <f t="shared" si="5"/>
        <v>0.34627638888888873</v>
      </c>
      <c r="W30" s="98">
        <f t="shared" si="6"/>
        <v>0.38794305555555542</v>
      </c>
      <c r="X30" s="98">
        <f t="shared" si="7"/>
        <v>0.43655416666666652</v>
      </c>
      <c r="Y30" s="98">
        <f t="shared" si="8"/>
        <v>0.48863749999999984</v>
      </c>
      <c r="Z30" s="98">
        <f t="shared" si="9"/>
        <v>0.55113750000000039</v>
      </c>
      <c r="AA30" s="98">
        <f t="shared" si="10"/>
        <v>0.59627638888888934</v>
      </c>
      <c r="AB30" s="98">
        <f t="shared" si="11"/>
        <v>0.63794305555555597</v>
      </c>
      <c r="AC30" s="98">
        <f t="shared" si="12"/>
        <v>0.6796097222222226</v>
      </c>
      <c r="AD30" s="98">
        <f t="shared" si="13"/>
        <v>0.75599861111111155</v>
      </c>
      <c r="AE30" s="90"/>
      <c r="AF30" s="94"/>
      <c r="AG30" s="94"/>
      <c r="AH30" s="94"/>
      <c r="AI30" s="94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</row>
    <row r="31" spans="1:57">
      <c r="A31" s="1951"/>
      <c r="B31" s="335" t="s">
        <v>508</v>
      </c>
      <c r="C31" s="1264" t="s">
        <v>5</v>
      </c>
      <c r="D31" s="1516" t="s">
        <v>1683</v>
      </c>
      <c r="E31" s="1253" t="s">
        <v>102</v>
      </c>
      <c r="F31" s="571" t="s">
        <v>1130</v>
      </c>
      <c r="G31" s="571" t="s">
        <v>1131</v>
      </c>
      <c r="H31" s="468">
        <v>0.9</v>
      </c>
      <c r="I31" s="989">
        <f t="shared" si="16"/>
        <v>11.660000000000002</v>
      </c>
      <c r="J31" s="836">
        <v>35</v>
      </c>
      <c r="K31" s="37">
        <f t="shared" si="0"/>
        <v>1.0714285714285715E-3</v>
      </c>
      <c r="L31" s="37">
        <f t="shared" si="14"/>
        <v>2.0958928571428573E-2</v>
      </c>
      <c r="M31" s="468">
        <v>0.9</v>
      </c>
      <c r="N31" s="37" t="s">
        <v>492</v>
      </c>
      <c r="O31" s="37" t="s">
        <v>492</v>
      </c>
      <c r="P31" s="37" t="s">
        <v>492</v>
      </c>
      <c r="Q31" s="37" t="s">
        <v>492</v>
      </c>
      <c r="R31" s="98">
        <f t="shared" si="1"/>
        <v>0.16679226190476187</v>
      </c>
      <c r="S31" s="98">
        <f t="shared" si="2"/>
        <v>0.21887559523809519</v>
      </c>
      <c r="T31" s="98">
        <f t="shared" si="3"/>
        <v>0.26401448412698392</v>
      </c>
      <c r="U31" s="98">
        <f t="shared" si="4"/>
        <v>0.3056811507936506</v>
      </c>
      <c r="V31" s="98">
        <f t="shared" si="5"/>
        <v>0.34734781746031729</v>
      </c>
      <c r="W31" s="98">
        <f t="shared" si="6"/>
        <v>0.38901448412698397</v>
      </c>
      <c r="X31" s="98">
        <f t="shared" si="7"/>
        <v>0.43762559523809508</v>
      </c>
      <c r="Y31" s="98">
        <f t="shared" si="8"/>
        <v>0.48970892857142839</v>
      </c>
      <c r="Z31" s="98">
        <f t="shared" si="9"/>
        <v>0.552208928571429</v>
      </c>
      <c r="AA31" s="98">
        <f t="shared" si="10"/>
        <v>0.59734781746031795</v>
      </c>
      <c r="AB31" s="98">
        <f t="shared" si="11"/>
        <v>0.63901448412698458</v>
      </c>
      <c r="AC31" s="98">
        <f t="shared" si="12"/>
        <v>0.68068115079365121</v>
      </c>
      <c r="AD31" s="98">
        <f t="shared" si="13"/>
        <v>0.75707003968254016</v>
      </c>
      <c r="AE31" s="90"/>
      <c r="AF31" s="94"/>
      <c r="AG31" s="94"/>
      <c r="AH31" s="94"/>
      <c r="AI31" s="94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</row>
    <row r="32" spans="1:57">
      <c r="A32" s="1951"/>
      <c r="B32" s="335" t="s">
        <v>511</v>
      </c>
      <c r="C32" s="1264" t="s">
        <v>5</v>
      </c>
      <c r="D32" s="1516" t="s">
        <v>1683</v>
      </c>
      <c r="E32" s="1253" t="s">
        <v>158</v>
      </c>
      <c r="F32" s="571" t="s">
        <v>1117</v>
      </c>
      <c r="G32" s="571" t="s">
        <v>1124</v>
      </c>
      <c r="H32" s="468">
        <v>0.51</v>
      </c>
      <c r="I32" s="989">
        <f t="shared" si="16"/>
        <v>12.170000000000002</v>
      </c>
      <c r="J32" s="836">
        <v>30</v>
      </c>
      <c r="K32" s="37">
        <f t="shared" si="0"/>
        <v>7.0833333333333338E-4</v>
      </c>
      <c r="L32" s="37">
        <f t="shared" si="14"/>
        <v>2.1667261904761904E-2</v>
      </c>
      <c r="M32" s="468">
        <v>0.51</v>
      </c>
      <c r="N32" s="37" t="s">
        <v>492</v>
      </c>
      <c r="O32" s="37" t="s">
        <v>492</v>
      </c>
      <c r="P32" s="37" t="s">
        <v>492</v>
      </c>
      <c r="Q32" s="37" t="s">
        <v>492</v>
      </c>
      <c r="R32" s="98">
        <f t="shared" si="1"/>
        <v>0.16750059523809521</v>
      </c>
      <c r="S32" s="98">
        <f t="shared" si="2"/>
        <v>0.21958392857142853</v>
      </c>
      <c r="T32" s="98">
        <f t="shared" si="3"/>
        <v>0.26472281746031723</v>
      </c>
      <c r="U32" s="98">
        <f t="shared" si="4"/>
        <v>0.30638948412698391</v>
      </c>
      <c r="V32" s="98">
        <f t="shared" si="5"/>
        <v>0.3480561507936506</v>
      </c>
      <c r="W32" s="98">
        <f t="shared" si="6"/>
        <v>0.38972281746031728</v>
      </c>
      <c r="X32" s="98">
        <f t="shared" si="7"/>
        <v>0.43833392857142839</v>
      </c>
      <c r="Y32" s="98">
        <f t="shared" si="8"/>
        <v>0.4904172619047617</v>
      </c>
      <c r="Z32" s="98">
        <f t="shared" si="9"/>
        <v>0.55291726190476231</v>
      </c>
      <c r="AA32" s="98">
        <f t="shared" si="10"/>
        <v>0.59805615079365126</v>
      </c>
      <c r="AB32" s="98">
        <f t="shared" si="11"/>
        <v>0.63972281746031789</v>
      </c>
      <c r="AC32" s="98">
        <f t="shared" si="12"/>
        <v>0.68138948412698452</v>
      </c>
      <c r="AD32" s="98">
        <f t="shared" si="13"/>
        <v>0.75777837301587347</v>
      </c>
      <c r="AE32" s="90"/>
      <c r="AF32" s="94"/>
      <c r="AG32" s="94"/>
      <c r="AH32" s="94"/>
      <c r="AI32" s="94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</row>
    <row r="33" spans="1:48">
      <c r="A33" s="1951"/>
      <c r="B33" s="335" t="s">
        <v>509</v>
      </c>
      <c r="C33" s="1264" t="s">
        <v>5</v>
      </c>
      <c r="D33" s="1516" t="s">
        <v>1683</v>
      </c>
      <c r="E33" s="1253" t="s">
        <v>159</v>
      </c>
      <c r="F33" s="571" t="s">
        <v>1118</v>
      </c>
      <c r="G33" s="571" t="s">
        <v>1123</v>
      </c>
      <c r="H33" s="469">
        <v>0.33</v>
      </c>
      <c r="I33" s="1651">
        <f t="shared" si="16"/>
        <v>12.500000000000002</v>
      </c>
      <c r="J33" s="990">
        <v>30</v>
      </c>
      <c r="K33" s="37">
        <f t="shared" si="0"/>
        <v>4.5833333333333338E-4</v>
      </c>
      <c r="L33" s="37">
        <f t="shared" si="14"/>
        <v>2.2125595238095239E-2</v>
      </c>
      <c r="M33" s="469">
        <v>0.33</v>
      </c>
      <c r="N33" s="37" t="s">
        <v>492</v>
      </c>
      <c r="O33" s="37" t="s">
        <v>492</v>
      </c>
      <c r="P33" s="37" t="s">
        <v>492</v>
      </c>
      <c r="Q33" s="37" t="s">
        <v>492</v>
      </c>
      <c r="R33" s="98">
        <f t="shared" si="1"/>
        <v>0.16795892857142855</v>
      </c>
      <c r="S33" s="98">
        <f t="shared" si="2"/>
        <v>0.22004226190476187</v>
      </c>
      <c r="T33" s="98">
        <f t="shared" si="3"/>
        <v>0.26518115079365057</v>
      </c>
      <c r="U33" s="98">
        <f t="shared" si="4"/>
        <v>0.30684781746031725</v>
      </c>
      <c r="V33" s="98">
        <f t="shared" si="5"/>
        <v>0.34851448412698394</v>
      </c>
      <c r="W33" s="98">
        <f t="shared" si="6"/>
        <v>0.39018115079365062</v>
      </c>
      <c r="X33" s="98">
        <f t="shared" si="7"/>
        <v>0.43879226190476173</v>
      </c>
      <c r="Y33" s="98">
        <f t="shared" si="8"/>
        <v>0.49087559523809504</v>
      </c>
      <c r="Z33" s="98">
        <f t="shared" si="9"/>
        <v>0.55337559523809565</v>
      </c>
      <c r="AA33" s="98">
        <f t="shared" si="10"/>
        <v>0.5985144841269846</v>
      </c>
      <c r="AB33" s="98">
        <f t="shared" si="11"/>
        <v>0.64018115079365123</v>
      </c>
      <c r="AC33" s="98">
        <f t="shared" si="12"/>
        <v>0.68184781746031786</v>
      </c>
      <c r="AD33" s="98">
        <f t="shared" si="13"/>
        <v>0.75823670634920681</v>
      </c>
      <c r="AE33" s="90"/>
      <c r="AF33" s="94"/>
      <c r="AG33" s="94"/>
      <c r="AH33" s="94"/>
      <c r="AI33" s="94"/>
      <c r="AO33" s="15"/>
      <c r="AP33" s="15"/>
      <c r="AQ33" s="15"/>
      <c r="AR33" s="15"/>
      <c r="AS33" s="15"/>
      <c r="AT33" s="15"/>
      <c r="AU33" s="15"/>
      <c r="AV33" s="15"/>
    </row>
    <row r="34" spans="1:48">
      <c r="A34" s="1951"/>
      <c r="B34" s="1461" t="s">
        <v>510</v>
      </c>
      <c r="C34" s="1643" t="s">
        <v>5</v>
      </c>
      <c r="D34" s="1462" t="s">
        <v>1683</v>
      </c>
      <c r="E34" s="1462" t="s">
        <v>160</v>
      </c>
      <c r="F34" s="1463" t="s">
        <v>1119</v>
      </c>
      <c r="G34" s="1463" t="s">
        <v>1122</v>
      </c>
      <c r="H34" s="1695">
        <v>0.42</v>
      </c>
      <c r="I34" s="1651">
        <f t="shared" si="16"/>
        <v>12.920000000000002</v>
      </c>
      <c r="J34" s="1465">
        <v>30</v>
      </c>
      <c r="K34" s="1466">
        <f t="shared" si="0"/>
        <v>5.8333333333333338E-4</v>
      </c>
      <c r="L34" s="1466">
        <f t="shared" si="14"/>
        <v>2.2708928571428574E-2</v>
      </c>
      <c r="M34" s="1464">
        <v>0.77</v>
      </c>
      <c r="N34" s="1466" t="s">
        <v>492</v>
      </c>
      <c r="O34" s="1466" t="s">
        <v>492</v>
      </c>
      <c r="P34" s="1466" t="s">
        <v>492</v>
      </c>
      <c r="Q34" s="1466" t="s">
        <v>492</v>
      </c>
      <c r="R34" s="1467">
        <f t="shared" si="1"/>
        <v>0.16854226190476188</v>
      </c>
      <c r="S34" s="1467">
        <f t="shared" si="2"/>
        <v>0.22062559523809519</v>
      </c>
      <c r="T34" s="1467">
        <f t="shared" si="3"/>
        <v>0.26576448412698389</v>
      </c>
      <c r="U34" s="1467">
        <f t="shared" si="4"/>
        <v>0.30743115079365058</v>
      </c>
      <c r="V34" s="1467">
        <f t="shared" si="5"/>
        <v>0.34909781746031726</v>
      </c>
      <c r="W34" s="1467">
        <f t="shared" si="6"/>
        <v>0.39076448412698395</v>
      </c>
      <c r="X34" s="1467">
        <f t="shared" si="7"/>
        <v>0.43937559523809505</v>
      </c>
      <c r="Y34" s="1467">
        <f t="shared" si="8"/>
        <v>0.49145892857142837</v>
      </c>
      <c r="Z34" s="1467">
        <f t="shared" si="9"/>
        <v>0.55395892857142903</v>
      </c>
      <c r="AA34" s="1467">
        <f t="shared" si="10"/>
        <v>0.59909781746031798</v>
      </c>
      <c r="AB34" s="1467">
        <f t="shared" si="11"/>
        <v>0.64076448412698461</v>
      </c>
      <c r="AC34" s="1467">
        <f t="shared" si="12"/>
        <v>0.68243115079365124</v>
      </c>
      <c r="AD34" s="1467">
        <f t="shared" si="13"/>
        <v>0.75882003968254019</v>
      </c>
      <c r="AE34" s="90"/>
      <c r="AF34" s="90"/>
      <c r="AG34" s="90"/>
      <c r="AH34" s="90"/>
      <c r="AI34" s="90"/>
      <c r="AO34" s="15"/>
      <c r="AP34" s="15"/>
      <c r="AQ34" s="15"/>
      <c r="AR34" s="15"/>
      <c r="AS34" s="15"/>
      <c r="AT34" s="15"/>
      <c r="AU34" s="15"/>
      <c r="AV34" s="15"/>
    </row>
    <row r="35" spans="1:48">
      <c r="A35" s="1951"/>
      <c r="B35" s="7" t="s">
        <v>1165</v>
      </c>
      <c r="C35" s="1264" t="s">
        <v>5</v>
      </c>
      <c r="D35" s="1516" t="s">
        <v>1683</v>
      </c>
      <c r="E35" s="1253" t="s">
        <v>161</v>
      </c>
      <c r="F35" s="831" t="s">
        <v>850</v>
      </c>
      <c r="G35" s="831" t="s">
        <v>851</v>
      </c>
      <c r="H35" s="32">
        <v>1.53</v>
      </c>
      <c r="I35" s="1651">
        <f t="shared" si="16"/>
        <v>14.450000000000001</v>
      </c>
      <c r="J35" s="990">
        <v>35</v>
      </c>
      <c r="K35" s="37">
        <f t="shared" si="0"/>
        <v>1.8214285714285713E-3</v>
      </c>
      <c r="L35" s="37">
        <f t="shared" si="14"/>
        <v>2.4530357142857145E-2</v>
      </c>
      <c r="M35" s="836">
        <v>1.47</v>
      </c>
      <c r="N35" s="472">
        <f>N26+M35</f>
        <v>9.4700000000000024</v>
      </c>
      <c r="O35" s="990">
        <v>30</v>
      </c>
      <c r="P35" s="37">
        <f t="shared" si="15"/>
        <v>2.0416666666666669E-3</v>
      </c>
      <c r="Q35" s="37">
        <f>Q26+P35</f>
        <v>1.6773611111111114E-2</v>
      </c>
      <c r="R35" s="98">
        <f t="shared" si="1"/>
        <v>0.17036369047619046</v>
      </c>
      <c r="S35" s="98">
        <f t="shared" si="2"/>
        <v>0.22244702380952378</v>
      </c>
      <c r="T35" s="98">
        <f t="shared" si="3"/>
        <v>0.26758591269841248</v>
      </c>
      <c r="U35" s="98">
        <f t="shared" si="4"/>
        <v>0.30925257936507916</v>
      </c>
      <c r="V35" s="98">
        <f t="shared" si="5"/>
        <v>0.35091924603174585</v>
      </c>
      <c r="W35" s="98">
        <f t="shared" si="6"/>
        <v>0.39258591269841253</v>
      </c>
      <c r="X35" s="98">
        <f t="shared" si="7"/>
        <v>0.44119702380952364</v>
      </c>
      <c r="Y35" s="98">
        <f t="shared" si="8"/>
        <v>0.49328035714285695</v>
      </c>
      <c r="Z35" s="98">
        <f t="shared" si="9"/>
        <v>0.55578035714285756</v>
      </c>
      <c r="AA35" s="98">
        <f t="shared" si="10"/>
        <v>0.60091924603174651</v>
      </c>
      <c r="AB35" s="98">
        <f t="shared" si="11"/>
        <v>0.64258591269841314</v>
      </c>
      <c r="AC35" s="98">
        <f t="shared" si="12"/>
        <v>0.68425257936507977</v>
      </c>
      <c r="AD35" s="98">
        <f t="shared" si="13"/>
        <v>0.76064146825396872</v>
      </c>
      <c r="AE35" s="90"/>
      <c r="AF35" s="90"/>
      <c r="AG35" s="90"/>
      <c r="AH35" s="90"/>
      <c r="AI35" s="90"/>
      <c r="AO35" s="15"/>
      <c r="AP35" s="15"/>
      <c r="AQ35" s="15"/>
      <c r="AR35" s="15"/>
      <c r="AS35" s="15"/>
      <c r="AT35" s="15"/>
      <c r="AU35" s="15"/>
      <c r="AV35" s="15"/>
    </row>
    <row r="36" spans="1:48">
      <c r="A36" s="1951"/>
      <c r="B36" s="1178" t="s">
        <v>1695</v>
      </c>
      <c r="C36" s="1617" t="s">
        <v>4</v>
      </c>
      <c r="D36" s="524" t="s">
        <v>1683</v>
      </c>
      <c r="E36" s="1253" t="s">
        <v>183</v>
      </c>
      <c r="F36" s="831" t="s">
        <v>846</v>
      </c>
      <c r="G36" s="831" t="s">
        <v>847</v>
      </c>
      <c r="H36" s="526">
        <v>0.82</v>
      </c>
      <c r="I36" s="1651">
        <f t="shared" si="16"/>
        <v>15.270000000000001</v>
      </c>
      <c r="J36" s="217">
        <v>35</v>
      </c>
      <c r="K36" s="218">
        <f t="shared" si="0"/>
        <v>9.7619047619047609E-4</v>
      </c>
      <c r="L36" s="218">
        <f t="shared" si="14"/>
        <v>2.5506547619047623E-2</v>
      </c>
      <c r="M36" s="526">
        <v>0.82</v>
      </c>
      <c r="N36" s="526">
        <f>N35+M36</f>
        <v>10.290000000000003</v>
      </c>
      <c r="O36" s="217">
        <v>30</v>
      </c>
      <c r="P36" s="218">
        <f t="shared" si="15"/>
        <v>1.1388888888888887E-3</v>
      </c>
      <c r="Q36" s="218">
        <f t="shared" ref="Q36:Q44" si="19">Q35+P36</f>
        <v>1.7912500000000001E-2</v>
      </c>
      <c r="R36" s="219">
        <f t="shared" si="1"/>
        <v>0.17133988095238092</v>
      </c>
      <c r="S36" s="219">
        <f t="shared" si="2"/>
        <v>0.22342321428571424</v>
      </c>
      <c r="T36" s="219">
        <f t="shared" si="3"/>
        <v>0.26856210317460294</v>
      </c>
      <c r="U36" s="219">
        <f t="shared" si="4"/>
        <v>0.31022876984126962</v>
      </c>
      <c r="V36" s="219">
        <f t="shared" si="5"/>
        <v>0.35189543650793631</v>
      </c>
      <c r="W36" s="219">
        <f t="shared" si="6"/>
        <v>0.393562103174603</v>
      </c>
      <c r="X36" s="219">
        <f t="shared" si="7"/>
        <v>0.4421732142857141</v>
      </c>
      <c r="Y36" s="219">
        <f t="shared" si="8"/>
        <v>0.49425654761904741</v>
      </c>
      <c r="Z36" s="219">
        <f t="shared" si="9"/>
        <v>0.55675654761904803</v>
      </c>
      <c r="AA36" s="219">
        <f t="shared" si="10"/>
        <v>0.60189543650793698</v>
      </c>
      <c r="AB36" s="219">
        <f t="shared" si="11"/>
        <v>0.64356210317460361</v>
      </c>
      <c r="AC36" s="98">
        <f t="shared" si="12"/>
        <v>0.68522876984127024</v>
      </c>
      <c r="AD36" s="98">
        <f t="shared" si="13"/>
        <v>0.76161765873015919</v>
      </c>
      <c r="AE36" s="90"/>
      <c r="AF36" s="90"/>
      <c r="AG36" s="90"/>
      <c r="AH36" s="90"/>
      <c r="AI36" s="90"/>
      <c r="AO36" s="15"/>
      <c r="AP36" s="15"/>
      <c r="AQ36" s="15"/>
      <c r="AR36" s="15"/>
      <c r="AS36" s="15"/>
      <c r="AT36" s="15"/>
      <c r="AU36" s="489"/>
      <c r="AV36" s="489"/>
    </row>
    <row r="37" spans="1:48">
      <c r="A37" s="1951"/>
      <c r="B37" s="7" t="s">
        <v>1165</v>
      </c>
      <c r="C37" s="1264" t="s">
        <v>4</v>
      </c>
      <c r="D37" s="1516" t="s">
        <v>1683</v>
      </c>
      <c r="E37" s="1253" t="s">
        <v>184</v>
      </c>
      <c r="F37" s="831" t="s">
        <v>1163</v>
      </c>
      <c r="G37" s="831" t="s">
        <v>1164</v>
      </c>
      <c r="H37" s="836">
        <v>0.82</v>
      </c>
      <c r="I37" s="1651">
        <f t="shared" si="16"/>
        <v>16.09</v>
      </c>
      <c r="J37" s="836">
        <v>35</v>
      </c>
      <c r="K37" s="37">
        <f t="shared" si="0"/>
        <v>9.7619047619047609E-4</v>
      </c>
      <c r="L37" s="37">
        <f t="shared" si="14"/>
        <v>2.6482738095238101E-2</v>
      </c>
      <c r="M37" s="836">
        <v>0.82</v>
      </c>
      <c r="N37" s="472">
        <f t="shared" ref="N37:N44" si="20">N36+M37</f>
        <v>11.110000000000003</v>
      </c>
      <c r="O37" s="836">
        <v>30</v>
      </c>
      <c r="P37" s="37">
        <f t="shared" si="15"/>
        <v>1.1388888888888887E-3</v>
      </c>
      <c r="Q37" s="37">
        <f t="shared" si="19"/>
        <v>1.9051388888888889E-2</v>
      </c>
      <c r="R37" s="98">
        <f t="shared" si="1"/>
        <v>0.17231607142857139</v>
      </c>
      <c r="S37" s="98">
        <f t="shared" si="2"/>
        <v>0.2243994047619047</v>
      </c>
      <c r="T37" s="98">
        <f t="shared" si="3"/>
        <v>0.2695382936507934</v>
      </c>
      <c r="U37" s="98">
        <f t="shared" si="4"/>
        <v>0.31120496031746009</v>
      </c>
      <c r="V37" s="98">
        <f t="shared" si="5"/>
        <v>0.35287162698412677</v>
      </c>
      <c r="W37" s="98">
        <f t="shared" si="6"/>
        <v>0.39453829365079346</v>
      </c>
      <c r="X37" s="98">
        <f t="shared" si="7"/>
        <v>0.44314940476190456</v>
      </c>
      <c r="Y37" s="98">
        <f t="shared" si="8"/>
        <v>0.49523273809523788</v>
      </c>
      <c r="Z37" s="98">
        <f t="shared" si="9"/>
        <v>0.55773273809523849</v>
      </c>
      <c r="AA37" s="98">
        <f t="shared" si="10"/>
        <v>0.60287162698412744</v>
      </c>
      <c r="AB37" s="98">
        <f t="shared" si="11"/>
        <v>0.64453829365079407</v>
      </c>
      <c r="AC37" s="98">
        <f t="shared" si="12"/>
        <v>0.6862049603174607</v>
      </c>
      <c r="AD37" s="98">
        <f t="shared" si="13"/>
        <v>0.76259384920634965</v>
      </c>
      <c r="AE37" s="90"/>
      <c r="AF37" s="90"/>
      <c r="AG37" s="90"/>
      <c r="AH37" s="90"/>
      <c r="AI37" s="90"/>
      <c r="AO37" s="15"/>
      <c r="AP37" s="15"/>
      <c r="AQ37" s="15"/>
      <c r="AR37" s="15"/>
      <c r="AS37" s="15"/>
      <c r="AT37" s="15"/>
      <c r="AU37" s="15"/>
      <c r="AV37" s="15"/>
    </row>
    <row r="38" spans="1:48">
      <c r="A38" s="1951"/>
      <c r="B38" s="1074" t="s">
        <v>496</v>
      </c>
      <c r="C38" s="991" t="s">
        <v>4</v>
      </c>
      <c r="D38" s="1516" t="s">
        <v>1681</v>
      </c>
      <c r="E38" s="1253" t="s">
        <v>185</v>
      </c>
      <c r="F38" s="571" t="s">
        <v>1120</v>
      </c>
      <c r="G38" s="571" t="s">
        <v>1121</v>
      </c>
      <c r="H38" s="217">
        <v>2.69</v>
      </c>
      <c r="I38" s="1651">
        <f t="shared" si="16"/>
        <v>18.78</v>
      </c>
      <c r="J38" s="217">
        <v>35</v>
      </c>
      <c r="K38" s="218">
        <f t="shared" si="0"/>
        <v>3.2023809523809526E-3</v>
      </c>
      <c r="L38" s="218">
        <f t="shared" si="14"/>
        <v>2.9685119047619054E-2</v>
      </c>
      <c r="M38" s="217">
        <v>2.69</v>
      </c>
      <c r="N38" s="526">
        <f t="shared" si="20"/>
        <v>13.800000000000002</v>
      </c>
      <c r="O38" s="217">
        <v>30</v>
      </c>
      <c r="P38" s="218">
        <f t="shared" si="15"/>
        <v>3.7361111111111106E-3</v>
      </c>
      <c r="Q38" s="218">
        <f t="shared" si="19"/>
        <v>2.2787499999999999E-2</v>
      </c>
      <c r="R38" s="219">
        <f t="shared" si="1"/>
        <v>0.17551845238095234</v>
      </c>
      <c r="S38" s="219">
        <f t="shared" si="2"/>
        <v>0.22760178571428566</v>
      </c>
      <c r="T38" s="219">
        <f t="shared" si="3"/>
        <v>0.27274067460317436</v>
      </c>
      <c r="U38" s="219">
        <f t="shared" si="4"/>
        <v>0.31440734126984105</v>
      </c>
      <c r="V38" s="219">
        <f t="shared" si="5"/>
        <v>0.35607400793650773</v>
      </c>
      <c r="W38" s="219">
        <f t="shared" si="6"/>
        <v>0.39774067460317442</v>
      </c>
      <c r="X38" s="219">
        <f t="shared" si="7"/>
        <v>0.44635178571428552</v>
      </c>
      <c r="Y38" s="219">
        <f t="shared" si="8"/>
        <v>0.49843511904761884</v>
      </c>
      <c r="Z38" s="219">
        <f t="shared" si="9"/>
        <v>0.56093511904761939</v>
      </c>
      <c r="AA38" s="219">
        <f t="shared" si="10"/>
        <v>0.60607400793650834</v>
      </c>
      <c r="AB38" s="219">
        <f t="shared" si="11"/>
        <v>0.64774067460317497</v>
      </c>
      <c r="AC38" s="98">
        <f t="shared" si="12"/>
        <v>0.6894073412698416</v>
      </c>
      <c r="AD38" s="98">
        <f t="shared" si="13"/>
        <v>0.76579623015873055</v>
      </c>
      <c r="AE38" s="90"/>
      <c r="AF38" s="90"/>
      <c r="AG38" s="90"/>
      <c r="AH38" s="90"/>
      <c r="AI38" s="90"/>
      <c r="AO38" s="15"/>
      <c r="AP38" s="15"/>
      <c r="AQ38" s="15"/>
      <c r="AR38" s="15"/>
      <c r="AS38" s="15"/>
      <c r="AT38" s="15"/>
      <c r="AU38" s="15"/>
      <c r="AV38" s="15"/>
    </row>
    <row r="39" spans="1:48">
      <c r="A39" s="1951"/>
      <c r="B39" s="335" t="s">
        <v>486</v>
      </c>
      <c r="C39" s="481"/>
      <c r="D39" s="1507" t="s">
        <v>1681</v>
      </c>
      <c r="E39" s="1253" t="s">
        <v>186</v>
      </c>
      <c r="F39" s="571" t="s">
        <v>533</v>
      </c>
      <c r="G39" s="571" t="s">
        <v>91</v>
      </c>
      <c r="H39" s="124">
        <v>1.62</v>
      </c>
      <c r="I39" s="1651">
        <f t="shared" si="16"/>
        <v>20.400000000000002</v>
      </c>
      <c r="J39" s="836">
        <v>30</v>
      </c>
      <c r="K39" s="37">
        <f t="shared" si="0"/>
        <v>2.2500000000000003E-3</v>
      </c>
      <c r="L39" s="37">
        <f t="shared" si="14"/>
        <v>3.1935119047619052E-2</v>
      </c>
      <c r="M39" s="124">
        <v>1.62</v>
      </c>
      <c r="N39" s="472">
        <f t="shared" si="20"/>
        <v>15.420000000000002</v>
      </c>
      <c r="O39" s="836">
        <v>20</v>
      </c>
      <c r="P39" s="37">
        <f t="shared" si="15"/>
        <v>3.375E-3</v>
      </c>
      <c r="Q39" s="37">
        <f t="shared" si="19"/>
        <v>2.6162499999999998E-2</v>
      </c>
      <c r="R39" s="98">
        <f t="shared" si="1"/>
        <v>0.17776845238095235</v>
      </c>
      <c r="S39" s="98">
        <f t="shared" si="2"/>
        <v>0.22985178571428566</v>
      </c>
      <c r="T39" s="98">
        <f t="shared" si="3"/>
        <v>0.27499067460317433</v>
      </c>
      <c r="U39" s="98">
        <f t="shared" si="4"/>
        <v>0.31665734126984102</v>
      </c>
      <c r="V39" s="98">
        <f t="shared" si="5"/>
        <v>0.3583240079365077</v>
      </c>
      <c r="W39" s="98">
        <f t="shared" si="6"/>
        <v>0.39999067460317439</v>
      </c>
      <c r="X39" s="98">
        <f t="shared" si="7"/>
        <v>0.44860178571428549</v>
      </c>
      <c r="Y39" s="98">
        <f t="shared" si="8"/>
        <v>0.50068511904761881</v>
      </c>
      <c r="Z39" s="98">
        <f t="shared" si="9"/>
        <v>0.56318511904761936</v>
      </c>
      <c r="AA39" s="98">
        <f t="shared" si="10"/>
        <v>0.60832400793650832</v>
      </c>
      <c r="AB39" s="98">
        <f t="shared" si="11"/>
        <v>0.64999067460317494</v>
      </c>
      <c r="AC39" s="98">
        <f t="shared" si="12"/>
        <v>0.69165734126984157</v>
      </c>
      <c r="AD39" s="98">
        <f t="shared" si="13"/>
        <v>0.76804623015873053</v>
      </c>
      <c r="AE39" s="90"/>
      <c r="AF39" s="90"/>
      <c r="AG39" s="90"/>
      <c r="AH39" s="90"/>
      <c r="AI39" s="90"/>
      <c r="AO39" s="15"/>
      <c r="AP39" s="15"/>
      <c r="AQ39" s="15"/>
      <c r="AR39" s="15"/>
      <c r="AS39" s="15"/>
      <c r="AT39" s="15"/>
    </row>
    <row r="40" spans="1:48">
      <c r="A40" s="1951"/>
      <c r="B40" s="1074" t="s">
        <v>485</v>
      </c>
      <c r="C40" s="524"/>
      <c r="D40" s="524" t="s">
        <v>1681</v>
      </c>
      <c r="E40" s="1253" t="s">
        <v>187</v>
      </c>
      <c r="F40" s="571" t="s">
        <v>533</v>
      </c>
      <c r="G40" s="571" t="s">
        <v>91</v>
      </c>
      <c r="H40" s="1126">
        <v>0.4</v>
      </c>
      <c r="I40" s="1651">
        <f t="shared" si="16"/>
        <v>20.8</v>
      </c>
      <c r="J40" s="527">
        <v>20</v>
      </c>
      <c r="K40" s="218">
        <f t="shared" si="0"/>
        <v>8.3333333333333339E-4</v>
      </c>
      <c r="L40" s="218">
        <f t="shared" si="14"/>
        <v>3.2768452380952384E-2</v>
      </c>
      <c r="M40" s="1126">
        <v>0.4</v>
      </c>
      <c r="N40" s="526">
        <f t="shared" si="20"/>
        <v>15.820000000000002</v>
      </c>
      <c r="O40" s="527">
        <v>30</v>
      </c>
      <c r="P40" s="218">
        <f t="shared" si="15"/>
        <v>5.5555555555555556E-4</v>
      </c>
      <c r="Q40" s="218">
        <f t="shared" si="19"/>
        <v>2.6718055555555554E-2</v>
      </c>
      <c r="R40" s="219">
        <f t="shared" si="1"/>
        <v>0.17860178571428567</v>
      </c>
      <c r="S40" s="219">
        <f t="shared" si="2"/>
        <v>0.23068511904761899</v>
      </c>
      <c r="T40" s="219">
        <f t="shared" si="3"/>
        <v>0.27582400793650769</v>
      </c>
      <c r="U40" s="219">
        <f t="shared" si="4"/>
        <v>0.31749067460317437</v>
      </c>
      <c r="V40" s="219">
        <f t="shared" si="5"/>
        <v>0.35915734126984106</v>
      </c>
      <c r="W40" s="219">
        <f t="shared" si="6"/>
        <v>0.40082400793650774</v>
      </c>
      <c r="X40" s="219">
        <f t="shared" si="7"/>
        <v>0.44943511904761885</v>
      </c>
      <c r="Y40" s="219">
        <f t="shared" si="8"/>
        <v>0.50151845238095216</v>
      </c>
      <c r="Z40" s="219">
        <f t="shared" si="9"/>
        <v>0.56401845238095272</v>
      </c>
      <c r="AA40" s="219">
        <f t="shared" si="10"/>
        <v>0.60915734126984167</v>
      </c>
      <c r="AB40" s="219">
        <f t="shared" si="11"/>
        <v>0.6508240079365083</v>
      </c>
      <c r="AC40" s="98">
        <f t="shared" si="12"/>
        <v>0.69249067460317493</v>
      </c>
      <c r="AD40" s="98">
        <f t="shared" si="13"/>
        <v>0.76887956349206388</v>
      </c>
      <c r="AE40" s="90"/>
      <c r="AF40" s="90"/>
      <c r="AG40" s="90"/>
      <c r="AH40" s="90"/>
      <c r="AI40" s="90"/>
      <c r="AO40" s="489"/>
      <c r="AP40" s="489"/>
      <c r="AQ40" s="489"/>
      <c r="AR40" s="489"/>
      <c r="AS40" s="489"/>
      <c r="AT40" s="15"/>
    </row>
    <row r="41" spans="1:48">
      <c r="A41" s="1951"/>
      <c r="B41" s="1065" t="s">
        <v>484</v>
      </c>
      <c r="C41" s="991"/>
      <c r="D41" s="1516" t="s">
        <v>1681</v>
      </c>
      <c r="E41" s="1253" t="s">
        <v>188</v>
      </c>
      <c r="F41" s="571" t="s">
        <v>533</v>
      </c>
      <c r="G41" s="571" t="s">
        <v>91</v>
      </c>
      <c r="H41" s="179">
        <v>0.43</v>
      </c>
      <c r="I41" s="1651">
        <f t="shared" si="16"/>
        <v>21.23</v>
      </c>
      <c r="J41" s="989">
        <v>20</v>
      </c>
      <c r="K41" s="37">
        <f t="shared" si="0"/>
        <v>8.9583333333333323E-4</v>
      </c>
      <c r="L41" s="37">
        <f t="shared" si="14"/>
        <v>3.3664285714285716E-2</v>
      </c>
      <c r="M41" s="179">
        <v>0.43</v>
      </c>
      <c r="N41" s="472">
        <f t="shared" si="20"/>
        <v>16.250000000000004</v>
      </c>
      <c r="O41" s="989">
        <v>30</v>
      </c>
      <c r="P41" s="37">
        <f t="shared" si="15"/>
        <v>5.9722222222222219E-4</v>
      </c>
      <c r="Q41" s="37">
        <f t="shared" si="19"/>
        <v>2.7315277777777775E-2</v>
      </c>
      <c r="R41" s="98">
        <f t="shared" si="1"/>
        <v>0.17949761904761902</v>
      </c>
      <c r="S41" s="98">
        <f t="shared" si="2"/>
        <v>0.23158095238095233</v>
      </c>
      <c r="T41" s="98">
        <f t="shared" si="3"/>
        <v>0.276719841269841</v>
      </c>
      <c r="U41" s="98">
        <f t="shared" si="4"/>
        <v>0.31838650793650769</v>
      </c>
      <c r="V41" s="98">
        <f t="shared" si="5"/>
        <v>0.36005317460317438</v>
      </c>
      <c r="W41" s="98">
        <f t="shared" si="6"/>
        <v>0.40171984126984106</v>
      </c>
      <c r="X41" s="98">
        <f t="shared" si="7"/>
        <v>0.45033095238095217</v>
      </c>
      <c r="Y41" s="98">
        <f t="shared" si="8"/>
        <v>0.50241428571428548</v>
      </c>
      <c r="Z41" s="98">
        <f t="shared" si="9"/>
        <v>0.56491428571428604</v>
      </c>
      <c r="AA41" s="98">
        <f t="shared" si="10"/>
        <v>0.61005317460317499</v>
      </c>
      <c r="AB41" s="98">
        <f t="shared" si="11"/>
        <v>0.65171984126984162</v>
      </c>
      <c r="AC41" s="98">
        <f t="shared" si="12"/>
        <v>0.69338650793650825</v>
      </c>
      <c r="AD41" s="98">
        <f t="shared" si="13"/>
        <v>0.7697753968253972</v>
      </c>
      <c r="AE41" s="90"/>
      <c r="AF41" s="90"/>
      <c r="AG41" s="90"/>
      <c r="AH41" s="90"/>
      <c r="AI41" s="90"/>
      <c r="AO41" s="15"/>
      <c r="AP41" s="15"/>
      <c r="AQ41" s="15"/>
      <c r="AR41" s="15"/>
      <c r="AS41" s="15"/>
      <c r="AT41" s="15"/>
    </row>
    <row r="42" spans="1:48">
      <c r="A42" s="1951"/>
      <c r="B42" s="872" t="s">
        <v>489</v>
      </c>
      <c r="C42" s="835"/>
      <c r="D42" s="1509" t="s">
        <v>1681</v>
      </c>
      <c r="E42" s="1253" t="s">
        <v>189</v>
      </c>
      <c r="F42" s="571" t="s">
        <v>533</v>
      </c>
      <c r="G42" s="571" t="s">
        <v>91</v>
      </c>
      <c r="H42" s="973">
        <v>0.27</v>
      </c>
      <c r="I42" s="1651">
        <f t="shared" si="16"/>
        <v>21.5</v>
      </c>
      <c r="J42" s="973">
        <v>20</v>
      </c>
      <c r="K42" s="37">
        <f t="shared" si="0"/>
        <v>5.6250000000000007E-4</v>
      </c>
      <c r="L42" s="37">
        <f t="shared" si="14"/>
        <v>3.4226785714285717E-2</v>
      </c>
      <c r="M42" s="973">
        <v>0.27</v>
      </c>
      <c r="N42" s="472">
        <f t="shared" si="20"/>
        <v>16.520000000000003</v>
      </c>
      <c r="O42" s="973">
        <v>30</v>
      </c>
      <c r="P42" s="37">
        <f t="shared" si="15"/>
        <v>3.7500000000000006E-4</v>
      </c>
      <c r="Q42" s="37">
        <f t="shared" si="19"/>
        <v>2.7690277777777775E-2</v>
      </c>
      <c r="R42" s="98">
        <f t="shared" si="1"/>
        <v>0.18006011904761901</v>
      </c>
      <c r="S42" s="98">
        <f t="shared" si="2"/>
        <v>0.23214345238095233</v>
      </c>
      <c r="T42" s="98">
        <f t="shared" si="3"/>
        <v>0.27728234126984103</v>
      </c>
      <c r="U42" s="98">
        <f t="shared" si="4"/>
        <v>0.31894900793650771</v>
      </c>
      <c r="V42" s="98">
        <f t="shared" si="5"/>
        <v>0.3606156746031744</v>
      </c>
      <c r="W42" s="98">
        <f t="shared" si="6"/>
        <v>0.40228234126984108</v>
      </c>
      <c r="X42" s="98">
        <f t="shared" si="7"/>
        <v>0.45089345238095219</v>
      </c>
      <c r="Y42" s="98">
        <f t="shared" si="8"/>
        <v>0.5029767857142855</v>
      </c>
      <c r="Z42" s="98">
        <f t="shared" si="9"/>
        <v>0.56547678571428606</v>
      </c>
      <c r="AA42" s="98">
        <f t="shared" si="10"/>
        <v>0.61061567460317501</v>
      </c>
      <c r="AB42" s="98">
        <f t="shared" si="11"/>
        <v>0.65228234126984164</v>
      </c>
      <c r="AC42" s="98">
        <f t="shared" si="12"/>
        <v>0.69394900793650827</v>
      </c>
      <c r="AD42" s="98">
        <f t="shared" si="13"/>
        <v>0.77033789682539722</v>
      </c>
      <c r="AE42" s="90"/>
      <c r="AF42" s="90"/>
      <c r="AG42" s="90"/>
      <c r="AH42" s="90"/>
      <c r="AI42" s="90"/>
      <c r="AO42" s="15"/>
      <c r="AP42" s="15"/>
      <c r="AQ42" s="15"/>
      <c r="AR42" s="15"/>
      <c r="AS42" s="15"/>
      <c r="AT42" s="15"/>
    </row>
    <row r="43" spans="1:48">
      <c r="A43" s="1951"/>
      <c r="B43" s="872" t="s">
        <v>488</v>
      </c>
      <c r="C43" s="795"/>
      <c r="D43" s="1616" t="s">
        <v>1681</v>
      </c>
      <c r="E43" s="1253" t="s">
        <v>393</v>
      </c>
      <c r="F43" s="571" t="s">
        <v>533</v>
      </c>
      <c r="G43" s="571" t="s">
        <v>91</v>
      </c>
      <c r="H43" s="990">
        <v>0.47</v>
      </c>
      <c r="I43" s="1651">
        <f t="shared" si="16"/>
        <v>21.97</v>
      </c>
      <c r="J43" s="990">
        <v>20</v>
      </c>
      <c r="K43" s="37">
        <f>(H43/J43)/24</f>
        <v>9.791666666666666E-4</v>
      </c>
      <c r="L43" s="37">
        <f t="shared" si="14"/>
        <v>3.5205952380952386E-2</v>
      </c>
      <c r="M43" s="990">
        <v>0.47</v>
      </c>
      <c r="N43" s="472">
        <f t="shared" si="20"/>
        <v>16.990000000000002</v>
      </c>
      <c r="O43" s="990">
        <v>30</v>
      </c>
      <c r="P43" s="37">
        <f t="shared" si="15"/>
        <v>6.5277777777777773E-4</v>
      </c>
      <c r="Q43" s="37">
        <f t="shared" si="19"/>
        <v>2.8343055555555552E-2</v>
      </c>
      <c r="R43" s="98">
        <f t="shared" si="1"/>
        <v>0.18103928571428568</v>
      </c>
      <c r="S43" s="98">
        <f t="shared" si="2"/>
        <v>0.233122619047619</v>
      </c>
      <c r="T43" s="98">
        <f t="shared" si="3"/>
        <v>0.27826150793650767</v>
      </c>
      <c r="U43" s="98">
        <f t="shared" si="4"/>
        <v>0.31992817460317435</v>
      </c>
      <c r="V43" s="98">
        <f t="shared" si="5"/>
        <v>0.36159484126984104</v>
      </c>
      <c r="W43" s="98">
        <f t="shared" si="6"/>
        <v>0.40326150793650772</v>
      </c>
      <c r="X43" s="98">
        <f t="shared" si="7"/>
        <v>0.45187261904761883</v>
      </c>
      <c r="Y43" s="98">
        <f t="shared" si="8"/>
        <v>0.50395595238095214</v>
      </c>
      <c r="Z43" s="98">
        <f t="shared" si="9"/>
        <v>0.5664559523809527</v>
      </c>
      <c r="AA43" s="98">
        <f t="shared" si="10"/>
        <v>0.61159484126984165</v>
      </c>
      <c r="AB43" s="98">
        <f t="shared" si="11"/>
        <v>0.65326150793650828</v>
      </c>
      <c r="AC43" s="98">
        <f t="shared" si="12"/>
        <v>0.69492817460317491</v>
      </c>
      <c r="AD43" s="98">
        <f t="shared" si="13"/>
        <v>0.77131706349206386</v>
      </c>
      <c r="AE43" s="90"/>
      <c r="AF43" s="90"/>
      <c r="AG43" s="90"/>
      <c r="AH43" s="90"/>
      <c r="AI43" s="90"/>
      <c r="AJ43" s="15"/>
      <c r="AK43" s="15"/>
      <c r="AL43" s="15"/>
      <c r="AM43" s="15"/>
      <c r="AN43" s="15"/>
      <c r="AO43" s="15"/>
    </row>
    <row r="44" spans="1:48">
      <c r="A44" s="1951"/>
      <c r="B44" s="1179" t="s">
        <v>420</v>
      </c>
      <c r="C44" s="1422" t="s">
        <v>4</v>
      </c>
      <c r="D44" s="3" t="s">
        <v>1681</v>
      </c>
      <c r="E44" s="1253" t="s">
        <v>394</v>
      </c>
      <c r="F44" s="1058" t="s">
        <v>918</v>
      </c>
      <c r="G44" s="1058" t="s">
        <v>919</v>
      </c>
      <c r="H44" s="4">
        <v>0.85</v>
      </c>
      <c r="I44" s="1651">
        <f t="shared" si="16"/>
        <v>22.82</v>
      </c>
      <c r="J44" s="899">
        <v>20</v>
      </c>
      <c r="K44" s="5">
        <f>(H44/J44)/24</f>
        <v>1.7708333333333332E-3</v>
      </c>
      <c r="L44" s="5">
        <f t="shared" si="14"/>
        <v>3.6976785714285719E-2</v>
      </c>
      <c r="M44" s="4">
        <v>0.85</v>
      </c>
      <c r="N44" s="519">
        <f t="shared" si="20"/>
        <v>17.840000000000003</v>
      </c>
      <c r="O44" s="899">
        <v>30</v>
      </c>
      <c r="P44" s="5">
        <f t="shared" si="15"/>
        <v>1.1805555555555556E-3</v>
      </c>
      <c r="Q44" s="5">
        <f t="shared" si="19"/>
        <v>2.9523611111111108E-2</v>
      </c>
      <c r="R44" s="98">
        <f t="shared" si="1"/>
        <v>0.18281011904761901</v>
      </c>
      <c r="S44" s="98">
        <f t="shared" si="2"/>
        <v>0.23489345238095233</v>
      </c>
      <c r="T44" s="98">
        <f t="shared" si="3"/>
        <v>0.280032341269841</v>
      </c>
      <c r="U44" s="98">
        <f t="shared" si="4"/>
        <v>0.32169900793650769</v>
      </c>
      <c r="V44" s="98">
        <f t="shared" si="5"/>
        <v>0.36336567460317437</v>
      </c>
      <c r="W44" s="98">
        <f t="shared" si="6"/>
        <v>0.40503234126984106</v>
      </c>
      <c r="X44" s="98">
        <f t="shared" si="7"/>
        <v>0.45364345238095216</v>
      </c>
      <c r="Y44" s="98">
        <f t="shared" si="8"/>
        <v>0.50572678571428553</v>
      </c>
      <c r="Z44" s="98">
        <f t="shared" si="9"/>
        <v>0.56822678571428609</v>
      </c>
      <c r="AA44" s="98">
        <f t="shared" si="10"/>
        <v>0.61336567460317504</v>
      </c>
      <c r="AB44" s="98">
        <f t="shared" si="11"/>
        <v>0.65503234126984167</v>
      </c>
      <c r="AC44" s="98">
        <f t="shared" si="12"/>
        <v>0.6966990079365083</v>
      </c>
      <c r="AD44" s="98">
        <f t="shared" si="13"/>
        <v>0.77308789682539725</v>
      </c>
      <c r="AE44" s="15"/>
      <c r="AF44" s="15"/>
      <c r="AG44" s="15"/>
      <c r="AH44" s="15"/>
      <c r="AI44" s="15"/>
      <c r="AJ44" s="15"/>
      <c r="AK44" s="15"/>
      <c r="AL44" s="15"/>
      <c r="AM44" s="15"/>
      <c r="AN44" s="15"/>
    </row>
    <row r="45" spans="1:48">
      <c r="A45" s="338"/>
      <c r="C45" s="491"/>
      <c r="D45" s="491"/>
      <c r="E45" s="361"/>
      <c r="F45" s="333"/>
      <c r="G45" s="361"/>
      <c r="H45" s="78"/>
      <c r="I45" s="78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361"/>
      <c r="V45" s="361"/>
      <c r="W45" s="94"/>
      <c r="X45" s="94"/>
      <c r="AF45" s="15"/>
      <c r="AG45" s="15"/>
      <c r="AH45" s="15"/>
      <c r="AI45" s="15"/>
      <c r="AJ45" s="15"/>
      <c r="AK45" s="15"/>
    </row>
    <row r="46" spans="1:48" ht="16.5" customHeight="1">
      <c r="A46" s="338"/>
      <c r="C46" s="576"/>
      <c r="D46" s="576" t="s">
        <v>1793</v>
      </c>
      <c r="E46" s="361"/>
      <c r="F46" s="333" t="s">
        <v>1794</v>
      </c>
      <c r="G46" s="361"/>
      <c r="H46" s="78"/>
      <c r="I46" s="78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361"/>
      <c r="V46" s="361"/>
      <c r="W46" s="94"/>
      <c r="X46" s="94"/>
      <c r="AF46" s="15"/>
      <c r="AG46" s="15"/>
      <c r="AH46" s="15"/>
      <c r="AI46" s="15"/>
      <c r="AJ46" s="15"/>
      <c r="AK46" s="15"/>
    </row>
    <row r="47" spans="1:48" hidden="1">
      <c r="A47" s="338"/>
      <c r="C47" s="576"/>
      <c r="D47" s="576"/>
      <c r="E47" s="361"/>
      <c r="F47" s="333"/>
      <c r="G47" s="361"/>
      <c r="H47" s="78"/>
      <c r="I47" s="78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361"/>
      <c r="V47" s="361"/>
      <c r="W47" s="94"/>
      <c r="X47" s="94"/>
      <c r="AF47" s="15"/>
      <c r="AG47" s="15"/>
      <c r="AH47" s="15"/>
      <c r="AI47" s="15"/>
      <c r="AJ47" s="15"/>
      <c r="AK47" s="15"/>
    </row>
    <row r="48" spans="1:48" hidden="1">
      <c r="A48" s="338"/>
      <c r="C48" s="576"/>
      <c r="D48" s="576"/>
      <c r="E48" s="361"/>
      <c r="F48" s="333"/>
      <c r="G48" s="361"/>
      <c r="H48" s="78"/>
      <c r="I48" s="78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361"/>
      <c r="V48" s="361"/>
      <c r="W48" s="94"/>
      <c r="X48" s="94"/>
      <c r="AF48" s="15"/>
      <c r="AG48" s="15"/>
      <c r="AH48" s="15"/>
      <c r="AI48" s="15"/>
      <c r="AJ48" s="15"/>
      <c r="AK48" s="15"/>
    </row>
    <row r="49" spans="1:40" hidden="1">
      <c r="A49" s="338"/>
      <c r="C49" s="576"/>
      <c r="D49" s="576"/>
      <c r="E49" s="361"/>
      <c r="F49" s="333"/>
      <c r="G49" s="361"/>
      <c r="H49" s="78"/>
      <c r="I49" s="78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361"/>
      <c r="V49" s="361"/>
      <c r="W49" s="94"/>
      <c r="X49" s="94"/>
      <c r="AF49" s="15"/>
      <c r="AG49" s="15"/>
      <c r="AH49" s="15"/>
      <c r="AI49" s="15"/>
      <c r="AJ49" s="15"/>
      <c r="AK49" s="15"/>
    </row>
    <row r="50" spans="1:40" ht="22.5" hidden="1" customHeight="1">
      <c r="A50" s="338"/>
      <c r="C50" s="576"/>
      <c r="D50" s="576"/>
      <c r="E50" s="361"/>
      <c r="F50" s="333"/>
      <c r="G50" s="361"/>
      <c r="H50" s="78"/>
      <c r="I50" s="78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361"/>
      <c r="V50" s="361"/>
      <c r="W50" s="94"/>
      <c r="X50" s="94"/>
      <c r="AF50" s="15"/>
      <c r="AG50" s="15"/>
      <c r="AH50" s="15"/>
      <c r="AI50" s="15"/>
      <c r="AJ50" s="15"/>
      <c r="AK50" s="15"/>
    </row>
    <row r="51" spans="1:40" ht="22.5" hidden="1" customHeight="1">
      <c r="A51" s="338"/>
      <c r="C51" s="576"/>
      <c r="D51" s="576"/>
      <c r="E51" s="361"/>
      <c r="F51" s="333"/>
      <c r="G51" s="361"/>
      <c r="H51" s="78"/>
      <c r="I51" s="78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361"/>
      <c r="V51" s="361"/>
      <c r="W51" s="94"/>
      <c r="X51" s="94"/>
      <c r="AF51" s="15"/>
      <c r="AG51" s="15"/>
      <c r="AH51" s="15"/>
      <c r="AI51" s="15"/>
      <c r="AJ51" s="15"/>
      <c r="AK51" s="15"/>
    </row>
    <row r="52" spans="1:40" ht="22.5" hidden="1" customHeight="1">
      <c r="A52" s="338"/>
      <c r="C52" s="576"/>
      <c r="D52" s="576"/>
      <c r="E52" s="361"/>
      <c r="F52" s="333"/>
      <c r="G52" s="361"/>
      <c r="H52" s="78"/>
      <c r="I52" s="78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361"/>
      <c r="V52" s="361"/>
      <c r="W52" s="94"/>
      <c r="X52" s="94"/>
      <c r="AF52" s="15"/>
      <c r="AG52" s="15"/>
      <c r="AH52" s="15"/>
      <c r="AI52" s="15"/>
      <c r="AJ52" s="15"/>
      <c r="AK52" s="15"/>
    </row>
    <row r="53" spans="1:40" ht="22.5" hidden="1" customHeight="1">
      <c r="A53" s="338"/>
      <c r="C53" s="576"/>
      <c r="D53" s="576"/>
      <c r="E53" s="361"/>
      <c r="F53" s="333"/>
      <c r="G53" s="361"/>
      <c r="H53" s="78"/>
      <c r="I53" s="78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361"/>
      <c r="V53" s="361"/>
      <c r="W53" s="94"/>
      <c r="X53" s="94"/>
      <c r="AF53" s="15"/>
      <c r="AG53" s="15"/>
      <c r="AH53" s="15"/>
      <c r="AI53" s="15"/>
      <c r="AJ53" s="15"/>
      <c r="AK53" s="15"/>
    </row>
    <row r="54" spans="1:40" hidden="1">
      <c r="A54" s="338"/>
      <c r="C54" s="576"/>
      <c r="D54" s="576"/>
      <c r="E54" s="361"/>
      <c r="F54" s="333"/>
      <c r="G54" s="361"/>
      <c r="H54" s="78"/>
      <c r="I54" s="78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361"/>
      <c r="V54" s="361"/>
      <c r="W54" s="94"/>
      <c r="X54" s="94"/>
      <c r="AF54" s="15"/>
      <c r="AG54" s="15"/>
      <c r="AK54" s="15"/>
    </row>
    <row r="55" spans="1:40">
      <c r="A55" s="338"/>
      <c r="C55" s="576"/>
      <c r="D55" s="576"/>
      <c r="E55" s="361"/>
      <c r="F55" s="333"/>
      <c r="G55" s="361"/>
      <c r="H55" s="78"/>
      <c r="I55" s="78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361"/>
      <c r="V55" s="361"/>
      <c r="W55" s="94"/>
      <c r="X55" s="94"/>
      <c r="AF55" s="15"/>
      <c r="AG55" s="15"/>
      <c r="AK55" s="15"/>
    </row>
    <row r="56" spans="1:40" ht="30.75" customHeight="1">
      <c r="A56" s="338"/>
      <c r="C56" s="576"/>
      <c r="D56" s="576"/>
      <c r="E56" s="361"/>
      <c r="F56" s="333"/>
      <c r="G56" s="361"/>
      <c r="H56" s="78"/>
      <c r="I56" s="78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361"/>
      <c r="V56" s="361"/>
      <c r="W56" s="94"/>
      <c r="X56" s="94"/>
      <c r="AF56" s="15"/>
      <c r="AG56" s="15"/>
      <c r="AK56" s="15"/>
    </row>
    <row r="57" spans="1:40" ht="33" hidden="1" customHeight="1">
      <c r="A57" s="338"/>
      <c r="C57" s="576"/>
      <c r="D57" s="576"/>
      <c r="E57" s="361"/>
      <c r="F57" s="333"/>
      <c r="G57" s="361"/>
      <c r="H57" s="78"/>
      <c r="I57" s="78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361"/>
      <c r="V57" s="361"/>
      <c r="W57" s="94"/>
      <c r="X57" s="94"/>
      <c r="AF57" s="15"/>
      <c r="AG57" s="15"/>
      <c r="AK57" s="15"/>
    </row>
    <row r="58" spans="1:40" ht="38.25" hidden="1" customHeight="1">
      <c r="A58" s="338"/>
      <c r="C58" s="576"/>
      <c r="D58" s="576"/>
      <c r="E58" s="361"/>
      <c r="F58" s="333"/>
      <c r="G58" s="361"/>
      <c r="H58" s="78"/>
      <c r="I58" s="78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361"/>
      <c r="V58" s="361"/>
      <c r="W58" s="94"/>
      <c r="X58" s="94"/>
      <c r="AF58" s="15"/>
      <c r="AG58" s="15"/>
      <c r="AJ58" s="86"/>
      <c r="AK58" s="15"/>
    </row>
    <row r="59" spans="1:40" ht="8.25" hidden="1" customHeight="1">
      <c r="A59" s="338"/>
      <c r="C59" s="576"/>
      <c r="D59" s="576"/>
      <c r="E59" s="361"/>
      <c r="F59" s="333"/>
      <c r="G59" s="361"/>
      <c r="H59" s="78"/>
      <c r="I59" s="78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361"/>
      <c r="V59" s="361"/>
      <c r="W59" s="94"/>
      <c r="X59" s="94"/>
      <c r="AF59" s="15"/>
      <c r="AG59" s="15"/>
      <c r="AH59" s="546"/>
      <c r="AI59" s="534"/>
      <c r="AL59" s="361"/>
      <c r="AM59" s="15"/>
    </row>
    <row r="60" spans="1:40" hidden="1">
      <c r="A60" s="338"/>
      <c r="C60" s="576"/>
      <c r="D60" s="576"/>
      <c r="E60" s="361"/>
      <c r="F60" s="333"/>
      <c r="G60" s="361"/>
      <c r="H60" s="78"/>
      <c r="I60" s="78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361"/>
      <c r="V60" s="361"/>
      <c r="W60" s="94"/>
      <c r="X60" s="94"/>
      <c r="AF60" s="15"/>
      <c r="AG60" s="15"/>
      <c r="AH60" s="542"/>
      <c r="AI60" s="534"/>
      <c r="AM60" s="393"/>
      <c r="AN60" s="489"/>
    </row>
    <row r="61" spans="1:40" hidden="1">
      <c r="A61" s="338"/>
      <c r="C61" s="576"/>
      <c r="D61" s="576"/>
      <c r="E61" s="361"/>
      <c r="F61" s="333"/>
      <c r="G61" s="361"/>
      <c r="H61" s="78"/>
      <c r="I61" s="78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361"/>
      <c r="V61" s="361"/>
      <c r="W61" s="94"/>
      <c r="X61" s="94"/>
      <c r="AF61" s="15"/>
      <c r="AG61" s="15"/>
      <c r="AH61" s="542"/>
      <c r="AI61" s="534"/>
      <c r="AM61" s="90"/>
      <c r="AN61" s="15"/>
    </row>
    <row r="62" spans="1:40" ht="16.5" hidden="1" customHeight="1">
      <c r="A62" s="338"/>
      <c r="C62" s="576"/>
      <c r="D62" s="576"/>
      <c r="E62" s="361"/>
      <c r="F62" s="333"/>
      <c r="G62" s="361"/>
      <c r="H62" s="78"/>
      <c r="I62" s="78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361"/>
      <c r="V62" s="361"/>
      <c r="W62" s="94"/>
      <c r="X62" s="94"/>
      <c r="AF62" s="15"/>
      <c r="AG62" s="15"/>
      <c r="AH62" s="544"/>
      <c r="AI62" s="534"/>
      <c r="AM62" s="90"/>
      <c r="AN62" s="15"/>
    </row>
    <row r="63" spans="1:40" hidden="1">
      <c r="A63" s="338"/>
      <c r="C63" s="576"/>
      <c r="D63" s="576"/>
      <c r="E63" s="361"/>
      <c r="F63" s="333"/>
      <c r="G63" s="361"/>
      <c r="H63" s="78"/>
      <c r="I63" s="78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361"/>
      <c r="V63" s="361"/>
      <c r="W63" s="94"/>
      <c r="X63" s="94"/>
      <c r="AF63" s="15"/>
      <c r="AG63" s="15"/>
      <c r="AH63" s="545"/>
      <c r="AI63" s="534"/>
      <c r="AM63" s="90"/>
    </row>
    <row r="64" spans="1:40" hidden="1">
      <c r="A64" s="338"/>
      <c r="C64" s="576"/>
      <c r="D64" s="576"/>
      <c r="E64" s="361"/>
      <c r="F64" s="333"/>
      <c r="G64" s="361"/>
      <c r="H64" s="78"/>
      <c r="I64" s="78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361"/>
      <c r="V64" s="361"/>
      <c r="W64" s="94"/>
      <c r="X64" s="94"/>
      <c r="AF64" s="15"/>
      <c r="AG64" s="15"/>
      <c r="AH64" s="545"/>
      <c r="AI64" s="534"/>
      <c r="AM64" s="90"/>
    </row>
    <row r="65" spans="1:39" hidden="1">
      <c r="A65" s="338"/>
      <c r="C65" s="576"/>
      <c r="D65" s="576"/>
      <c r="E65" s="361"/>
      <c r="F65" s="333"/>
      <c r="G65" s="361"/>
      <c r="H65" s="78"/>
      <c r="I65" s="78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361"/>
      <c r="V65" s="361"/>
      <c r="W65" s="94"/>
      <c r="X65" s="94"/>
      <c r="AF65" s="15"/>
      <c r="AG65" s="15"/>
      <c r="AH65" s="545"/>
      <c r="AI65" s="534"/>
      <c r="AM65" s="90"/>
    </row>
    <row r="66" spans="1:39" hidden="1">
      <c r="A66" s="338"/>
      <c r="C66" s="576"/>
      <c r="D66" s="576"/>
      <c r="E66" s="361"/>
      <c r="F66" s="333"/>
      <c r="G66" s="361"/>
      <c r="H66" s="78"/>
      <c r="I66" s="78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361"/>
      <c r="V66" s="361"/>
      <c r="W66" s="94"/>
      <c r="X66" s="94"/>
      <c r="AF66" s="15"/>
      <c r="AG66" s="15"/>
      <c r="AH66" s="545"/>
      <c r="AI66" s="534"/>
      <c r="AM66" s="90"/>
    </row>
    <row r="67" spans="1:39" hidden="1">
      <c r="A67" s="338"/>
      <c r="C67" s="576"/>
      <c r="D67" s="576"/>
      <c r="E67" s="361"/>
      <c r="F67" s="333"/>
      <c r="G67" s="361"/>
      <c r="H67" s="78"/>
      <c r="I67" s="78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361"/>
      <c r="V67" s="361"/>
      <c r="W67" s="94"/>
      <c r="X67" s="94"/>
      <c r="AF67" s="15"/>
      <c r="AG67" s="15"/>
      <c r="AH67" s="545"/>
      <c r="AI67" s="534"/>
      <c r="AM67" s="90"/>
    </row>
    <row r="68" spans="1:39" hidden="1">
      <c r="A68" s="338"/>
      <c r="B68" s="485"/>
      <c r="C68" s="84"/>
      <c r="D68" s="84"/>
      <c r="E68" s="86"/>
      <c r="F68" s="333"/>
      <c r="G68" s="86"/>
      <c r="H68" s="78"/>
      <c r="I68" s="78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361"/>
      <c r="V68" s="361"/>
      <c r="W68" s="94"/>
      <c r="X68" s="94"/>
      <c r="AF68" s="15"/>
      <c r="AG68" s="15"/>
      <c r="AH68" s="545"/>
      <c r="AI68" s="534"/>
      <c r="AM68" s="90"/>
    </row>
    <row r="69" spans="1:39" hidden="1">
      <c r="A69" s="338"/>
      <c r="B69" s="485"/>
      <c r="C69" s="84"/>
      <c r="D69" s="84"/>
      <c r="E69" s="513"/>
      <c r="F69" s="333"/>
      <c r="G69" s="86"/>
      <c r="H69" s="78"/>
      <c r="I69" s="78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361"/>
      <c r="V69" s="361"/>
      <c r="W69" s="94"/>
      <c r="X69" s="94"/>
      <c r="AF69" s="15"/>
      <c r="AG69" s="15"/>
      <c r="AH69" s="545"/>
      <c r="AI69" s="534"/>
      <c r="AM69" s="90"/>
    </row>
    <row r="70" spans="1:39" ht="16.5" hidden="1" customHeight="1">
      <c r="A70" s="338"/>
      <c r="B70" s="485"/>
      <c r="C70" s="84"/>
      <c r="D70" s="84"/>
      <c r="E70" s="513"/>
      <c r="F70" s="333"/>
      <c r="G70" s="86"/>
      <c r="H70" s="78"/>
      <c r="I70" s="78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361"/>
      <c r="V70" s="361"/>
      <c r="W70" s="94"/>
      <c r="X70" s="94"/>
      <c r="AF70" s="15"/>
      <c r="AG70" s="15"/>
      <c r="AH70" s="545"/>
      <c r="AI70" s="534"/>
      <c r="AM70" s="90"/>
    </row>
    <row r="71" spans="1:39" hidden="1">
      <c r="A71" s="338"/>
      <c r="B71" s="514"/>
      <c r="C71" s="84"/>
      <c r="D71" s="84"/>
      <c r="E71" s="513"/>
      <c r="F71" s="333"/>
      <c r="G71" s="86"/>
      <c r="H71" s="78"/>
      <c r="I71" s="78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361"/>
      <c r="V71" s="361"/>
      <c r="W71" s="96"/>
      <c r="X71" s="96"/>
      <c r="AF71" s="15"/>
      <c r="AG71" s="15"/>
      <c r="AH71" s="545"/>
      <c r="AI71" s="534"/>
      <c r="AM71" s="90"/>
    </row>
    <row r="72" spans="1:39" ht="17.25" hidden="1" customHeight="1">
      <c r="A72" s="338"/>
      <c r="B72" s="514"/>
      <c r="C72" s="84"/>
      <c r="D72" s="84"/>
      <c r="E72" s="513"/>
      <c r="F72" s="333"/>
      <c r="G72" s="86"/>
      <c r="H72" s="78"/>
      <c r="I72" s="78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361"/>
      <c r="V72" s="361"/>
      <c r="W72" s="15"/>
      <c r="X72" s="15"/>
      <c r="Y72" s="15"/>
      <c r="AF72" s="15"/>
      <c r="AG72" s="15"/>
      <c r="AH72" s="545"/>
      <c r="AI72" s="534"/>
      <c r="AM72" s="90"/>
    </row>
    <row r="73" spans="1:39" hidden="1">
      <c r="A73" s="338"/>
      <c r="B73" s="514"/>
      <c r="C73" s="84"/>
      <c r="D73" s="84"/>
      <c r="E73" s="513"/>
      <c r="F73" s="85"/>
      <c r="G73" s="86"/>
      <c r="H73" s="78"/>
      <c r="I73" s="78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361"/>
      <c r="V73" s="361"/>
      <c r="W73" s="15"/>
      <c r="X73" s="15"/>
      <c r="Y73" s="15"/>
      <c r="AF73" s="15"/>
      <c r="AG73" s="15"/>
      <c r="AH73" s="90"/>
      <c r="AM73" s="90"/>
    </row>
    <row r="74" spans="1:39" hidden="1">
      <c r="A74" s="338"/>
      <c r="B74" s="485"/>
      <c r="C74" s="84"/>
      <c r="D74" s="84"/>
      <c r="E74" s="401"/>
      <c r="F74" s="85"/>
      <c r="G74" s="86"/>
      <c r="H74" s="78"/>
      <c r="I74" s="78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361"/>
      <c r="V74" s="361"/>
      <c r="W74" s="15"/>
      <c r="X74" s="15"/>
      <c r="Y74" s="15"/>
      <c r="AF74" s="15"/>
      <c r="AG74" s="15"/>
      <c r="AH74" s="90"/>
      <c r="AM74" s="90"/>
    </row>
    <row r="75" spans="1:39" ht="18" customHeight="1">
      <c r="A75" s="338"/>
      <c r="B75" s="485"/>
      <c r="C75" s="84"/>
      <c r="D75" s="84"/>
      <c r="E75" s="401"/>
      <c r="F75" s="85"/>
      <c r="G75" s="86"/>
      <c r="H75" s="78"/>
      <c r="I75" s="78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361"/>
      <c r="V75" s="361"/>
      <c r="W75" s="15"/>
      <c r="X75" s="15"/>
      <c r="Y75" s="15"/>
      <c r="AF75" s="15"/>
      <c r="AG75" s="15"/>
      <c r="AH75" s="90"/>
      <c r="AM75" s="15"/>
    </row>
    <row r="76" spans="1:39">
      <c r="A76" s="338"/>
      <c r="B76" s="514"/>
      <c r="C76" s="84"/>
      <c r="D76" s="84"/>
      <c r="E76" s="513"/>
      <c r="F76" s="85"/>
      <c r="G76" s="86"/>
      <c r="H76" s="78"/>
      <c r="I76" s="78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361"/>
      <c r="V76" s="361"/>
      <c r="W76" s="15"/>
      <c r="X76" s="15"/>
      <c r="Y76" s="15"/>
      <c r="AH76" s="90"/>
    </row>
    <row r="77" spans="1:39">
      <c r="A77" s="338"/>
      <c r="B77" s="485"/>
      <c r="C77" s="84"/>
      <c r="D77" s="84"/>
      <c r="E77" s="86"/>
      <c r="F77" s="85"/>
      <c r="G77" s="86"/>
      <c r="H77" s="78"/>
      <c r="I77" s="78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361"/>
      <c r="V77" s="361"/>
      <c r="W77" s="15"/>
      <c r="X77" s="15"/>
      <c r="Y77" s="15"/>
      <c r="AA77" s="489"/>
      <c r="AH77" s="90"/>
    </row>
    <row r="78" spans="1:39" ht="8.25" customHeight="1">
      <c r="A78" s="338"/>
      <c r="B78" s="485"/>
      <c r="C78" s="84"/>
      <c r="D78" s="84"/>
      <c r="E78" s="417"/>
      <c r="F78" s="85"/>
      <c r="G78" s="86"/>
      <c r="H78" s="87"/>
      <c r="I78" s="87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  <c r="AE78" s="15"/>
      <c r="AH78" s="90"/>
    </row>
    <row r="79" spans="1:39" ht="23.25">
      <c r="A79" s="15"/>
      <c r="B79" s="1952">
        <v>29</v>
      </c>
      <c r="C79" s="491"/>
      <c r="D79" s="38" t="s">
        <v>269</v>
      </c>
      <c r="E79" s="361"/>
      <c r="F79" s="361"/>
      <c r="G79" s="361"/>
      <c r="H79" s="361"/>
      <c r="I79" s="361"/>
      <c r="J79" s="361"/>
      <c r="K79" s="361"/>
      <c r="L79" s="361"/>
      <c r="M79" s="361"/>
      <c r="N79" s="361"/>
      <c r="O79" s="361"/>
      <c r="P79" s="361"/>
      <c r="Q79" s="489"/>
      <c r="R79" s="489"/>
      <c r="S79" s="489"/>
      <c r="T79" s="489"/>
      <c r="U79" s="489"/>
      <c r="V79" s="489"/>
      <c r="W79" s="489"/>
      <c r="X79" s="489"/>
      <c r="Y79" s="489"/>
      <c r="Z79" s="489"/>
      <c r="AA79" s="489"/>
      <c r="AB79" s="489"/>
      <c r="AC79" s="489"/>
      <c r="AD79" s="489"/>
      <c r="AE79" s="489"/>
      <c r="AH79" s="90"/>
    </row>
    <row r="80" spans="1:39" ht="39" customHeight="1">
      <c r="A80" s="15"/>
      <c r="B80" s="1952"/>
      <c r="C80" s="491"/>
      <c r="D80" s="38" t="s">
        <v>512</v>
      </c>
      <c r="E80" s="361"/>
      <c r="F80" s="361"/>
      <c r="G80" s="361"/>
      <c r="H80" s="361"/>
      <c r="I80" s="361"/>
      <c r="J80" s="361"/>
      <c r="K80" s="361"/>
      <c r="L80" s="86"/>
      <c r="M80" s="361"/>
      <c r="N80" s="361"/>
      <c r="O80" s="361"/>
      <c r="P80" s="361"/>
      <c r="Q80" s="489"/>
      <c r="R80" s="489"/>
      <c r="S80" s="489"/>
      <c r="T80" s="489"/>
      <c r="U80" s="489"/>
      <c r="V80" s="489"/>
      <c r="W80" s="489"/>
      <c r="X80" s="489"/>
      <c r="Y80" s="489"/>
      <c r="Z80" s="541"/>
      <c r="AA80" s="541"/>
      <c r="AB80" s="541"/>
      <c r="AC80" s="541"/>
      <c r="AD80" s="541"/>
      <c r="AE80" s="541"/>
      <c r="AF80" s="534"/>
      <c r="AG80" s="534"/>
      <c r="AH80" s="90"/>
    </row>
    <row r="81" spans="1:41" ht="23.25" customHeight="1">
      <c r="A81" s="1998" t="s">
        <v>17</v>
      </c>
      <c r="B81" s="1998"/>
      <c r="C81" s="1998"/>
      <c r="D81" s="1950" t="s">
        <v>263</v>
      </c>
      <c r="E81" s="1951"/>
      <c r="F81" s="1951"/>
      <c r="G81" s="1951"/>
      <c r="H81" s="1951"/>
      <c r="I81" s="1951"/>
      <c r="J81" s="1951"/>
      <c r="K81" s="1951"/>
      <c r="L81" s="1951"/>
      <c r="M81" s="1951"/>
      <c r="N81" s="1951"/>
      <c r="O81" s="1951"/>
      <c r="P81" s="1951"/>
      <c r="Q81" s="1951"/>
      <c r="R81" s="1951"/>
      <c r="S81" s="1951"/>
      <c r="T81" s="1951"/>
      <c r="U81" s="1951"/>
      <c r="V81" s="1951"/>
      <c r="W81" s="1951"/>
      <c r="X81" s="1951"/>
      <c r="Y81" s="1951"/>
      <c r="Z81" s="1951"/>
      <c r="AA81" s="1951"/>
      <c r="AB81" s="1951"/>
      <c r="AC81" s="1951"/>
      <c r="AD81" s="1951"/>
      <c r="AE81" s="546"/>
      <c r="AF81" s="546"/>
      <c r="AG81" s="546"/>
      <c r="AH81" s="546"/>
      <c r="AI81" s="90"/>
    </row>
    <row r="82" spans="1:41" ht="16.5" customHeight="1">
      <c r="A82" s="1954"/>
      <c r="B82" s="1953" t="s">
        <v>1</v>
      </c>
      <c r="C82" s="1955" t="s">
        <v>2</v>
      </c>
      <c r="D82" s="1955" t="s">
        <v>1682</v>
      </c>
      <c r="E82" s="1954" t="s">
        <v>491</v>
      </c>
      <c r="F82" s="1956"/>
      <c r="G82" s="1956"/>
      <c r="H82" s="1956"/>
      <c r="I82" s="1956"/>
      <c r="J82" s="1956"/>
      <c r="K82" s="1956"/>
      <c r="L82" s="1956"/>
      <c r="M82" s="1954" t="s">
        <v>490</v>
      </c>
      <c r="N82" s="1956"/>
      <c r="O82" s="1956"/>
      <c r="P82" s="1956"/>
      <c r="Q82" s="1956"/>
      <c r="R82" s="433">
        <v>21</v>
      </c>
      <c r="S82" s="32">
        <v>22</v>
      </c>
      <c r="T82" s="433">
        <v>21</v>
      </c>
      <c r="U82" s="32">
        <v>22</v>
      </c>
      <c r="V82" s="433">
        <v>21</v>
      </c>
      <c r="W82" s="32">
        <v>22</v>
      </c>
      <c r="X82" s="433">
        <v>21</v>
      </c>
      <c r="Y82" s="32">
        <v>22</v>
      </c>
      <c r="Z82" s="433">
        <v>21</v>
      </c>
      <c r="AA82" s="32">
        <v>22</v>
      </c>
      <c r="AB82" s="433">
        <v>21</v>
      </c>
      <c r="AC82" s="32">
        <v>22</v>
      </c>
      <c r="AD82" s="32">
        <v>22</v>
      </c>
      <c r="AE82" s="542"/>
      <c r="AF82" s="542"/>
      <c r="AG82" s="542"/>
      <c r="AH82" s="542"/>
      <c r="AI82" s="90"/>
    </row>
    <row r="83" spans="1:41">
      <c r="A83" s="1954"/>
      <c r="B83" s="1953"/>
      <c r="C83" s="1955"/>
      <c r="D83" s="1990"/>
      <c r="E83" s="1504" t="s">
        <v>0</v>
      </c>
      <c r="F83" s="1955" t="s">
        <v>552</v>
      </c>
      <c r="G83" s="1990"/>
      <c r="H83" s="973" t="s">
        <v>48</v>
      </c>
      <c r="I83" s="973"/>
      <c r="J83" s="973" t="s">
        <v>8</v>
      </c>
      <c r="K83" s="973" t="s">
        <v>9</v>
      </c>
      <c r="L83" s="973" t="s">
        <v>10</v>
      </c>
      <c r="M83" s="973" t="s">
        <v>48</v>
      </c>
      <c r="N83" s="973"/>
      <c r="O83" s="973" t="s">
        <v>493</v>
      </c>
      <c r="P83" s="973" t="s">
        <v>494</v>
      </c>
      <c r="Q83" s="973" t="s">
        <v>495</v>
      </c>
      <c r="R83" s="836">
        <v>1</v>
      </c>
      <c r="S83" s="836">
        <v>2</v>
      </c>
      <c r="T83" s="836">
        <v>3</v>
      </c>
      <c r="U83" s="836">
        <v>4</v>
      </c>
      <c r="V83" s="836">
        <v>5</v>
      </c>
      <c r="W83" s="836">
        <v>6</v>
      </c>
      <c r="X83" s="836">
        <v>7</v>
      </c>
      <c r="Y83" s="836">
        <v>8</v>
      </c>
      <c r="Z83" s="836">
        <v>9</v>
      </c>
      <c r="AA83" s="836">
        <v>10</v>
      </c>
      <c r="AB83" s="836">
        <v>11</v>
      </c>
      <c r="AC83" s="836">
        <v>12</v>
      </c>
      <c r="AD83" s="836">
        <v>13</v>
      </c>
      <c r="AE83" s="542"/>
      <c r="AF83" s="542"/>
      <c r="AG83" s="542"/>
      <c r="AH83" s="542"/>
      <c r="AI83" s="545"/>
    </row>
    <row r="84" spans="1:41">
      <c r="A84" s="1973" t="s">
        <v>3</v>
      </c>
      <c r="B84" s="7" t="s">
        <v>420</v>
      </c>
      <c r="C84" s="1382" t="s">
        <v>4</v>
      </c>
      <c r="D84" s="1516" t="s">
        <v>1681</v>
      </c>
      <c r="E84" s="1382" t="s">
        <v>18</v>
      </c>
      <c r="F84" s="1058" t="s">
        <v>918</v>
      </c>
      <c r="G84" s="1058" t="s">
        <v>919</v>
      </c>
      <c r="H84" s="1381">
        <v>0</v>
      </c>
      <c r="I84" s="1381">
        <v>0</v>
      </c>
      <c r="J84" s="1381"/>
      <c r="K84" s="1381"/>
      <c r="L84" s="37">
        <v>0</v>
      </c>
      <c r="M84" s="1381">
        <v>0</v>
      </c>
      <c r="N84" s="189">
        <v>0</v>
      </c>
      <c r="O84" s="37"/>
      <c r="P84" s="37">
        <v>0</v>
      </c>
      <c r="Q84" s="37"/>
      <c r="R84" s="432">
        <v>0.18541666666666667</v>
      </c>
      <c r="S84" s="432">
        <v>0.24791666666666667</v>
      </c>
      <c r="T84" s="432">
        <v>0.28958333333333336</v>
      </c>
      <c r="U84" s="432">
        <v>0.33124999999999999</v>
      </c>
      <c r="V84" s="432">
        <v>0.37291666666666662</v>
      </c>
      <c r="W84" s="432">
        <v>0.4145833333333333</v>
      </c>
      <c r="X84" s="432">
        <v>0.45624999999999999</v>
      </c>
      <c r="Y84" s="432">
        <v>0.5395833333333333</v>
      </c>
      <c r="Z84" s="432">
        <v>0.58124999999999993</v>
      </c>
      <c r="AA84" s="432">
        <v>0.62291666666666667</v>
      </c>
      <c r="AB84" s="432">
        <v>0.6645833333333333</v>
      </c>
      <c r="AC84" s="575">
        <v>0.69930555555555562</v>
      </c>
      <c r="AD84" s="575">
        <v>0.7895833333333333</v>
      </c>
      <c r="AE84" s="543"/>
      <c r="AF84" s="543"/>
      <c r="AG84" s="543"/>
      <c r="AH84" s="544"/>
      <c r="AI84" s="545"/>
      <c r="AO84" s="135"/>
    </row>
    <row r="85" spans="1:41" ht="16.5" customHeight="1">
      <c r="A85" s="1951"/>
      <c r="B85" s="872" t="s">
        <v>488</v>
      </c>
      <c r="C85" s="1382" t="s">
        <v>4</v>
      </c>
      <c r="D85" s="1516" t="s">
        <v>1681</v>
      </c>
      <c r="E85" s="1516" t="s">
        <v>19</v>
      </c>
      <c r="F85" s="571" t="s">
        <v>533</v>
      </c>
      <c r="G85" s="571" t="s">
        <v>91</v>
      </c>
      <c r="H85" s="898">
        <v>0.98</v>
      </c>
      <c r="I85" s="1514">
        <f>H85</f>
        <v>0.98</v>
      </c>
      <c r="J85" s="1515">
        <v>30</v>
      </c>
      <c r="K85" s="37">
        <f t="shared" ref="K85:K119" si="21">(H85/J85)/24</f>
        <v>1.3611111111111109E-3</v>
      </c>
      <c r="L85" s="37">
        <f>L84+K85</f>
        <v>1.3611111111111109E-3</v>
      </c>
      <c r="M85" s="179">
        <v>0.82</v>
      </c>
      <c r="N85" s="472">
        <f>M85</f>
        <v>0.82</v>
      </c>
      <c r="O85" s="1381">
        <v>30</v>
      </c>
      <c r="P85" s="37">
        <f>(M85/O85)/24</f>
        <v>1.1388888888888887E-3</v>
      </c>
      <c r="Q85" s="37">
        <f>P84+P85</f>
        <v>1.1388888888888887E-3</v>
      </c>
      <c r="R85" s="98">
        <f>R84+$K85</f>
        <v>0.18677777777777779</v>
      </c>
      <c r="S85" s="98">
        <f t="shared" ref="S85:Z85" si="22">S84+$K85</f>
        <v>0.24927777777777779</v>
      </c>
      <c r="T85" s="98">
        <f t="shared" si="22"/>
        <v>0.29094444444444445</v>
      </c>
      <c r="U85" s="98">
        <f t="shared" si="22"/>
        <v>0.33261111111111108</v>
      </c>
      <c r="V85" s="98">
        <f t="shared" si="22"/>
        <v>0.37427777777777771</v>
      </c>
      <c r="W85" s="98">
        <f t="shared" si="22"/>
        <v>0.41594444444444439</v>
      </c>
      <c r="X85" s="98">
        <f t="shared" si="22"/>
        <v>0.45761111111111108</v>
      </c>
      <c r="Y85" s="98">
        <f t="shared" si="22"/>
        <v>0.54094444444444445</v>
      </c>
      <c r="Z85" s="98">
        <f t="shared" si="22"/>
        <v>0.58261111111111108</v>
      </c>
      <c r="AA85" s="98">
        <f t="shared" ref="AA85" si="23">AA84+$K85</f>
        <v>0.62427777777777782</v>
      </c>
      <c r="AB85" s="98">
        <f t="shared" ref="AB85:AD100" si="24">AB84+$K85</f>
        <v>0.66594444444444445</v>
      </c>
      <c r="AC85" s="98">
        <f t="shared" si="24"/>
        <v>0.70066666666666677</v>
      </c>
      <c r="AD85" s="98">
        <f t="shared" si="24"/>
        <v>0.79094444444444445</v>
      </c>
      <c r="AE85" s="545"/>
      <c r="AF85" s="545"/>
      <c r="AG85" s="545"/>
      <c r="AH85" s="545"/>
      <c r="AI85" s="545"/>
      <c r="AO85" s="135"/>
    </row>
    <row r="86" spans="1:41">
      <c r="A86" s="1951"/>
      <c r="B86" s="872" t="s">
        <v>489</v>
      </c>
      <c r="C86" s="1382"/>
      <c r="D86" s="1516" t="s">
        <v>1681</v>
      </c>
      <c r="E86" s="1516" t="s">
        <v>20</v>
      </c>
      <c r="F86" s="571" t="s">
        <v>533</v>
      </c>
      <c r="G86" s="571" t="s">
        <v>91</v>
      </c>
      <c r="H86" s="179">
        <v>0.47</v>
      </c>
      <c r="I86" s="179">
        <f>I85+H86</f>
        <v>1.45</v>
      </c>
      <c r="J86" s="1515">
        <v>25</v>
      </c>
      <c r="K86" s="37">
        <f t="shared" si="21"/>
        <v>7.8333333333333326E-4</v>
      </c>
      <c r="L86" s="37">
        <f t="shared" ref="L86:L119" si="25">L85+K86</f>
        <v>2.144444444444444E-3</v>
      </c>
      <c r="M86" s="179">
        <v>2.69</v>
      </c>
      <c r="N86" s="472">
        <f>N85+M86</f>
        <v>3.51</v>
      </c>
      <c r="O86" s="1381">
        <v>30</v>
      </c>
      <c r="P86" s="37">
        <f t="shared" ref="P86:P119" si="26">(M86/O86)/24</f>
        <v>3.7361111111111106E-3</v>
      </c>
      <c r="Q86" s="37">
        <f t="shared" ref="Q86:Q87" si="27">P85+P86</f>
        <v>4.8749999999999991E-3</v>
      </c>
      <c r="R86" s="98">
        <f t="shared" ref="R86:R119" si="28">R85+$K86</f>
        <v>0.18756111111111112</v>
      </c>
      <c r="S86" s="98">
        <f t="shared" ref="S86:S119" si="29">S85+$K86</f>
        <v>0.25006111111111112</v>
      </c>
      <c r="T86" s="98">
        <f t="shared" ref="T86:T119" si="30">T85+$K86</f>
        <v>0.29172777777777781</v>
      </c>
      <c r="U86" s="98">
        <f t="shared" ref="U86:U119" si="31">U85+$K86</f>
        <v>0.33339444444444444</v>
      </c>
      <c r="V86" s="98">
        <f t="shared" ref="V86:V119" si="32">V85+$K86</f>
        <v>0.37506111111111107</v>
      </c>
      <c r="W86" s="98">
        <f t="shared" ref="W86:W119" si="33">W85+$K86</f>
        <v>0.41672777777777775</v>
      </c>
      <c r="X86" s="98">
        <f t="shared" ref="X86:X119" si="34">X85+$K86</f>
        <v>0.45839444444444444</v>
      </c>
      <c r="Y86" s="98">
        <f t="shared" ref="Y86:Y119" si="35">Y85+$K86</f>
        <v>0.54172777777777781</v>
      </c>
      <c r="Z86" s="98">
        <f t="shared" ref="Z86:Z119" si="36">Z85+$K86</f>
        <v>0.58339444444444444</v>
      </c>
      <c r="AA86" s="98">
        <f t="shared" ref="AA86:AA119" si="37">AA85+$K86</f>
        <v>0.62506111111111118</v>
      </c>
      <c r="AB86" s="98">
        <f t="shared" ref="AB86:AD119" si="38">AB85+$K86</f>
        <v>0.66672777777777781</v>
      </c>
      <c r="AC86" s="98">
        <f t="shared" si="24"/>
        <v>0.70145000000000013</v>
      </c>
      <c r="AD86" s="98">
        <f t="shared" si="24"/>
        <v>0.79172777777777781</v>
      </c>
      <c r="AE86" s="545"/>
      <c r="AF86" s="545"/>
      <c r="AG86" s="545"/>
      <c r="AH86" s="545"/>
      <c r="AI86" s="545"/>
      <c r="AO86" s="135"/>
    </row>
    <row r="87" spans="1:41">
      <c r="A87" s="1951"/>
      <c r="B87" s="1065" t="s">
        <v>484</v>
      </c>
      <c r="C87" s="1382"/>
      <c r="D87" s="1516" t="s">
        <v>1681</v>
      </c>
      <c r="E87" s="1627" t="s">
        <v>21</v>
      </c>
      <c r="F87" s="571" t="s">
        <v>533</v>
      </c>
      <c r="G87" s="571" t="s">
        <v>91</v>
      </c>
      <c r="H87" s="179">
        <v>0.27</v>
      </c>
      <c r="I87" s="179">
        <f t="shared" ref="I87:I119" si="39">I86+H87</f>
        <v>1.72</v>
      </c>
      <c r="J87" s="1515">
        <v>20</v>
      </c>
      <c r="K87" s="37">
        <f t="shared" si="21"/>
        <v>5.6250000000000007E-4</v>
      </c>
      <c r="L87" s="37">
        <f t="shared" si="25"/>
        <v>2.7069444444444441E-3</v>
      </c>
      <c r="M87" s="179">
        <v>1.65</v>
      </c>
      <c r="N87" s="472">
        <f t="shared" ref="N87:N92" si="40">N86+M87</f>
        <v>5.16</v>
      </c>
      <c r="O87" s="1381">
        <v>30</v>
      </c>
      <c r="P87" s="37">
        <f t="shared" si="26"/>
        <v>2.2916666666666667E-3</v>
      </c>
      <c r="Q87" s="37">
        <f t="shared" si="27"/>
        <v>6.0277777777777777E-3</v>
      </c>
      <c r="R87" s="98">
        <f t="shared" si="28"/>
        <v>0.18812361111111112</v>
      </c>
      <c r="S87" s="98">
        <f t="shared" si="29"/>
        <v>0.25062361111111114</v>
      </c>
      <c r="T87" s="98">
        <f t="shared" si="30"/>
        <v>0.29229027777777783</v>
      </c>
      <c r="U87" s="98">
        <f t="shared" si="31"/>
        <v>0.33395694444444446</v>
      </c>
      <c r="V87" s="98">
        <f t="shared" si="32"/>
        <v>0.37562361111111109</v>
      </c>
      <c r="W87" s="98">
        <f t="shared" si="33"/>
        <v>0.41729027777777777</v>
      </c>
      <c r="X87" s="98">
        <f t="shared" si="34"/>
        <v>0.45895694444444446</v>
      </c>
      <c r="Y87" s="98">
        <f t="shared" si="35"/>
        <v>0.54229027777777783</v>
      </c>
      <c r="Z87" s="98">
        <f t="shared" si="36"/>
        <v>0.58395694444444446</v>
      </c>
      <c r="AA87" s="98">
        <f t="shared" si="37"/>
        <v>0.6256236111111112</v>
      </c>
      <c r="AB87" s="98">
        <f t="shared" si="38"/>
        <v>0.66729027777777783</v>
      </c>
      <c r="AC87" s="98">
        <f t="shared" si="24"/>
        <v>0.70201250000000015</v>
      </c>
      <c r="AD87" s="98">
        <f t="shared" si="24"/>
        <v>0.79229027777777783</v>
      </c>
      <c r="AE87" s="545"/>
      <c r="AF87" s="545"/>
      <c r="AG87" s="545"/>
      <c r="AH87" s="545"/>
      <c r="AI87" s="545"/>
      <c r="AO87" s="135"/>
    </row>
    <row r="88" spans="1:41">
      <c r="A88" s="1951"/>
      <c r="B88" s="1010" t="s">
        <v>485</v>
      </c>
      <c r="C88" s="31"/>
      <c r="D88" s="1516" t="s">
        <v>1681</v>
      </c>
      <c r="E88" s="1627" t="s">
        <v>22</v>
      </c>
      <c r="F88" s="571" t="s">
        <v>533</v>
      </c>
      <c r="G88" s="571" t="s">
        <v>91</v>
      </c>
      <c r="H88" s="179">
        <v>0.43</v>
      </c>
      <c r="I88" s="179">
        <f t="shared" si="39"/>
        <v>2.15</v>
      </c>
      <c r="J88" s="1515">
        <v>20</v>
      </c>
      <c r="K88" s="37">
        <f t="shared" si="21"/>
        <v>8.9583333333333323E-4</v>
      </c>
      <c r="L88" s="37">
        <f t="shared" si="25"/>
        <v>3.6027777777777772E-3</v>
      </c>
      <c r="M88" s="898">
        <v>0.4</v>
      </c>
      <c r="N88" s="495">
        <f t="shared" si="40"/>
        <v>5.5600000000000005</v>
      </c>
      <c r="O88" s="32">
        <v>30</v>
      </c>
      <c r="P88" s="33">
        <f t="shared" si="26"/>
        <v>5.5555555555555556E-4</v>
      </c>
      <c r="Q88" s="33">
        <f t="shared" ref="Q88:Q119" si="41">Q87+P88</f>
        <v>6.5833333333333334E-3</v>
      </c>
      <c r="R88" s="34">
        <f t="shared" si="28"/>
        <v>0.18901944444444446</v>
      </c>
      <c r="S88" s="34">
        <f t="shared" si="29"/>
        <v>0.25151944444444446</v>
      </c>
      <c r="T88" s="34">
        <f t="shared" si="30"/>
        <v>0.29318611111111115</v>
      </c>
      <c r="U88" s="34">
        <f t="shared" si="31"/>
        <v>0.33485277777777778</v>
      </c>
      <c r="V88" s="34">
        <f t="shared" si="32"/>
        <v>0.37651944444444441</v>
      </c>
      <c r="W88" s="34">
        <f t="shared" si="33"/>
        <v>0.41818611111111109</v>
      </c>
      <c r="X88" s="34">
        <f t="shared" si="34"/>
        <v>0.45985277777777778</v>
      </c>
      <c r="Y88" s="34">
        <f t="shared" si="35"/>
        <v>0.54318611111111115</v>
      </c>
      <c r="Z88" s="34">
        <f t="shared" si="36"/>
        <v>0.58485277777777778</v>
      </c>
      <c r="AA88" s="34">
        <f t="shared" si="37"/>
        <v>0.62651944444444452</v>
      </c>
      <c r="AB88" s="34">
        <f t="shared" si="38"/>
        <v>0.66818611111111115</v>
      </c>
      <c r="AC88" s="34">
        <f t="shared" si="24"/>
        <v>0.70290833333333347</v>
      </c>
      <c r="AD88" s="34">
        <f t="shared" si="24"/>
        <v>0.79318611111111115</v>
      </c>
      <c r="AE88" s="545"/>
      <c r="AF88" s="545"/>
      <c r="AG88" s="545"/>
      <c r="AH88" s="545"/>
      <c r="AI88" s="545"/>
      <c r="AO88" s="135"/>
    </row>
    <row r="89" spans="1:41">
      <c r="A89" s="1951"/>
      <c r="B89" s="335" t="s">
        <v>486</v>
      </c>
      <c r="C89" s="1382"/>
      <c r="D89" s="1516" t="s">
        <v>1681</v>
      </c>
      <c r="E89" s="1627" t="s">
        <v>23</v>
      </c>
      <c r="F89" s="571" t="s">
        <v>533</v>
      </c>
      <c r="G89" s="571" t="s">
        <v>91</v>
      </c>
      <c r="H89" s="179">
        <v>0.4</v>
      </c>
      <c r="I89" s="179">
        <f t="shared" si="39"/>
        <v>2.5499999999999998</v>
      </c>
      <c r="J89" s="1515">
        <v>20</v>
      </c>
      <c r="K89" s="37">
        <f t="shared" si="21"/>
        <v>8.3333333333333339E-4</v>
      </c>
      <c r="L89" s="37">
        <f t="shared" si="25"/>
        <v>4.4361111111111103E-3</v>
      </c>
      <c r="M89" s="179">
        <v>0.43</v>
      </c>
      <c r="N89" s="472">
        <f t="shared" si="40"/>
        <v>5.99</v>
      </c>
      <c r="O89" s="1381">
        <v>30</v>
      </c>
      <c r="P89" s="37">
        <f t="shared" si="26"/>
        <v>5.9722222222222219E-4</v>
      </c>
      <c r="Q89" s="37">
        <f t="shared" si="41"/>
        <v>7.1805555555555555E-3</v>
      </c>
      <c r="R89" s="98">
        <f t="shared" si="28"/>
        <v>0.18985277777777779</v>
      </c>
      <c r="S89" s="98">
        <f t="shared" si="29"/>
        <v>0.25235277777777781</v>
      </c>
      <c r="T89" s="98">
        <f t="shared" si="30"/>
        <v>0.2940194444444445</v>
      </c>
      <c r="U89" s="98">
        <f t="shared" si="31"/>
        <v>0.33568611111111113</v>
      </c>
      <c r="V89" s="98">
        <f t="shared" si="32"/>
        <v>0.37735277777777776</v>
      </c>
      <c r="W89" s="98">
        <f t="shared" si="33"/>
        <v>0.41901944444444444</v>
      </c>
      <c r="X89" s="98">
        <f t="shared" si="34"/>
        <v>0.46068611111111113</v>
      </c>
      <c r="Y89" s="98">
        <f t="shared" si="35"/>
        <v>0.5440194444444445</v>
      </c>
      <c r="Z89" s="98">
        <f t="shared" si="36"/>
        <v>0.58568611111111113</v>
      </c>
      <c r="AA89" s="98">
        <f t="shared" si="37"/>
        <v>0.62735277777777787</v>
      </c>
      <c r="AB89" s="98">
        <f t="shared" si="38"/>
        <v>0.6690194444444445</v>
      </c>
      <c r="AC89" s="98">
        <f t="shared" si="24"/>
        <v>0.70374166666666682</v>
      </c>
      <c r="AD89" s="98">
        <f t="shared" si="24"/>
        <v>0.7940194444444445</v>
      </c>
      <c r="AE89" s="545"/>
      <c r="AF89" s="545"/>
      <c r="AG89" s="545"/>
      <c r="AH89" s="545"/>
      <c r="AI89" s="545"/>
      <c r="AO89" s="135"/>
    </row>
    <row r="90" spans="1:41">
      <c r="A90" s="1951"/>
      <c r="B90" s="7" t="s">
        <v>487</v>
      </c>
      <c r="C90" s="1382"/>
      <c r="D90" s="1516" t="s">
        <v>1683</v>
      </c>
      <c r="E90" s="1627" t="s">
        <v>24</v>
      </c>
      <c r="F90" s="831" t="s">
        <v>852</v>
      </c>
      <c r="G90" s="831" t="s">
        <v>853</v>
      </c>
      <c r="H90" s="124">
        <v>0.11</v>
      </c>
      <c r="I90" s="179">
        <f t="shared" si="39"/>
        <v>2.6599999999999997</v>
      </c>
      <c r="J90" s="1515">
        <v>20</v>
      </c>
      <c r="K90" s="37">
        <f t="shared" si="21"/>
        <v>2.2916666666666666E-4</v>
      </c>
      <c r="L90" s="37">
        <f t="shared" si="25"/>
        <v>4.6652777777777769E-3</v>
      </c>
      <c r="M90" s="124">
        <v>0.27</v>
      </c>
      <c r="N90" s="472">
        <f t="shared" si="40"/>
        <v>6.26</v>
      </c>
      <c r="O90" s="1381">
        <v>30</v>
      </c>
      <c r="P90" s="37">
        <f t="shared" si="26"/>
        <v>3.7500000000000006E-4</v>
      </c>
      <c r="Q90" s="37">
        <f t="shared" si="41"/>
        <v>7.5555555555555558E-3</v>
      </c>
      <c r="R90" s="98">
        <f t="shared" si="28"/>
        <v>0.19008194444444446</v>
      </c>
      <c r="S90" s="98">
        <f t="shared" si="29"/>
        <v>0.25258194444444448</v>
      </c>
      <c r="T90" s="98">
        <f t="shared" si="30"/>
        <v>0.29424861111111117</v>
      </c>
      <c r="U90" s="98">
        <f t="shared" si="31"/>
        <v>0.3359152777777778</v>
      </c>
      <c r="V90" s="98">
        <f t="shared" si="32"/>
        <v>0.37758194444444443</v>
      </c>
      <c r="W90" s="98">
        <f t="shared" si="33"/>
        <v>0.41924861111111111</v>
      </c>
      <c r="X90" s="98">
        <f t="shared" si="34"/>
        <v>0.4609152777777778</v>
      </c>
      <c r="Y90" s="98">
        <f t="shared" si="35"/>
        <v>0.54424861111111111</v>
      </c>
      <c r="Z90" s="98">
        <f t="shared" si="36"/>
        <v>0.58591527777777774</v>
      </c>
      <c r="AA90" s="98">
        <f t="shared" si="37"/>
        <v>0.62758194444444448</v>
      </c>
      <c r="AB90" s="98">
        <f t="shared" si="38"/>
        <v>0.66924861111111111</v>
      </c>
      <c r="AC90" s="98">
        <f t="shared" si="24"/>
        <v>0.70397083333333343</v>
      </c>
      <c r="AD90" s="98">
        <f t="shared" si="24"/>
        <v>0.79424861111111111</v>
      </c>
      <c r="AE90" s="545"/>
      <c r="AF90" s="545"/>
      <c r="AG90" s="545"/>
      <c r="AH90" s="545"/>
      <c r="AI90" s="90"/>
      <c r="AO90" s="135"/>
    </row>
    <row r="91" spans="1:41">
      <c r="A91" s="1951"/>
      <c r="B91" s="1074" t="s">
        <v>496</v>
      </c>
      <c r="C91" s="1382" t="s">
        <v>4</v>
      </c>
      <c r="D91" s="1516" t="s">
        <v>1681</v>
      </c>
      <c r="E91" s="1627" t="s">
        <v>25</v>
      </c>
      <c r="F91" s="571" t="s">
        <v>1120</v>
      </c>
      <c r="G91" s="571" t="s">
        <v>1121</v>
      </c>
      <c r="H91" s="124">
        <v>1.47</v>
      </c>
      <c r="I91" s="179">
        <f t="shared" si="39"/>
        <v>4.13</v>
      </c>
      <c r="J91" s="1515">
        <v>25</v>
      </c>
      <c r="K91" s="37">
        <f t="shared" si="21"/>
        <v>2.4499999999999999E-3</v>
      </c>
      <c r="L91" s="37">
        <f t="shared" si="25"/>
        <v>7.1152777777777768E-3</v>
      </c>
      <c r="M91" s="124">
        <v>0.47</v>
      </c>
      <c r="N91" s="472">
        <f t="shared" si="40"/>
        <v>6.7299999999999995</v>
      </c>
      <c r="O91" s="1381">
        <v>30</v>
      </c>
      <c r="P91" s="37">
        <f t="shared" si="26"/>
        <v>6.5277777777777773E-4</v>
      </c>
      <c r="Q91" s="37">
        <f t="shared" si="41"/>
        <v>8.2083333333333331E-3</v>
      </c>
      <c r="R91" s="98">
        <f t="shared" si="28"/>
        <v>0.19253194444444446</v>
      </c>
      <c r="S91" s="98">
        <f t="shared" si="29"/>
        <v>0.25503194444444449</v>
      </c>
      <c r="T91" s="98">
        <f t="shared" si="30"/>
        <v>0.29669861111111118</v>
      </c>
      <c r="U91" s="98">
        <f t="shared" si="31"/>
        <v>0.33836527777777781</v>
      </c>
      <c r="V91" s="98">
        <f t="shared" si="32"/>
        <v>0.38003194444444444</v>
      </c>
      <c r="W91" s="98">
        <f t="shared" si="33"/>
        <v>0.42169861111111112</v>
      </c>
      <c r="X91" s="98">
        <f t="shared" si="34"/>
        <v>0.46336527777777781</v>
      </c>
      <c r="Y91" s="98">
        <f t="shared" si="35"/>
        <v>0.54669861111111107</v>
      </c>
      <c r="Z91" s="98">
        <f t="shared" si="36"/>
        <v>0.5883652777777777</v>
      </c>
      <c r="AA91" s="98">
        <f t="shared" si="37"/>
        <v>0.63003194444444444</v>
      </c>
      <c r="AB91" s="98">
        <f t="shared" si="38"/>
        <v>0.67169861111111107</v>
      </c>
      <c r="AC91" s="98">
        <f t="shared" si="24"/>
        <v>0.70642083333333339</v>
      </c>
      <c r="AD91" s="98">
        <f t="shared" si="24"/>
        <v>0.79669861111111107</v>
      </c>
      <c r="AE91" s="545"/>
      <c r="AF91" s="545"/>
      <c r="AG91" s="545"/>
      <c r="AH91" s="545"/>
      <c r="AI91" s="90"/>
      <c r="AO91" s="135"/>
    </row>
    <row r="92" spans="1:41">
      <c r="A92" s="1951"/>
      <c r="B92" s="7" t="s">
        <v>1165</v>
      </c>
      <c r="C92" s="1477" t="s">
        <v>5</v>
      </c>
      <c r="D92" s="1516" t="s">
        <v>1683</v>
      </c>
      <c r="E92" s="1627" t="s">
        <v>26</v>
      </c>
      <c r="F92" s="831" t="s">
        <v>850</v>
      </c>
      <c r="G92" s="831" t="s">
        <v>851</v>
      </c>
      <c r="H92" s="179">
        <v>2.69</v>
      </c>
      <c r="I92" s="179">
        <f t="shared" si="39"/>
        <v>6.82</v>
      </c>
      <c r="J92" s="1515">
        <v>30</v>
      </c>
      <c r="K92" s="37">
        <f t="shared" si="21"/>
        <v>3.7361111111111106E-3</v>
      </c>
      <c r="L92" s="37">
        <f t="shared" si="25"/>
        <v>1.0851388888888888E-2</v>
      </c>
      <c r="M92" s="1111">
        <v>0.85</v>
      </c>
      <c r="N92" s="474">
        <f t="shared" si="40"/>
        <v>7.5799999999999992</v>
      </c>
      <c r="O92" s="163">
        <v>25</v>
      </c>
      <c r="P92" s="164">
        <f t="shared" si="26"/>
        <v>1.4166666666666668E-3</v>
      </c>
      <c r="Q92" s="164">
        <f t="shared" si="41"/>
        <v>9.6249999999999999E-3</v>
      </c>
      <c r="R92" s="98">
        <f t="shared" si="28"/>
        <v>0.19626805555555557</v>
      </c>
      <c r="S92" s="98">
        <f t="shared" si="29"/>
        <v>0.2587680555555556</v>
      </c>
      <c r="T92" s="98">
        <f t="shared" si="30"/>
        <v>0.30043472222222228</v>
      </c>
      <c r="U92" s="98">
        <f t="shared" si="31"/>
        <v>0.34210138888888891</v>
      </c>
      <c r="V92" s="98">
        <f t="shared" si="32"/>
        <v>0.38376805555555554</v>
      </c>
      <c r="W92" s="98">
        <f t="shared" si="33"/>
        <v>0.42543472222222223</v>
      </c>
      <c r="X92" s="98">
        <f t="shared" si="34"/>
        <v>0.46710138888888891</v>
      </c>
      <c r="Y92" s="98">
        <f t="shared" si="35"/>
        <v>0.55043472222222223</v>
      </c>
      <c r="Z92" s="98">
        <f t="shared" si="36"/>
        <v>0.59210138888888886</v>
      </c>
      <c r="AA92" s="98">
        <f t="shared" si="37"/>
        <v>0.6337680555555556</v>
      </c>
      <c r="AB92" s="98">
        <f t="shared" si="38"/>
        <v>0.67543472222222223</v>
      </c>
      <c r="AC92" s="98">
        <f t="shared" si="24"/>
        <v>0.71015694444444455</v>
      </c>
      <c r="AD92" s="98">
        <f t="shared" si="24"/>
        <v>0.80043472222222223</v>
      </c>
      <c r="AE92" s="545"/>
      <c r="AF92" s="545"/>
      <c r="AG92" s="545"/>
      <c r="AH92" s="545"/>
      <c r="AI92" s="90"/>
    </row>
    <row r="93" spans="1:41">
      <c r="A93" s="1951"/>
      <c r="B93" s="872" t="s">
        <v>1695</v>
      </c>
      <c r="C93" s="1424" t="s">
        <v>4</v>
      </c>
      <c r="D93" s="1264" t="s">
        <v>1683</v>
      </c>
      <c r="E93" s="1627" t="s">
        <v>27</v>
      </c>
      <c r="F93" s="831" t="s">
        <v>846</v>
      </c>
      <c r="G93" s="831" t="s">
        <v>847</v>
      </c>
      <c r="H93" s="179">
        <v>0.82</v>
      </c>
      <c r="I93" s="179">
        <f t="shared" si="39"/>
        <v>7.6400000000000006</v>
      </c>
      <c r="J93" s="1515">
        <v>30</v>
      </c>
      <c r="K93" s="37">
        <f t="shared" si="21"/>
        <v>1.1388888888888887E-3</v>
      </c>
      <c r="L93" s="37">
        <f t="shared" si="25"/>
        <v>1.1990277777777777E-2</v>
      </c>
      <c r="M93" s="898" t="s">
        <v>492</v>
      </c>
      <c r="N93" s="495" t="s">
        <v>492</v>
      </c>
      <c r="O93" s="32"/>
      <c r="P93" s="33" t="s">
        <v>492</v>
      </c>
      <c r="Q93" s="33" t="s">
        <v>492</v>
      </c>
      <c r="R93" s="34">
        <f t="shared" si="28"/>
        <v>0.19740694444444445</v>
      </c>
      <c r="S93" s="34">
        <f t="shared" si="29"/>
        <v>0.25990694444444451</v>
      </c>
      <c r="T93" s="34">
        <f t="shared" si="30"/>
        <v>0.3015736111111112</v>
      </c>
      <c r="U93" s="34">
        <f t="shared" si="31"/>
        <v>0.34324027777777782</v>
      </c>
      <c r="V93" s="34">
        <f t="shared" si="32"/>
        <v>0.38490694444444445</v>
      </c>
      <c r="W93" s="34">
        <f t="shared" si="33"/>
        <v>0.42657361111111114</v>
      </c>
      <c r="X93" s="34">
        <f t="shared" si="34"/>
        <v>0.46824027777777782</v>
      </c>
      <c r="Y93" s="34">
        <f t="shared" si="35"/>
        <v>0.55157361111111114</v>
      </c>
      <c r="Z93" s="34">
        <f t="shared" si="36"/>
        <v>0.59324027777777777</v>
      </c>
      <c r="AA93" s="34">
        <f t="shared" si="37"/>
        <v>0.63490694444444451</v>
      </c>
      <c r="AB93" s="34">
        <f t="shared" si="38"/>
        <v>0.67657361111111114</v>
      </c>
      <c r="AC93" s="34">
        <f t="shared" si="24"/>
        <v>0.71129583333333346</v>
      </c>
      <c r="AD93" s="34">
        <f t="shared" si="24"/>
        <v>0.80157361111111114</v>
      </c>
      <c r="AE93" s="545"/>
      <c r="AF93" s="545"/>
      <c r="AG93" s="545"/>
      <c r="AH93" s="545"/>
      <c r="AI93" s="90"/>
    </row>
    <row r="94" spans="1:41">
      <c r="A94" s="1951"/>
      <c r="B94" s="7" t="s">
        <v>1165</v>
      </c>
      <c r="C94" s="1264" t="s">
        <v>4</v>
      </c>
      <c r="D94" s="1264" t="s">
        <v>1683</v>
      </c>
      <c r="E94" s="1627" t="s">
        <v>28</v>
      </c>
      <c r="F94" s="831" t="s">
        <v>1163</v>
      </c>
      <c r="G94" s="831" t="s">
        <v>1164</v>
      </c>
      <c r="H94" s="179">
        <v>0.82</v>
      </c>
      <c r="I94" s="179">
        <f t="shared" si="39"/>
        <v>8.4600000000000009</v>
      </c>
      <c r="J94" s="1515">
        <v>20</v>
      </c>
      <c r="K94" s="37">
        <f t="shared" si="21"/>
        <v>1.7083333333333332E-3</v>
      </c>
      <c r="L94" s="37">
        <f t="shared" si="25"/>
        <v>1.3698611111111109E-2</v>
      </c>
      <c r="M94" s="179" t="s">
        <v>492</v>
      </c>
      <c r="N94" s="472" t="s">
        <v>492</v>
      </c>
      <c r="O94" s="1381"/>
      <c r="P94" s="37" t="s">
        <v>492</v>
      </c>
      <c r="Q94" s="37" t="s">
        <v>492</v>
      </c>
      <c r="R94" s="98">
        <f t="shared" si="28"/>
        <v>0.19911527777777779</v>
      </c>
      <c r="S94" s="98">
        <f t="shared" si="29"/>
        <v>0.26161527777777782</v>
      </c>
      <c r="T94" s="98">
        <f t="shared" si="30"/>
        <v>0.30328194444444451</v>
      </c>
      <c r="U94" s="98">
        <f t="shared" si="31"/>
        <v>0.34494861111111114</v>
      </c>
      <c r="V94" s="98">
        <f t="shared" si="32"/>
        <v>0.38661527777777777</v>
      </c>
      <c r="W94" s="98">
        <f t="shared" si="33"/>
        <v>0.42828194444444445</v>
      </c>
      <c r="X94" s="98">
        <f t="shared" si="34"/>
        <v>0.46994861111111114</v>
      </c>
      <c r="Y94" s="98">
        <f t="shared" si="35"/>
        <v>0.55328194444444445</v>
      </c>
      <c r="Z94" s="98">
        <f t="shared" si="36"/>
        <v>0.59494861111111108</v>
      </c>
      <c r="AA94" s="98">
        <f t="shared" si="37"/>
        <v>0.63661527777777782</v>
      </c>
      <c r="AB94" s="98">
        <f t="shared" si="38"/>
        <v>0.67828194444444445</v>
      </c>
      <c r="AC94" s="98">
        <f t="shared" si="24"/>
        <v>0.71300416666666677</v>
      </c>
      <c r="AD94" s="98">
        <f t="shared" si="24"/>
        <v>0.80328194444444445</v>
      </c>
      <c r="AE94" s="545"/>
      <c r="AF94" s="545"/>
      <c r="AG94" s="545"/>
      <c r="AH94" s="545"/>
      <c r="AI94" s="90"/>
    </row>
    <row r="95" spans="1:41">
      <c r="A95" s="1951"/>
      <c r="B95" s="1454" t="s">
        <v>510</v>
      </c>
      <c r="C95" s="1455" t="s">
        <v>4</v>
      </c>
      <c r="D95" s="1516" t="s">
        <v>1683</v>
      </c>
      <c r="E95" s="1627" t="s">
        <v>29</v>
      </c>
      <c r="F95" s="571" t="s">
        <v>1132</v>
      </c>
      <c r="G95" s="571" t="s">
        <v>1133</v>
      </c>
      <c r="H95" s="179">
        <v>1.51</v>
      </c>
      <c r="I95" s="179">
        <f t="shared" si="39"/>
        <v>9.9700000000000006</v>
      </c>
      <c r="J95" s="1515">
        <v>30</v>
      </c>
      <c r="K95" s="37">
        <f t="shared" si="21"/>
        <v>2.0972222222222221E-3</v>
      </c>
      <c r="L95" s="37">
        <f t="shared" si="25"/>
        <v>1.5795833333333332E-2</v>
      </c>
      <c r="M95" s="1456" t="s">
        <v>492</v>
      </c>
      <c r="N95" s="1459" t="s">
        <v>492</v>
      </c>
      <c r="O95" s="1457"/>
      <c r="P95" s="1458" t="s">
        <v>492</v>
      </c>
      <c r="Q95" s="1458" t="s">
        <v>492</v>
      </c>
      <c r="R95" s="1460">
        <f t="shared" si="28"/>
        <v>0.20121250000000002</v>
      </c>
      <c r="S95" s="1460">
        <f t="shared" si="29"/>
        <v>0.26371250000000002</v>
      </c>
      <c r="T95" s="1460">
        <f t="shared" si="30"/>
        <v>0.3053791666666667</v>
      </c>
      <c r="U95" s="1460">
        <f t="shared" si="31"/>
        <v>0.34704583333333333</v>
      </c>
      <c r="V95" s="1460">
        <f t="shared" si="32"/>
        <v>0.38871249999999996</v>
      </c>
      <c r="W95" s="1460">
        <f t="shared" si="33"/>
        <v>0.43037916666666665</v>
      </c>
      <c r="X95" s="1460">
        <f t="shared" si="34"/>
        <v>0.47204583333333333</v>
      </c>
      <c r="Y95" s="1460">
        <f t="shared" si="35"/>
        <v>0.55537916666666665</v>
      </c>
      <c r="Z95" s="1460">
        <f t="shared" si="36"/>
        <v>0.59704583333333328</v>
      </c>
      <c r="AA95" s="1460">
        <f t="shared" si="37"/>
        <v>0.63871250000000002</v>
      </c>
      <c r="AB95" s="1460">
        <f t="shared" si="38"/>
        <v>0.68037916666666665</v>
      </c>
      <c r="AC95" s="1460">
        <f t="shared" si="24"/>
        <v>0.71510138888888897</v>
      </c>
      <c r="AD95" s="1460">
        <f t="shared" si="24"/>
        <v>0.80537916666666665</v>
      </c>
      <c r="AE95" s="90"/>
      <c r="AF95" s="90"/>
      <c r="AG95" s="90"/>
      <c r="AH95" s="90"/>
      <c r="AI95" s="90"/>
    </row>
    <row r="96" spans="1:41">
      <c r="A96" s="1951"/>
      <c r="B96" s="907" t="s">
        <v>509</v>
      </c>
      <c r="C96" s="1382" t="s">
        <v>4</v>
      </c>
      <c r="D96" s="1516" t="s">
        <v>1683</v>
      </c>
      <c r="E96" s="1627" t="s">
        <v>30</v>
      </c>
      <c r="F96" s="571" t="s">
        <v>1134</v>
      </c>
      <c r="G96" s="571" t="s">
        <v>1135</v>
      </c>
      <c r="H96" s="124">
        <v>0.51</v>
      </c>
      <c r="I96" s="179">
        <f t="shared" si="39"/>
        <v>10.48</v>
      </c>
      <c r="J96" s="1515">
        <v>30</v>
      </c>
      <c r="K96" s="37">
        <f t="shared" si="21"/>
        <v>7.0833333333333338E-4</v>
      </c>
      <c r="L96" s="37">
        <f t="shared" si="25"/>
        <v>1.6504166666666667E-2</v>
      </c>
      <c r="M96" s="124" t="s">
        <v>492</v>
      </c>
      <c r="N96" s="472" t="s">
        <v>492</v>
      </c>
      <c r="O96" s="1381"/>
      <c r="P96" s="37" t="s">
        <v>492</v>
      </c>
      <c r="Q96" s="37" t="s">
        <v>492</v>
      </c>
      <c r="R96" s="98">
        <f>R95+$K96</f>
        <v>0.20192083333333335</v>
      </c>
      <c r="S96" s="98">
        <f t="shared" si="29"/>
        <v>0.26442083333333333</v>
      </c>
      <c r="T96" s="98">
        <f t="shared" si="30"/>
        <v>0.30608750000000001</v>
      </c>
      <c r="U96" s="98">
        <f t="shared" si="31"/>
        <v>0.34775416666666664</v>
      </c>
      <c r="V96" s="98">
        <f t="shared" si="32"/>
        <v>0.38942083333333327</v>
      </c>
      <c r="W96" s="98">
        <f t="shared" si="33"/>
        <v>0.43108749999999996</v>
      </c>
      <c r="X96" s="98">
        <f t="shared" si="34"/>
        <v>0.47275416666666664</v>
      </c>
      <c r="Y96" s="98">
        <f t="shared" si="35"/>
        <v>0.55608749999999996</v>
      </c>
      <c r="Z96" s="98">
        <f t="shared" si="36"/>
        <v>0.59775416666666659</v>
      </c>
      <c r="AA96" s="98">
        <f t="shared" si="37"/>
        <v>0.63942083333333333</v>
      </c>
      <c r="AB96" s="98">
        <f t="shared" si="38"/>
        <v>0.68108749999999996</v>
      </c>
      <c r="AC96" s="98">
        <f t="shared" si="24"/>
        <v>0.71580972222222228</v>
      </c>
      <c r="AD96" s="98">
        <f t="shared" si="24"/>
        <v>0.80608749999999996</v>
      </c>
      <c r="AE96" s="90"/>
      <c r="AF96" s="90"/>
      <c r="AG96" s="90"/>
      <c r="AH96" s="90"/>
      <c r="AI96" s="90"/>
    </row>
    <row r="97" spans="1:35">
      <c r="A97" s="1951"/>
      <c r="B97" s="907" t="s">
        <v>508</v>
      </c>
      <c r="C97" s="1382" t="s">
        <v>4</v>
      </c>
      <c r="D97" s="1516" t="s">
        <v>1683</v>
      </c>
      <c r="E97" s="1627" t="s">
        <v>31</v>
      </c>
      <c r="F97" s="571" t="s">
        <v>1136</v>
      </c>
      <c r="G97" s="571" t="s">
        <v>1137</v>
      </c>
      <c r="H97" s="179">
        <v>0.8</v>
      </c>
      <c r="I97" s="179">
        <f t="shared" si="39"/>
        <v>11.280000000000001</v>
      </c>
      <c r="J97" s="1515">
        <v>30</v>
      </c>
      <c r="K97" s="37">
        <f t="shared" si="21"/>
        <v>1.1111111111111111E-3</v>
      </c>
      <c r="L97" s="37">
        <f t="shared" si="25"/>
        <v>1.7615277777777778E-2</v>
      </c>
      <c r="M97" s="179" t="s">
        <v>492</v>
      </c>
      <c r="N97" s="472" t="s">
        <v>492</v>
      </c>
      <c r="O97" s="1381"/>
      <c r="P97" s="37" t="s">
        <v>492</v>
      </c>
      <c r="Q97" s="37" t="s">
        <v>492</v>
      </c>
      <c r="R97" s="98">
        <f t="shared" si="28"/>
        <v>0.20303194444444447</v>
      </c>
      <c r="S97" s="98">
        <f t="shared" si="29"/>
        <v>0.26553194444444445</v>
      </c>
      <c r="T97" s="98">
        <f t="shared" si="30"/>
        <v>0.30719861111111113</v>
      </c>
      <c r="U97" s="98">
        <f t="shared" si="31"/>
        <v>0.34886527777777776</v>
      </c>
      <c r="V97" s="98">
        <f t="shared" si="32"/>
        <v>0.39053194444444439</v>
      </c>
      <c r="W97" s="98">
        <f t="shared" si="33"/>
        <v>0.43219861111111108</v>
      </c>
      <c r="X97" s="98">
        <f t="shared" si="34"/>
        <v>0.47386527777777776</v>
      </c>
      <c r="Y97" s="98">
        <f t="shared" si="35"/>
        <v>0.55719861111111102</v>
      </c>
      <c r="Z97" s="98">
        <f t="shared" si="36"/>
        <v>0.59886527777777765</v>
      </c>
      <c r="AA97" s="98">
        <f t="shared" si="37"/>
        <v>0.64053194444444439</v>
      </c>
      <c r="AB97" s="98">
        <f t="shared" si="38"/>
        <v>0.68219861111111102</v>
      </c>
      <c r="AC97" s="98">
        <f t="shared" si="24"/>
        <v>0.71692083333333334</v>
      </c>
      <c r="AD97" s="98">
        <f t="shared" si="24"/>
        <v>0.80719861111111102</v>
      </c>
      <c r="AE97" s="90"/>
      <c r="AF97" s="90"/>
      <c r="AG97" s="90"/>
      <c r="AH97" s="90"/>
      <c r="AI97" s="90"/>
    </row>
    <row r="98" spans="1:35">
      <c r="A98" s="1951"/>
      <c r="B98" s="907" t="s">
        <v>507</v>
      </c>
      <c r="C98" s="1382" t="s">
        <v>4</v>
      </c>
      <c r="D98" s="1516" t="s">
        <v>1683</v>
      </c>
      <c r="E98" s="1627" t="s">
        <v>32</v>
      </c>
      <c r="F98" s="571" t="s">
        <v>1138</v>
      </c>
      <c r="G98" s="571" t="s">
        <v>1139</v>
      </c>
      <c r="H98" s="179">
        <v>0.88</v>
      </c>
      <c r="I98" s="179">
        <f t="shared" si="39"/>
        <v>12.160000000000002</v>
      </c>
      <c r="J98" s="1515">
        <v>30</v>
      </c>
      <c r="K98" s="37">
        <f t="shared" si="21"/>
        <v>1.2222222222222222E-3</v>
      </c>
      <c r="L98" s="37">
        <f t="shared" si="25"/>
        <v>1.88375E-2</v>
      </c>
      <c r="M98" s="179" t="s">
        <v>492</v>
      </c>
      <c r="N98" s="472" t="s">
        <v>492</v>
      </c>
      <c r="O98" s="1381"/>
      <c r="P98" s="37" t="s">
        <v>492</v>
      </c>
      <c r="Q98" s="37" t="s">
        <v>492</v>
      </c>
      <c r="R98" s="98">
        <f t="shared" si="28"/>
        <v>0.20425416666666671</v>
      </c>
      <c r="S98" s="98">
        <f t="shared" si="29"/>
        <v>0.26675416666666668</v>
      </c>
      <c r="T98" s="98">
        <f t="shared" si="30"/>
        <v>0.30842083333333337</v>
      </c>
      <c r="U98" s="98">
        <f t="shared" si="31"/>
        <v>0.3500875</v>
      </c>
      <c r="V98" s="98">
        <f t="shared" si="32"/>
        <v>0.39175416666666663</v>
      </c>
      <c r="W98" s="98">
        <f t="shared" si="33"/>
        <v>0.43342083333333331</v>
      </c>
      <c r="X98" s="98">
        <f t="shared" si="34"/>
        <v>0.4750875</v>
      </c>
      <c r="Y98" s="98">
        <f t="shared" si="35"/>
        <v>0.55842083333333326</v>
      </c>
      <c r="Z98" s="98">
        <f t="shared" si="36"/>
        <v>0.60008749999999988</v>
      </c>
      <c r="AA98" s="98">
        <f t="shared" si="37"/>
        <v>0.64175416666666663</v>
      </c>
      <c r="AB98" s="98">
        <f t="shared" si="38"/>
        <v>0.68342083333333326</v>
      </c>
      <c r="AC98" s="98">
        <f t="shared" si="24"/>
        <v>0.71814305555555558</v>
      </c>
      <c r="AD98" s="98">
        <f t="shared" si="24"/>
        <v>0.80842083333333326</v>
      </c>
      <c r="AE98" s="90"/>
      <c r="AF98" s="90"/>
      <c r="AG98" s="90"/>
      <c r="AH98" s="90"/>
    </row>
    <row r="99" spans="1:35">
      <c r="A99" s="1951"/>
      <c r="B99" s="907" t="s">
        <v>506</v>
      </c>
      <c r="C99" s="1382" t="s">
        <v>4</v>
      </c>
      <c r="D99" s="1516" t="s">
        <v>1683</v>
      </c>
      <c r="E99" s="1627" t="s">
        <v>148</v>
      </c>
      <c r="F99" s="571" t="s">
        <v>1140</v>
      </c>
      <c r="G99" s="571" t="s">
        <v>1141</v>
      </c>
      <c r="H99" s="472">
        <v>0.56999999999999995</v>
      </c>
      <c r="I99" s="179">
        <f t="shared" si="39"/>
        <v>12.730000000000002</v>
      </c>
      <c r="J99" s="1515">
        <v>30</v>
      </c>
      <c r="K99" s="37">
        <f t="shared" si="21"/>
        <v>7.9166666666666665E-4</v>
      </c>
      <c r="L99" s="37">
        <f t="shared" si="25"/>
        <v>1.9629166666666666E-2</v>
      </c>
      <c r="M99" s="472" t="s">
        <v>492</v>
      </c>
      <c r="N99" s="472" t="s">
        <v>492</v>
      </c>
      <c r="O99" s="1381"/>
      <c r="P99" s="37" t="s">
        <v>492</v>
      </c>
      <c r="Q99" s="37" t="s">
        <v>492</v>
      </c>
      <c r="R99" s="98">
        <f t="shared" si="28"/>
        <v>0.20504583333333337</v>
      </c>
      <c r="S99" s="98">
        <f t="shared" si="29"/>
        <v>0.26754583333333337</v>
      </c>
      <c r="T99" s="98">
        <f t="shared" si="30"/>
        <v>0.30921250000000006</v>
      </c>
      <c r="U99" s="98">
        <f t="shared" si="31"/>
        <v>0.35087916666666669</v>
      </c>
      <c r="V99" s="98">
        <f t="shared" si="32"/>
        <v>0.39254583333333332</v>
      </c>
      <c r="W99" s="98">
        <f t="shared" si="33"/>
        <v>0.4342125</v>
      </c>
      <c r="X99" s="98">
        <f t="shared" si="34"/>
        <v>0.47587916666666669</v>
      </c>
      <c r="Y99" s="98">
        <f t="shared" si="35"/>
        <v>0.55921249999999989</v>
      </c>
      <c r="Z99" s="98">
        <f t="shared" si="36"/>
        <v>0.60087916666666652</v>
      </c>
      <c r="AA99" s="98">
        <f t="shared" si="37"/>
        <v>0.64254583333333326</v>
      </c>
      <c r="AB99" s="98">
        <f t="shared" si="38"/>
        <v>0.68421249999999989</v>
      </c>
      <c r="AC99" s="98">
        <f t="shared" si="24"/>
        <v>0.71893472222222221</v>
      </c>
      <c r="AD99" s="98">
        <f t="shared" si="24"/>
        <v>0.80921249999999989</v>
      </c>
      <c r="AE99" s="90"/>
      <c r="AF99" s="90"/>
      <c r="AG99" s="90"/>
      <c r="AH99" s="90"/>
    </row>
    <row r="100" spans="1:35">
      <c r="A100" s="1951"/>
      <c r="B100" s="907" t="s">
        <v>505</v>
      </c>
      <c r="C100" s="1382" t="s">
        <v>4</v>
      </c>
      <c r="D100" s="1516" t="s">
        <v>1683</v>
      </c>
      <c r="E100" s="1627" t="s">
        <v>149</v>
      </c>
      <c r="F100" s="571" t="s">
        <v>1142</v>
      </c>
      <c r="G100" s="571" t="s">
        <v>1143</v>
      </c>
      <c r="H100" s="472">
        <v>0.7</v>
      </c>
      <c r="I100" s="179">
        <f t="shared" si="39"/>
        <v>13.430000000000001</v>
      </c>
      <c r="J100" s="1515">
        <v>30</v>
      </c>
      <c r="K100" s="37">
        <f t="shared" si="21"/>
        <v>9.7222222222222209E-4</v>
      </c>
      <c r="L100" s="37">
        <f t="shared" si="25"/>
        <v>2.0601388888888888E-2</v>
      </c>
      <c r="M100" s="472" t="s">
        <v>492</v>
      </c>
      <c r="N100" s="472" t="s">
        <v>492</v>
      </c>
      <c r="O100" s="1381"/>
      <c r="P100" s="37" t="s">
        <v>492</v>
      </c>
      <c r="Q100" s="37" t="s">
        <v>492</v>
      </c>
      <c r="R100" s="98">
        <f t="shared" si="28"/>
        <v>0.20601805555555561</v>
      </c>
      <c r="S100" s="98">
        <f t="shared" si="29"/>
        <v>0.26851805555555558</v>
      </c>
      <c r="T100" s="98">
        <f t="shared" si="30"/>
        <v>0.31018472222222226</v>
      </c>
      <c r="U100" s="98">
        <f t="shared" si="31"/>
        <v>0.35185138888888889</v>
      </c>
      <c r="V100" s="98">
        <f t="shared" si="32"/>
        <v>0.39351805555555552</v>
      </c>
      <c r="W100" s="98">
        <f t="shared" si="33"/>
        <v>0.43518472222222221</v>
      </c>
      <c r="X100" s="98">
        <f t="shared" si="34"/>
        <v>0.47685138888888889</v>
      </c>
      <c r="Y100" s="98">
        <f t="shared" si="35"/>
        <v>0.56018472222222215</v>
      </c>
      <c r="Z100" s="98">
        <f t="shared" si="36"/>
        <v>0.60185138888888878</v>
      </c>
      <c r="AA100" s="98">
        <f t="shared" si="37"/>
        <v>0.64351805555555552</v>
      </c>
      <c r="AB100" s="98">
        <f t="shared" si="38"/>
        <v>0.68518472222222215</v>
      </c>
      <c r="AC100" s="98">
        <f t="shared" si="24"/>
        <v>0.71990694444444447</v>
      </c>
      <c r="AD100" s="98">
        <f t="shared" si="24"/>
        <v>0.81018472222222215</v>
      </c>
      <c r="AE100" s="90"/>
      <c r="AF100" s="90"/>
      <c r="AG100" s="90"/>
      <c r="AH100" s="90"/>
    </row>
    <row r="101" spans="1:35">
      <c r="A101" s="1951"/>
      <c r="B101" s="907" t="s">
        <v>504</v>
      </c>
      <c r="C101" s="1382" t="s">
        <v>4</v>
      </c>
      <c r="D101" s="1516" t="s">
        <v>1683</v>
      </c>
      <c r="E101" s="1627" t="s">
        <v>150</v>
      </c>
      <c r="F101" s="571" t="s">
        <v>1144</v>
      </c>
      <c r="G101" s="571" t="s">
        <v>1145</v>
      </c>
      <c r="H101" s="472">
        <v>0.89</v>
      </c>
      <c r="I101" s="179">
        <f t="shared" si="39"/>
        <v>14.320000000000002</v>
      </c>
      <c r="J101" s="1515">
        <v>30</v>
      </c>
      <c r="K101" s="37">
        <f t="shared" si="21"/>
        <v>1.2361111111111112E-3</v>
      </c>
      <c r="L101" s="37">
        <f t="shared" si="25"/>
        <v>2.1837499999999999E-2</v>
      </c>
      <c r="M101" s="472">
        <v>0.84</v>
      </c>
      <c r="N101" s="472">
        <f>N92+M101</f>
        <v>8.42</v>
      </c>
      <c r="O101" s="1381">
        <v>30</v>
      </c>
      <c r="P101" s="37">
        <f t="shared" si="26"/>
        <v>1.1666666666666668E-3</v>
      </c>
      <c r="Q101" s="37">
        <f>Q92+P101</f>
        <v>1.0791666666666666E-2</v>
      </c>
      <c r="R101" s="98">
        <f t="shared" si="28"/>
        <v>0.20725416666666671</v>
      </c>
      <c r="S101" s="98">
        <f t="shared" si="29"/>
        <v>0.26975416666666668</v>
      </c>
      <c r="T101" s="98">
        <f t="shared" si="30"/>
        <v>0.31142083333333337</v>
      </c>
      <c r="U101" s="98">
        <f t="shared" si="31"/>
        <v>0.3530875</v>
      </c>
      <c r="V101" s="98">
        <f t="shared" si="32"/>
        <v>0.39475416666666663</v>
      </c>
      <c r="W101" s="98">
        <f t="shared" si="33"/>
        <v>0.43642083333333331</v>
      </c>
      <c r="X101" s="98">
        <f t="shared" si="34"/>
        <v>0.4780875</v>
      </c>
      <c r="Y101" s="98">
        <f t="shared" si="35"/>
        <v>0.56142083333333326</v>
      </c>
      <c r="Z101" s="98">
        <f t="shared" si="36"/>
        <v>0.60308749999999989</v>
      </c>
      <c r="AA101" s="98">
        <f t="shared" si="37"/>
        <v>0.64475416666666663</v>
      </c>
      <c r="AB101" s="98">
        <f t="shared" si="38"/>
        <v>0.68642083333333326</v>
      </c>
      <c r="AC101" s="98">
        <f t="shared" si="38"/>
        <v>0.72114305555555558</v>
      </c>
      <c r="AD101" s="98">
        <f t="shared" si="38"/>
        <v>0.81142083333333326</v>
      </c>
      <c r="AE101" s="90"/>
      <c r="AF101" s="90"/>
      <c r="AG101" s="90"/>
      <c r="AH101" s="90"/>
    </row>
    <row r="102" spans="1:35">
      <c r="A102" s="1951"/>
      <c r="B102" s="907" t="s">
        <v>503</v>
      </c>
      <c r="C102" s="1264" t="s">
        <v>4</v>
      </c>
      <c r="D102" s="1516" t="s">
        <v>1683</v>
      </c>
      <c r="E102" s="1627" t="s">
        <v>151</v>
      </c>
      <c r="F102" s="571" t="s">
        <v>1166</v>
      </c>
      <c r="G102" s="571" t="s">
        <v>1167</v>
      </c>
      <c r="H102" s="472">
        <v>0.54</v>
      </c>
      <c r="I102" s="179">
        <f t="shared" si="39"/>
        <v>14.860000000000003</v>
      </c>
      <c r="J102" s="1515">
        <v>25</v>
      </c>
      <c r="K102" s="37">
        <f t="shared" si="21"/>
        <v>9.0000000000000008E-4</v>
      </c>
      <c r="L102" s="37">
        <f t="shared" si="25"/>
        <v>2.2737500000000001E-2</v>
      </c>
      <c r="M102" s="472">
        <v>0.7</v>
      </c>
      <c r="N102" s="472">
        <f>N101+M102</f>
        <v>9.1199999999999992</v>
      </c>
      <c r="O102" s="1381">
        <v>30</v>
      </c>
      <c r="P102" s="37">
        <f t="shared" si="26"/>
        <v>9.7222222222222209E-4</v>
      </c>
      <c r="Q102" s="37">
        <f t="shared" si="41"/>
        <v>1.1763888888888888E-2</v>
      </c>
      <c r="R102" s="98">
        <f t="shared" si="28"/>
        <v>0.20815416666666672</v>
      </c>
      <c r="S102" s="98">
        <f t="shared" si="29"/>
        <v>0.2706541666666667</v>
      </c>
      <c r="T102" s="98">
        <f t="shared" si="30"/>
        <v>0.31232083333333338</v>
      </c>
      <c r="U102" s="98">
        <f t="shared" si="31"/>
        <v>0.35398750000000001</v>
      </c>
      <c r="V102" s="98">
        <f t="shared" si="32"/>
        <v>0.39565416666666664</v>
      </c>
      <c r="W102" s="98">
        <f t="shared" si="33"/>
        <v>0.43732083333333333</v>
      </c>
      <c r="X102" s="98">
        <f t="shared" si="34"/>
        <v>0.47898750000000001</v>
      </c>
      <c r="Y102" s="98">
        <f t="shared" si="35"/>
        <v>0.56232083333333327</v>
      </c>
      <c r="Z102" s="98">
        <f t="shared" si="36"/>
        <v>0.6039874999999999</v>
      </c>
      <c r="AA102" s="98">
        <f t="shared" si="37"/>
        <v>0.64565416666666664</v>
      </c>
      <c r="AB102" s="98">
        <f t="shared" si="38"/>
        <v>0.68732083333333327</v>
      </c>
      <c r="AC102" s="98">
        <f t="shared" si="38"/>
        <v>0.72204305555555559</v>
      </c>
      <c r="AD102" s="98">
        <f t="shared" si="38"/>
        <v>0.81232083333333327</v>
      </c>
      <c r="AE102" s="90"/>
      <c r="AF102" s="90"/>
      <c r="AG102" s="90"/>
      <c r="AH102" s="90"/>
    </row>
    <row r="103" spans="1:35">
      <c r="A103" s="1951"/>
      <c r="B103" s="907" t="s">
        <v>513</v>
      </c>
      <c r="C103" s="1264" t="s">
        <v>4</v>
      </c>
      <c r="D103" s="1516" t="s">
        <v>1681</v>
      </c>
      <c r="E103" s="1627" t="s">
        <v>152</v>
      </c>
      <c r="F103" s="571" t="s">
        <v>1168</v>
      </c>
      <c r="G103" s="571" t="s">
        <v>1169</v>
      </c>
      <c r="H103" s="472">
        <v>0.2</v>
      </c>
      <c r="I103" s="179">
        <f t="shared" si="39"/>
        <v>15.060000000000002</v>
      </c>
      <c r="J103" s="1515">
        <v>25</v>
      </c>
      <c r="K103" s="37">
        <f t="shared" si="21"/>
        <v>3.3333333333333332E-4</v>
      </c>
      <c r="L103" s="37">
        <f t="shared" si="25"/>
        <v>2.3070833333333336E-2</v>
      </c>
      <c r="M103" s="472">
        <v>0.4</v>
      </c>
      <c r="N103" s="472">
        <f t="shared" ref="N103:N119" si="42">N102+M103</f>
        <v>9.52</v>
      </c>
      <c r="O103" s="1381">
        <v>30</v>
      </c>
      <c r="P103" s="37">
        <f t="shared" si="26"/>
        <v>5.5555555555555556E-4</v>
      </c>
      <c r="Q103" s="37">
        <f t="shared" si="41"/>
        <v>1.2319444444444444E-2</v>
      </c>
      <c r="R103" s="98">
        <f t="shared" si="28"/>
        <v>0.20848750000000005</v>
      </c>
      <c r="S103" s="98">
        <f t="shared" si="29"/>
        <v>0.27098750000000005</v>
      </c>
      <c r="T103" s="98">
        <f t="shared" si="30"/>
        <v>0.31265416666666673</v>
      </c>
      <c r="U103" s="98">
        <f t="shared" si="31"/>
        <v>0.35432083333333336</v>
      </c>
      <c r="V103" s="98">
        <f t="shared" si="32"/>
        <v>0.39598749999999999</v>
      </c>
      <c r="W103" s="98">
        <f t="shared" si="33"/>
        <v>0.43765416666666668</v>
      </c>
      <c r="X103" s="98">
        <f t="shared" si="34"/>
        <v>0.47932083333333336</v>
      </c>
      <c r="Y103" s="98">
        <f t="shared" si="35"/>
        <v>0.56265416666666657</v>
      </c>
      <c r="Z103" s="98">
        <f t="shared" si="36"/>
        <v>0.6043208333333332</v>
      </c>
      <c r="AA103" s="98">
        <f t="shared" si="37"/>
        <v>0.64598749999999994</v>
      </c>
      <c r="AB103" s="98">
        <f t="shared" si="38"/>
        <v>0.68765416666666657</v>
      </c>
      <c r="AC103" s="98">
        <f t="shared" si="38"/>
        <v>0.72237638888888889</v>
      </c>
      <c r="AD103" s="98">
        <f t="shared" si="38"/>
        <v>0.81265416666666657</v>
      </c>
      <c r="AE103" s="90"/>
      <c r="AF103" s="90"/>
      <c r="AG103" s="90"/>
      <c r="AH103" s="90"/>
    </row>
    <row r="104" spans="1:35">
      <c r="A104" s="1951"/>
      <c r="B104" s="907" t="s">
        <v>501</v>
      </c>
      <c r="C104" s="1264" t="s">
        <v>4</v>
      </c>
      <c r="D104" s="1516" t="s">
        <v>1681</v>
      </c>
      <c r="E104" s="1627" t="s">
        <v>153</v>
      </c>
      <c r="F104" s="571" t="s">
        <v>1170</v>
      </c>
      <c r="G104" s="571" t="s">
        <v>1171</v>
      </c>
      <c r="H104" s="1515">
        <v>0.36</v>
      </c>
      <c r="I104" s="179">
        <f t="shared" si="39"/>
        <v>15.420000000000002</v>
      </c>
      <c r="J104" s="1515">
        <v>25</v>
      </c>
      <c r="K104" s="37">
        <f t="shared" si="21"/>
        <v>5.9999999999999995E-4</v>
      </c>
      <c r="L104" s="37">
        <f t="shared" si="25"/>
        <v>2.3670833333333335E-2</v>
      </c>
      <c r="M104" s="1370">
        <v>0.63</v>
      </c>
      <c r="N104" s="472">
        <f t="shared" si="42"/>
        <v>10.15</v>
      </c>
      <c r="O104" s="1370">
        <v>30</v>
      </c>
      <c r="P104" s="37">
        <f t="shared" si="26"/>
        <v>8.7500000000000002E-4</v>
      </c>
      <c r="Q104" s="37">
        <f t="shared" si="41"/>
        <v>1.3194444444444444E-2</v>
      </c>
      <c r="R104" s="98">
        <f t="shared" si="28"/>
        <v>0.20908750000000004</v>
      </c>
      <c r="S104" s="98">
        <f t="shared" si="29"/>
        <v>0.27158750000000004</v>
      </c>
      <c r="T104" s="98">
        <f t="shared" si="30"/>
        <v>0.31325416666666672</v>
      </c>
      <c r="U104" s="98">
        <f t="shared" si="31"/>
        <v>0.35492083333333335</v>
      </c>
      <c r="V104" s="98">
        <f t="shared" si="32"/>
        <v>0.39658749999999998</v>
      </c>
      <c r="W104" s="98">
        <f t="shared" si="33"/>
        <v>0.43825416666666667</v>
      </c>
      <c r="X104" s="98">
        <f t="shared" si="34"/>
        <v>0.47992083333333335</v>
      </c>
      <c r="Y104" s="98">
        <f t="shared" si="35"/>
        <v>0.56325416666666661</v>
      </c>
      <c r="Z104" s="98">
        <f t="shared" si="36"/>
        <v>0.60492083333333324</v>
      </c>
      <c r="AA104" s="98">
        <f t="shared" si="37"/>
        <v>0.64658749999999998</v>
      </c>
      <c r="AB104" s="98">
        <f t="shared" si="38"/>
        <v>0.68825416666666661</v>
      </c>
      <c r="AC104" s="98">
        <f t="shared" si="38"/>
        <v>0.72297638888888893</v>
      </c>
      <c r="AD104" s="98">
        <f t="shared" si="38"/>
        <v>0.81325416666666661</v>
      </c>
      <c r="AE104" s="90"/>
      <c r="AF104" s="90"/>
      <c r="AG104" s="90"/>
      <c r="AH104" s="90"/>
    </row>
    <row r="105" spans="1:35">
      <c r="A105" s="1951"/>
      <c r="B105" s="907" t="s">
        <v>500</v>
      </c>
      <c r="C105" s="1264" t="s">
        <v>4</v>
      </c>
      <c r="D105" s="1516" t="s">
        <v>1681</v>
      </c>
      <c r="E105" s="1627" t="s">
        <v>154</v>
      </c>
      <c r="F105" s="571" t="s">
        <v>1172</v>
      </c>
      <c r="G105" s="571" t="s">
        <v>1173</v>
      </c>
      <c r="H105" s="1515">
        <v>0.28000000000000003</v>
      </c>
      <c r="I105" s="179">
        <f t="shared" si="39"/>
        <v>15.700000000000001</v>
      </c>
      <c r="J105" s="1515">
        <v>25</v>
      </c>
      <c r="K105" s="37">
        <f t="shared" si="21"/>
        <v>4.6666666666666672E-4</v>
      </c>
      <c r="L105" s="37">
        <f t="shared" si="25"/>
        <v>2.4137500000000003E-2</v>
      </c>
      <c r="M105" s="1381">
        <v>0.32</v>
      </c>
      <c r="N105" s="472">
        <f t="shared" si="42"/>
        <v>10.47</v>
      </c>
      <c r="O105" s="1381">
        <v>30</v>
      </c>
      <c r="P105" s="37">
        <f t="shared" si="26"/>
        <v>4.4444444444444441E-4</v>
      </c>
      <c r="Q105" s="37">
        <f t="shared" si="41"/>
        <v>1.363888888888889E-2</v>
      </c>
      <c r="R105" s="98">
        <f t="shared" si="28"/>
        <v>0.20955416666666671</v>
      </c>
      <c r="S105" s="98">
        <f t="shared" si="29"/>
        <v>0.27205416666666671</v>
      </c>
      <c r="T105" s="98">
        <f t="shared" si="30"/>
        <v>0.31372083333333339</v>
      </c>
      <c r="U105" s="98">
        <f t="shared" si="31"/>
        <v>0.35538750000000002</v>
      </c>
      <c r="V105" s="98">
        <f t="shared" si="32"/>
        <v>0.39705416666666665</v>
      </c>
      <c r="W105" s="98">
        <f t="shared" si="33"/>
        <v>0.43872083333333334</v>
      </c>
      <c r="X105" s="98">
        <f t="shared" si="34"/>
        <v>0.48038750000000002</v>
      </c>
      <c r="Y105" s="98">
        <f t="shared" si="35"/>
        <v>0.56372083333333323</v>
      </c>
      <c r="Z105" s="98">
        <f t="shared" si="36"/>
        <v>0.60538749999999986</v>
      </c>
      <c r="AA105" s="98">
        <f t="shared" si="37"/>
        <v>0.6470541666666666</v>
      </c>
      <c r="AB105" s="98">
        <f t="shared" si="38"/>
        <v>0.68872083333333323</v>
      </c>
      <c r="AC105" s="98">
        <f t="shared" si="38"/>
        <v>0.72344305555555555</v>
      </c>
      <c r="AD105" s="98">
        <f t="shared" si="38"/>
        <v>0.81372083333333323</v>
      </c>
      <c r="AE105" s="545"/>
      <c r="AF105" s="545"/>
      <c r="AG105" s="545"/>
      <c r="AH105" s="545"/>
    </row>
    <row r="106" spans="1:35">
      <c r="A106" s="1951"/>
      <c r="B106" s="907" t="s">
        <v>88</v>
      </c>
      <c r="C106" s="1264" t="s">
        <v>4</v>
      </c>
      <c r="D106" s="1516" t="s">
        <v>1681</v>
      </c>
      <c r="E106" s="1627" t="s">
        <v>155</v>
      </c>
      <c r="F106" s="571" t="s">
        <v>648</v>
      </c>
      <c r="G106" s="571" t="s">
        <v>649</v>
      </c>
      <c r="H106" s="472">
        <v>0.28999999999999998</v>
      </c>
      <c r="I106" s="179">
        <f t="shared" si="39"/>
        <v>15.99</v>
      </c>
      <c r="J106" s="1515">
        <v>25</v>
      </c>
      <c r="K106" s="37">
        <f t="shared" si="21"/>
        <v>4.8333333333333328E-4</v>
      </c>
      <c r="L106" s="37">
        <f t="shared" si="25"/>
        <v>2.4620833333333335E-2</v>
      </c>
      <c r="M106" s="487">
        <v>0.36499999999999999</v>
      </c>
      <c r="N106" s="472">
        <f t="shared" si="42"/>
        <v>10.835000000000001</v>
      </c>
      <c r="O106" s="189">
        <v>30</v>
      </c>
      <c r="P106" s="37">
        <f t="shared" si="26"/>
        <v>5.0694444444444441E-4</v>
      </c>
      <c r="Q106" s="37">
        <f t="shared" si="41"/>
        <v>1.4145833333333333E-2</v>
      </c>
      <c r="R106" s="98">
        <f t="shared" si="28"/>
        <v>0.21003750000000004</v>
      </c>
      <c r="S106" s="98">
        <f t="shared" si="29"/>
        <v>0.27253750000000004</v>
      </c>
      <c r="T106" s="98">
        <f t="shared" si="30"/>
        <v>0.31420416666666673</v>
      </c>
      <c r="U106" s="98">
        <f t="shared" si="31"/>
        <v>0.35587083333333336</v>
      </c>
      <c r="V106" s="98">
        <f t="shared" si="32"/>
        <v>0.39753749999999999</v>
      </c>
      <c r="W106" s="98">
        <f t="shared" si="33"/>
        <v>0.43920416666666667</v>
      </c>
      <c r="X106" s="98">
        <f t="shared" si="34"/>
        <v>0.48087083333333336</v>
      </c>
      <c r="Y106" s="98">
        <f t="shared" si="35"/>
        <v>0.56420416666666651</v>
      </c>
      <c r="Z106" s="98">
        <f t="shared" si="36"/>
        <v>0.60587083333333314</v>
      </c>
      <c r="AA106" s="98">
        <f t="shared" si="37"/>
        <v>0.64753749999999988</v>
      </c>
      <c r="AB106" s="98">
        <f t="shared" si="38"/>
        <v>0.68920416666666651</v>
      </c>
      <c r="AC106" s="98">
        <f t="shared" si="38"/>
        <v>0.72392638888888883</v>
      </c>
      <c r="AD106" s="98">
        <f t="shared" si="38"/>
        <v>0.81420416666666651</v>
      </c>
      <c r="AE106" s="545"/>
      <c r="AF106" s="545"/>
      <c r="AG106" s="545"/>
      <c r="AH106" s="545"/>
    </row>
    <row r="107" spans="1:35">
      <c r="A107" s="1951"/>
      <c r="B107" s="907" t="s">
        <v>86</v>
      </c>
      <c r="C107" s="1264" t="s">
        <v>4</v>
      </c>
      <c r="D107" s="1516" t="s">
        <v>1681</v>
      </c>
      <c r="E107" s="1627" t="s">
        <v>156</v>
      </c>
      <c r="F107" s="571" t="s">
        <v>603</v>
      </c>
      <c r="G107" s="571" t="s">
        <v>650</v>
      </c>
      <c r="H107" s="472">
        <v>0.28000000000000003</v>
      </c>
      <c r="I107" s="179">
        <f t="shared" si="39"/>
        <v>16.27</v>
      </c>
      <c r="J107" s="1515">
        <v>25</v>
      </c>
      <c r="K107" s="37">
        <f t="shared" si="21"/>
        <v>4.6666666666666672E-4</v>
      </c>
      <c r="L107" s="37">
        <f t="shared" si="25"/>
        <v>2.5087500000000002E-2</v>
      </c>
      <c r="M107" s="487">
        <v>0.28499999999999998</v>
      </c>
      <c r="N107" s="472">
        <f t="shared" si="42"/>
        <v>11.120000000000001</v>
      </c>
      <c r="O107" s="189">
        <v>30</v>
      </c>
      <c r="P107" s="37">
        <f t="shared" si="26"/>
        <v>3.9583333333333332E-4</v>
      </c>
      <c r="Q107" s="37">
        <f t="shared" si="41"/>
        <v>1.4541666666666666E-2</v>
      </c>
      <c r="R107" s="98">
        <f t="shared" si="28"/>
        <v>0.21050416666666671</v>
      </c>
      <c r="S107" s="98">
        <f t="shared" si="29"/>
        <v>0.27300416666666671</v>
      </c>
      <c r="T107" s="98">
        <f t="shared" si="30"/>
        <v>0.3146708333333334</v>
      </c>
      <c r="U107" s="98">
        <f t="shared" si="31"/>
        <v>0.35633750000000003</v>
      </c>
      <c r="V107" s="98">
        <f t="shared" si="32"/>
        <v>0.39800416666666666</v>
      </c>
      <c r="W107" s="98">
        <f t="shared" si="33"/>
        <v>0.43967083333333334</v>
      </c>
      <c r="X107" s="98">
        <f t="shared" si="34"/>
        <v>0.48133750000000003</v>
      </c>
      <c r="Y107" s="98">
        <f t="shared" si="35"/>
        <v>0.56467083333333312</v>
      </c>
      <c r="Z107" s="98">
        <f t="shared" si="36"/>
        <v>0.60633749999999975</v>
      </c>
      <c r="AA107" s="98">
        <f t="shared" si="37"/>
        <v>0.64800416666666649</v>
      </c>
      <c r="AB107" s="98">
        <f t="shared" si="38"/>
        <v>0.68967083333333312</v>
      </c>
      <c r="AC107" s="98">
        <f t="shared" si="38"/>
        <v>0.72439305555555544</v>
      </c>
      <c r="AD107" s="98">
        <f t="shared" si="38"/>
        <v>0.81467083333333312</v>
      </c>
      <c r="AE107" s="545"/>
      <c r="AF107" s="545"/>
      <c r="AG107" s="545"/>
      <c r="AH107" s="545"/>
    </row>
    <row r="108" spans="1:35">
      <c r="A108" s="1951"/>
      <c r="B108" s="907" t="s">
        <v>84</v>
      </c>
      <c r="C108" s="1264" t="s">
        <v>4</v>
      </c>
      <c r="D108" s="1516" t="s">
        <v>1681</v>
      </c>
      <c r="E108" s="1627" t="s">
        <v>157</v>
      </c>
      <c r="F108" s="571" t="s">
        <v>651</v>
      </c>
      <c r="G108" s="571" t="s">
        <v>652</v>
      </c>
      <c r="H108" s="472">
        <v>0.24</v>
      </c>
      <c r="I108" s="179">
        <f t="shared" si="39"/>
        <v>16.509999999999998</v>
      </c>
      <c r="J108" s="1515">
        <v>25</v>
      </c>
      <c r="K108" s="37">
        <f t="shared" si="21"/>
        <v>3.9999999999999996E-4</v>
      </c>
      <c r="L108" s="37">
        <f t="shared" si="25"/>
        <v>2.5487500000000003E-2</v>
      </c>
      <c r="M108" s="495">
        <v>0.48</v>
      </c>
      <c r="N108" s="495">
        <f t="shared" si="42"/>
        <v>11.600000000000001</v>
      </c>
      <c r="O108" s="496">
        <v>30</v>
      </c>
      <c r="P108" s="33">
        <f t="shared" si="26"/>
        <v>6.6666666666666664E-4</v>
      </c>
      <c r="Q108" s="33">
        <f t="shared" si="41"/>
        <v>1.5208333333333332E-2</v>
      </c>
      <c r="R108" s="98">
        <f t="shared" si="28"/>
        <v>0.21090416666666673</v>
      </c>
      <c r="S108" s="98">
        <f t="shared" si="29"/>
        <v>0.27340416666666673</v>
      </c>
      <c r="T108" s="98">
        <f t="shared" si="30"/>
        <v>0.31507083333333341</v>
      </c>
      <c r="U108" s="98">
        <f t="shared" si="31"/>
        <v>0.35673750000000004</v>
      </c>
      <c r="V108" s="98">
        <f t="shared" si="32"/>
        <v>0.39840416666666667</v>
      </c>
      <c r="W108" s="98">
        <f t="shared" si="33"/>
        <v>0.44007083333333336</v>
      </c>
      <c r="X108" s="98">
        <f t="shared" si="34"/>
        <v>0.48173750000000004</v>
      </c>
      <c r="Y108" s="98">
        <f t="shared" si="35"/>
        <v>0.56507083333333308</v>
      </c>
      <c r="Z108" s="98">
        <f t="shared" si="36"/>
        <v>0.60673749999999971</v>
      </c>
      <c r="AA108" s="98">
        <f t="shared" si="37"/>
        <v>0.64840416666666645</v>
      </c>
      <c r="AB108" s="98">
        <f t="shared" si="38"/>
        <v>0.69007083333333308</v>
      </c>
      <c r="AC108" s="98">
        <f t="shared" si="38"/>
        <v>0.7247930555555554</v>
      </c>
      <c r="AD108" s="98">
        <f t="shared" si="38"/>
        <v>0.81507083333333308</v>
      </c>
      <c r="AE108" s="545"/>
      <c r="AF108" s="545"/>
      <c r="AG108" s="545"/>
      <c r="AH108" s="545"/>
    </row>
    <row r="109" spans="1:35">
      <c r="A109" s="1951"/>
      <c r="B109" s="907" t="s">
        <v>514</v>
      </c>
      <c r="C109" s="1264" t="s">
        <v>4</v>
      </c>
      <c r="D109" s="1516" t="s">
        <v>1681</v>
      </c>
      <c r="E109" s="1627" t="s">
        <v>102</v>
      </c>
      <c r="F109" s="571" t="s">
        <v>1174</v>
      </c>
      <c r="G109" s="571" t="s">
        <v>1175</v>
      </c>
      <c r="H109" s="472">
        <v>0.23</v>
      </c>
      <c r="I109" s="179">
        <f t="shared" si="39"/>
        <v>16.739999999999998</v>
      </c>
      <c r="J109" s="1515">
        <v>15</v>
      </c>
      <c r="K109" s="37">
        <f t="shared" si="21"/>
        <v>6.3888888888888893E-4</v>
      </c>
      <c r="L109" s="37">
        <f t="shared" si="25"/>
        <v>2.6126388888888893E-2</v>
      </c>
      <c r="M109" s="487">
        <v>0.28000000000000003</v>
      </c>
      <c r="N109" s="472">
        <f t="shared" si="42"/>
        <v>11.88</v>
      </c>
      <c r="O109" s="189">
        <v>25</v>
      </c>
      <c r="P109" s="37">
        <f t="shared" si="26"/>
        <v>4.6666666666666672E-4</v>
      </c>
      <c r="Q109" s="37">
        <f t="shared" si="41"/>
        <v>1.5674999999999998E-2</v>
      </c>
      <c r="R109" s="98">
        <f t="shared" si="28"/>
        <v>0.21154305555555561</v>
      </c>
      <c r="S109" s="98">
        <f t="shared" si="29"/>
        <v>0.27404305555555564</v>
      </c>
      <c r="T109" s="98">
        <f t="shared" si="30"/>
        <v>0.31570972222222232</v>
      </c>
      <c r="U109" s="98">
        <f t="shared" si="31"/>
        <v>0.35737638888888895</v>
      </c>
      <c r="V109" s="98">
        <f t="shared" si="32"/>
        <v>0.39904305555555558</v>
      </c>
      <c r="W109" s="98">
        <f t="shared" si="33"/>
        <v>0.44070972222222227</v>
      </c>
      <c r="X109" s="98">
        <f t="shared" si="34"/>
        <v>0.48237638888888895</v>
      </c>
      <c r="Y109" s="98">
        <f t="shared" si="35"/>
        <v>0.56570972222222193</v>
      </c>
      <c r="Z109" s="98">
        <f t="shared" si="36"/>
        <v>0.60737638888888856</v>
      </c>
      <c r="AA109" s="98">
        <f t="shared" si="37"/>
        <v>0.6490430555555553</v>
      </c>
      <c r="AB109" s="98">
        <f t="shared" si="38"/>
        <v>0.69070972222222193</v>
      </c>
      <c r="AC109" s="98">
        <f t="shared" si="38"/>
        <v>0.72543194444444425</v>
      </c>
      <c r="AD109" s="98">
        <f t="shared" si="38"/>
        <v>0.81570972222222193</v>
      </c>
      <c r="AE109" s="545"/>
      <c r="AF109" s="545"/>
      <c r="AG109" s="545"/>
      <c r="AH109" s="545"/>
    </row>
    <row r="110" spans="1:35">
      <c r="A110" s="1951"/>
      <c r="B110" s="907" t="s">
        <v>354</v>
      </c>
      <c r="C110" s="1264" t="s">
        <v>4</v>
      </c>
      <c r="D110" s="1516" t="s">
        <v>1681</v>
      </c>
      <c r="E110" s="1627" t="s">
        <v>158</v>
      </c>
      <c r="F110" s="932" t="s">
        <v>656</v>
      </c>
      <c r="G110" s="932" t="s">
        <v>657</v>
      </c>
      <c r="H110" s="472">
        <v>0.64</v>
      </c>
      <c r="I110" s="179">
        <f t="shared" si="39"/>
        <v>17.38</v>
      </c>
      <c r="J110" s="1515">
        <v>20</v>
      </c>
      <c r="K110" s="37">
        <f t="shared" si="21"/>
        <v>1.3333333333333333E-3</v>
      </c>
      <c r="L110" s="37">
        <f t="shared" si="25"/>
        <v>2.7459722222222226E-2</v>
      </c>
      <c r="M110" s="472">
        <v>0.54</v>
      </c>
      <c r="N110" s="472">
        <f t="shared" si="42"/>
        <v>12.420000000000002</v>
      </c>
      <c r="O110" s="189">
        <v>25</v>
      </c>
      <c r="P110" s="37">
        <f t="shared" si="26"/>
        <v>9.0000000000000008E-4</v>
      </c>
      <c r="Q110" s="37">
        <f t="shared" si="41"/>
        <v>1.6574999999999999E-2</v>
      </c>
      <c r="R110" s="98">
        <f t="shared" si="28"/>
        <v>0.21287638888888893</v>
      </c>
      <c r="S110" s="98">
        <f t="shared" si="29"/>
        <v>0.27537638888888899</v>
      </c>
      <c r="T110" s="98">
        <f t="shared" si="30"/>
        <v>0.31704305555555568</v>
      </c>
      <c r="U110" s="98">
        <f t="shared" si="31"/>
        <v>0.3587097222222223</v>
      </c>
      <c r="V110" s="98">
        <f t="shared" si="32"/>
        <v>0.40037638888888893</v>
      </c>
      <c r="W110" s="98">
        <f t="shared" si="33"/>
        <v>0.44204305555555562</v>
      </c>
      <c r="X110" s="98">
        <f t="shared" si="34"/>
        <v>0.4837097222222223</v>
      </c>
      <c r="Y110" s="98">
        <f t="shared" si="35"/>
        <v>0.56704305555555523</v>
      </c>
      <c r="Z110" s="98">
        <f t="shared" si="36"/>
        <v>0.60870972222222186</v>
      </c>
      <c r="AA110" s="98">
        <f t="shared" si="37"/>
        <v>0.6503763888888886</v>
      </c>
      <c r="AB110" s="98">
        <f t="shared" si="38"/>
        <v>0.69204305555555523</v>
      </c>
      <c r="AC110" s="98">
        <f t="shared" si="38"/>
        <v>0.72676527777777755</v>
      </c>
      <c r="AD110" s="98">
        <f t="shared" si="38"/>
        <v>0.81704305555555523</v>
      </c>
      <c r="AE110" s="545"/>
      <c r="AF110" s="545"/>
      <c r="AG110" s="545"/>
      <c r="AH110" s="545"/>
    </row>
    <row r="111" spans="1:35">
      <c r="A111" s="1951"/>
      <c r="B111" s="907" t="s">
        <v>515</v>
      </c>
      <c r="C111" s="1264" t="s">
        <v>4</v>
      </c>
      <c r="D111" s="1516" t="s">
        <v>1681</v>
      </c>
      <c r="E111" s="1627" t="s">
        <v>159</v>
      </c>
      <c r="F111" s="932" t="s">
        <v>658</v>
      </c>
      <c r="G111" s="932" t="s">
        <v>659</v>
      </c>
      <c r="H111" s="528">
        <v>0.34</v>
      </c>
      <c r="I111" s="179">
        <f t="shared" si="39"/>
        <v>17.72</v>
      </c>
      <c r="J111" s="1515">
        <v>20</v>
      </c>
      <c r="K111" s="37">
        <f t="shared" si="21"/>
        <v>7.0833333333333338E-4</v>
      </c>
      <c r="L111" s="37">
        <f t="shared" si="25"/>
        <v>2.8168055555555557E-2</v>
      </c>
      <c r="M111" s="472">
        <v>0.59</v>
      </c>
      <c r="N111" s="472">
        <f t="shared" si="42"/>
        <v>13.010000000000002</v>
      </c>
      <c r="O111" s="189">
        <v>25</v>
      </c>
      <c r="P111" s="37">
        <f t="shared" si="26"/>
        <v>9.8333333333333324E-4</v>
      </c>
      <c r="Q111" s="37">
        <f t="shared" si="41"/>
        <v>1.7558333333333332E-2</v>
      </c>
      <c r="R111" s="98">
        <f t="shared" si="28"/>
        <v>0.21358472222222227</v>
      </c>
      <c r="S111" s="98">
        <f t="shared" si="29"/>
        <v>0.2760847222222223</v>
      </c>
      <c r="T111" s="98">
        <f t="shared" si="30"/>
        <v>0.31775138888888899</v>
      </c>
      <c r="U111" s="98">
        <f t="shared" si="31"/>
        <v>0.35941805555555562</v>
      </c>
      <c r="V111" s="98">
        <f t="shared" si="32"/>
        <v>0.40108472222222225</v>
      </c>
      <c r="W111" s="98">
        <f t="shared" si="33"/>
        <v>0.44275138888888893</v>
      </c>
      <c r="X111" s="98">
        <f t="shared" si="34"/>
        <v>0.48441805555555562</v>
      </c>
      <c r="Y111" s="98">
        <f t="shared" si="35"/>
        <v>0.56775138888888854</v>
      </c>
      <c r="Z111" s="98">
        <f t="shared" si="36"/>
        <v>0.60941805555555517</v>
      </c>
      <c r="AA111" s="98">
        <f t="shared" si="37"/>
        <v>0.65108472222222191</v>
      </c>
      <c r="AB111" s="98">
        <f t="shared" si="38"/>
        <v>0.69275138888888854</v>
      </c>
      <c r="AC111" s="98">
        <f t="shared" si="38"/>
        <v>0.72747361111111086</v>
      </c>
      <c r="AD111" s="98">
        <f t="shared" si="38"/>
        <v>0.81775138888888854</v>
      </c>
      <c r="AE111" s="545"/>
      <c r="AF111" s="545"/>
      <c r="AG111" s="545"/>
      <c r="AH111" s="545"/>
    </row>
    <row r="112" spans="1:35">
      <c r="A112" s="1951"/>
      <c r="B112" s="907" t="s">
        <v>214</v>
      </c>
      <c r="C112" s="1264" t="s">
        <v>5</v>
      </c>
      <c r="D112" s="1516" t="s">
        <v>1684</v>
      </c>
      <c r="E112" s="1627" t="s">
        <v>160</v>
      </c>
      <c r="F112" s="932" t="s">
        <v>660</v>
      </c>
      <c r="G112" s="932" t="s">
        <v>661</v>
      </c>
      <c r="H112" s="472">
        <v>0.44</v>
      </c>
      <c r="I112" s="179">
        <f t="shared" si="39"/>
        <v>18.16</v>
      </c>
      <c r="J112" s="1515">
        <v>20</v>
      </c>
      <c r="K112" s="37">
        <f t="shared" si="21"/>
        <v>9.1666666666666665E-4</v>
      </c>
      <c r="L112" s="37">
        <f t="shared" si="25"/>
        <v>2.9084722222222224E-2</v>
      </c>
      <c r="M112" s="472">
        <v>0.33</v>
      </c>
      <c r="N112" s="472">
        <f t="shared" si="42"/>
        <v>13.340000000000002</v>
      </c>
      <c r="O112" s="189">
        <v>25</v>
      </c>
      <c r="P112" s="37">
        <f t="shared" si="26"/>
        <v>5.5000000000000003E-4</v>
      </c>
      <c r="Q112" s="37">
        <f t="shared" si="41"/>
        <v>1.810833333333333E-2</v>
      </c>
      <c r="R112" s="98">
        <f t="shared" si="28"/>
        <v>0.21450138888888895</v>
      </c>
      <c r="S112" s="98">
        <f t="shared" si="29"/>
        <v>0.27700138888888898</v>
      </c>
      <c r="T112" s="98">
        <f t="shared" si="30"/>
        <v>0.31866805555555566</v>
      </c>
      <c r="U112" s="98">
        <f t="shared" si="31"/>
        <v>0.36033472222222229</v>
      </c>
      <c r="V112" s="98">
        <f t="shared" si="32"/>
        <v>0.40200138888888892</v>
      </c>
      <c r="W112" s="98">
        <f t="shared" si="33"/>
        <v>0.44366805555555561</v>
      </c>
      <c r="X112" s="98">
        <f t="shared" si="34"/>
        <v>0.48533472222222229</v>
      </c>
      <c r="Y112" s="98">
        <f t="shared" si="35"/>
        <v>0.56866805555555522</v>
      </c>
      <c r="Z112" s="98">
        <f t="shared" si="36"/>
        <v>0.61033472222222185</v>
      </c>
      <c r="AA112" s="98">
        <f t="shared" si="37"/>
        <v>0.65200138888888859</v>
      </c>
      <c r="AB112" s="98">
        <f t="shared" si="38"/>
        <v>0.69366805555555522</v>
      </c>
      <c r="AC112" s="98">
        <f t="shared" si="38"/>
        <v>0.72839027777777754</v>
      </c>
      <c r="AD112" s="98">
        <f t="shared" si="38"/>
        <v>0.81866805555555522</v>
      </c>
      <c r="AE112" s="90"/>
      <c r="AF112" s="90"/>
      <c r="AG112" s="90"/>
      <c r="AH112" s="90"/>
    </row>
    <row r="113" spans="1:64">
      <c r="A113" s="1951"/>
      <c r="B113" s="907" t="s">
        <v>423</v>
      </c>
      <c r="C113" s="1264" t="s">
        <v>4</v>
      </c>
      <c r="D113" s="1516" t="s">
        <v>1681</v>
      </c>
      <c r="E113" s="1627" t="s">
        <v>161</v>
      </c>
      <c r="F113" s="932" t="s">
        <v>662</v>
      </c>
      <c r="G113" s="932" t="s">
        <v>663</v>
      </c>
      <c r="H113" s="472">
        <v>0.2</v>
      </c>
      <c r="I113" s="179">
        <f t="shared" si="39"/>
        <v>18.36</v>
      </c>
      <c r="J113" s="1515">
        <v>20</v>
      </c>
      <c r="K113" s="37">
        <f t="shared" si="21"/>
        <v>4.1666666666666669E-4</v>
      </c>
      <c r="L113" s="37">
        <f t="shared" si="25"/>
        <v>2.9501388888888889E-2</v>
      </c>
      <c r="M113" s="472">
        <v>0.52</v>
      </c>
      <c r="N113" s="472">
        <f t="shared" si="42"/>
        <v>13.860000000000001</v>
      </c>
      <c r="O113" s="189">
        <v>20</v>
      </c>
      <c r="P113" s="37">
        <f t="shared" si="26"/>
        <v>1.0833333333333335E-3</v>
      </c>
      <c r="Q113" s="37">
        <f t="shared" si="41"/>
        <v>1.9191666666666662E-2</v>
      </c>
      <c r="R113" s="98">
        <f t="shared" si="28"/>
        <v>0.21491805555555563</v>
      </c>
      <c r="S113" s="98">
        <f t="shared" si="29"/>
        <v>0.27741805555555565</v>
      </c>
      <c r="T113" s="98">
        <f t="shared" si="30"/>
        <v>0.31908472222222234</v>
      </c>
      <c r="U113" s="98">
        <f t="shared" si="31"/>
        <v>0.36075138888888897</v>
      </c>
      <c r="V113" s="98">
        <f t="shared" si="32"/>
        <v>0.4024180555555556</v>
      </c>
      <c r="W113" s="98">
        <f t="shared" si="33"/>
        <v>0.44408472222222228</v>
      </c>
      <c r="X113" s="98">
        <f t="shared" si="34"/>
        <v>0.48575138888888897</v>
      </c>
      <c r="Y113" s="98">
        <f t="shared" si="35"/>
        <v>0.56908472222222184</v>
      </c>
      <c r="Z113" s="98">
        <f t="shared" si="36"/>
        <v>0.61075138888888847</v>
      </c>
      <c r="AA113" s="98">
        <f t="shared" si="37"/>
        <v>0.65241805555555521</v>
      </c>
      <c r="AB113" s="98">
        <f t="shared" si="38"/>
        <v>0.69408472222222184</v>
      </c>
      <c r="AC113" s="98">
        <f t="shared" si="38"/>
        <v>0.72880694444444416</v>
      </c>
      <c r="AD113" s="98">
        <f t="shared" si="38"/>
        <v>0.81908472222222184</v>
      </c>
      <c r="AE113" s="90"/>
      <c r="AF113" s="90"/>
      <c r="AG113" s="90"/>
      <c r="AH113" s="90"/>
    </row>
    <row r="114" spans="1:64">
      <c r="A114" s="1951"/>
      <c r="B114" s="1180" t="s">
        <v>162</v>
      </c>
      <c r="C114" s="1424" t="s">
        <v>4</v>
      </c>
      <c r="D114" s="1516" t="s">
        <v>1681</v>
      </c>
      <c r="E114" s="1627" t="s">
        <v>183</v>
      </c>
      <c r="F114" s="571" t="s">
        <v>601</v>
      </c>
      <c r="G114" s="571" t="s">
        <v>602</v>
      </c>
      <c r="H114" s="472">
        <v>0.65</v>
      </c>
      <c r="I114" s="179">
        <f t="shared" si="39"/>
        <v>19.009999999999998</v>
      </c>
      <c r="J114" s="1515">
        <v>20</v>
      </c>
      <c r="K114" s="37">
        <f t="shared" si="21"/>
        <v>1.3541666666666667E-3</v>
      </c>
      <c r="L114" s="37">
        <f t="shared" si="25"/>
        <v>3.0855555555555556E-2</v>
      </c>
      <c r="M114" s="495">
        <v>0.13</v>
      </c>
      <c r="N114" s="495">
        <f t="shared" si="42"/>
        <v>13.990000000000002</v>
      </c>
      <c r="O114" s="496">
        <v>20</v>
      </c>
      <c r="P114" s="33">
        <f t="shared" si="26"/>
        <v>2.7083333333333338E-4</v>
      </c>
      <c r="Q114" s="33">
        <f t="shared" si="41"/>
        <v>1.9462499999999997E-2</v>
      </c>
      <c r="R114" s="34">
        <f t="shared" si="28"/>
        <v>0.21627222222222228</v>
      </c>
      <c r="S114" s="34">
        <f t="shared" si="29"/>
        <v>0.27877222222222231</v>
      </c>
      <c r="T114" s="34">
        <f t="shared" si="30"/>
        <v>0.320438888888889</v>
      </c>
      <c r="U114" s="34">
        <f t="shared" si="31"/>
        <v>0.36210555555555562</v>
      </c>
      <c r="V114" s="34">
        <f t="shared" si="32"/>
        <v>0.40377222222222225</v>
      </c>
      <c r="W114" s="34">
        <f t="shared" si="33"/>
        <v>0.44543888888888894</v>
      </c>
      <c r="X114" s="34">
        <f t="shared" si="34"/>
        <v>0.48710555555555562</v>
      </c>
      <c r="Y114" s="34">
        <f t="shared" si="35"/>
        <v>0.5704388888888885</v>
      </c>
      <c r="Z114" s="34">
        <f t="shared" si="36"/>
        <v>0.61210555555555513</v>
      </c>
      <c r="AA114" s="34">
        <f t="shared" si="37"/>
        <v>0.65377222222222187</v>
      </c>
      <c r="AB114" s="34">
        <f t="shared" si="38"/>
        <v>0.6954388888888885</v>
      </c>
      <c r="AC114" s="34">
        <f t="shared" si="38"/>
        <v>0.73016111111111082</v>
      </c>
      <c r="AD114" s="34">
        <f t="shared" si="38"/>
        <v>0.8204388888888885</v>
      </c>
      <c r="AE114" s="90"/>
      <c r="AF114" s="90"/>
      <c r="AG114" s="90"/>
      <c r="AH114" s="90"/>
    </row>
    <row r="115" spans="1:64">
      <c r="A115" s="1951"/>
      <c r="B115" s="907" t="s">
        <v>163</v>
      </c>
      <c r="C115" s="1264" t="s">
        <v>4</v>
      </c>
      <c r="D115" s="1516" t="s">
        <v>1681</v>
      </c>
      <c r="E115" s="1627" t="s">
        <v>184</v>
      </c>
      <c r="F115" s="932" t="s">
        <v>653</v>
      </c>
      <c r="G115" s="932" t="s">
        <v>604</v>
      </c>
      <c r="H115" s="472">
        <v>0.41</v>
      </c>
      <c r="I115" s="179">
        <f t="shared" si="39"/>
        <v>19.419999999999998</v>
      </c>
      <c r="J115" s="1515">
        <v>20</v>
      </c>
      <c r="K115" s="37">
        <f t="shared" si="21"/>
        <v>8.5416666666666659E-4</v>
      </c>
      <c r="L115" s="37">
        <f t="shared" si="25"/>
        <v>3.1709722222222222E-2</v>
      </c>
      <c r="M115" s="487">
        <v>0.41</v>
      </c>
      <c r="N115" s="472">
        <f t="shared" si="42"/>
        <v>14.400000000000002</v>
      </c>
      <c r="O115" s="189">
        <v>20</v>
      </c>
      <c r="P115" s="37">
        <f t="shared" si="26"/>
        <v>8.5416666666666659E-4</v>
      </c>
      <c r="Q115" s="37">
        <f t="shared" si="41"/>
        <v>2.0316666666666663E-2</v>
      </c>
      <c r="R115" s="98">
        <f t="shared" si="28"/>
        <v>0.21712638888888894</v>
      </c>
      <c r="S115" s="98">
        <f t="shared" si="29"/>
        <v>0.27962638888888897</v>
      </c>
      <c r="T115" s="98">
        <f t="shared" si="30"/>
        <v>0.32129305555555565</v>
      </c>
      <c r="U115" s="98">
        <f t="shared" si="31"/>
        <v>0.36295972222222228</v>
      </c>
      <c r="V115" s="98">
        <f t="shared" si="32"/>
        <v>0.40462638888888891</v>
      </c>
      <c r="W115" s="98">
        <f t="shared" si="33"/>
        <v>0.4462930555555556</v>
      </c>
      <c r="X115" s="98">
        <f t="shared" si="34"/>
        <v>0.48795972222222228</v>
      </c>
      <c r="Y115" s="98">
        <f t="shared" si="35"/>
        <v>0.57129305555555521</v>
      </c>
      <c r="Z115" s="98">
        <f t="shared" si="36"/>
        <v>0.61295972222222184</v>
      </c>
      <c r="AA115" s="98">
        <f t="shared" si="37"/>
        <v>0.65462638888888858</v>
      </c>
      <c r="AB115" s="98">
        <f t="shared" si="38"/>
        <v>0.69629305555555521</v>
      </c>
      <c r="AC115" s="98">
        <f t="shared" si="38"/>
        <v>0.73101527777777753</v>
      </c>
      <c r="AD115" s="98">
        <f t="shared" si="38"/>
        <v>0.82129305555555521</v>
      </c>
      <c r="AE115" s="90"/>
      <c r="AF115" s="90"/>
      <c r="AG115" s="90"/>
      <c r="AH115" s="90"/>
    </row>
    <row r="116" spans="1:64" s="12" customFormat="1">
      <c r="A116" s="1951"/>
      <c r="B116" s="907" t="s">
        <v>164</v>
      </c>
      <c r="C116" s="1264" t="s">
        <v>4</v>
      </c>
      <c r="D116" s="1516" t="s">
        <v>1681</v>
      </c>
      <c r="E116" s="1627" t="s">
        <v>185</v>
      </c>
      <c r="F116" s="571" t="s">
        <v>605</v>
      </c>
      <c r="G116" s="571" t="s">
        <v>606</v>
      </c>
      <c r="H116" s="472">
        <v>0.3</v>
      </c>
      <c r="I116" s="179">
        <f t="shared" si="39"/>
        <v>19.72</v>
      </c>
      <c r="J116" s="1515">
        <v>20</v>
      </c>
      <c r="K116" s="37">
        <f t="shared" si="21"/>
        <v>6.2500000000000001E-4</v>
      </c>
      <c r="L116" s="37">
        <f t="shared" si="25"/>
        <v>3.2334722222222223E-2</v>
      </c>
      <c r="M116" s="487">
        <v>0.59</v>
      </c>
      <c r="N116" s="472">
        <f t="shared" si="42"/>
        <v>14.990000000000002</v>
      </c>
      <c r="O116" s="189">
        <v>25</v>
      </c>
      <c r="P116" s="37">
        <f t="shared" si="26"/>
        <v>9.8333333333333324E-4</v>
      </c>
      <c r="Q116" s="37">
        <f t="shared" si="41"/>
        <v>2.1299999999999996E-2</v>
      </c>
      <c r="R116" s="98">
        <f t="shared" si="28"/>
        <v>0.21775138888888892</v>
      </c>
      <c r="S116" s="98">
        <f t="shared" si="29"/>
        <v>0.28025138888888895</v>
      </c>
      <c r="T116" s="98">
        <f t="shared" si="30"/>
        <v>0.32191805555555564</v>
      </c>
      <c r="U116" s="98">
        <f t="shared" si="31"/>
        <v>0.36358472222222227</v>
      </c>
      <c r="V116" s="98">
        <f t="shared" si="32"/>
        <v>0.4052513888888889</v>
      </c>
      <c r="W116" s="98">
        <f t="shared" si="33"/>
        <v>0.44691805555555558</v>
      </c>
      <c r="X116" s="98">
        <f t="shared" si="34"/>
        <v>0.48858472222222227</v>
      </c>
      <c r="Y116" s="98">
        <f t="shared" si="35"/>
        <v>0.57191805555555519</v>
      </c>
      <c r="Z116" s="98">
        <f t="shared" si="36"/>
        <v>0.61358472222222182</v>
      </c>
      <c r="AA116" s="98">
        <f t="shared" si="37"/>
        <v>0.65525138888888856</v>
      </c>
      <c r="AB116" s="98">
        <f t="shared" si="38"/>
        <v>0.69691805555555519</v>
      </c>
      <c r="AC116" s="98">
        <f t="shared" si="38"/>
        <v>0.73164027777777751</v>
      </c>
      <c r="AD116" s="98">
        <f t="shared" si="38"/>
        <v>0.82191805555555519</v>
      </c>
      <c r="AE116" s="90"/>
      <c r="AF116" s="90"/>
      <c r="AG116" s="90"/>
      <c r="AH116" s="90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</row>
    <row r="117" spans="1:64" s="12" customFormat="1">
      <c r="A117" s="1951"/>
      <c r="B117" s="907" t="s">
        <v>165</v>
      </c>
      <c r="C117" s="1492" t="s">
        <v>5</v>
      </c>
      <c r="D117" s="1514" t="s">
        <v>1683</v>
      </c>
      <c r="E117" s="1627" t="s">
        <v>186</v>
      </c>
      <c r="F117" s="607" t="s">
        <v>724</v>
      </c>
      <c r="G117" s="607" t="s">
        <v>725</v>
      </c>
      <c r="H117" s="472">
        <v>0.45</v>
      </c>
      <c r="I117" s="179">
        <f t="shared" si="39"/>
        <v>20.169999999999998</v>
      </c>
      <c r="J117" s="1515">
        <v>20</v>
      </c>
      <c r="K117" s="37">
        <f t="shared" si="21"/>
        <v>9.3749999999999997E-4</v>
      </c>
      <c r="L117" s="37">
        <f t="shared" si="25"/>
        <v>3.3272222222222224E-2</v>
      </c>
      <c r="M117" s="472">
        <v>0.69</v>
      </c>
      <c r="N117" s="472">
        <f t="shared" si="42"/>
        <v>15.680000000000001</v>
      </c>
      <c r="O117" s="189">
        <v>20</v>
      </c>
      <c r="P117" s="37">
        <f t="shared" si="26"/>
        <v>1.4374999999999998E-3</v>
      </c>
      <c r="Q117" s="37">
        <f t="shared" si="41"/>
        <v>2.2737499999999997E-2</v>
      </c>
      <c r="R117" s="98">
        <f t="shared" si="28"/>
        <v>0.21868888888888893</v>
      </c>
      <c r="S117" s="98">
        <f t="shared" si="29"/>
        <v>0.28118888888888893</v>
      </c>
      <c r="T117" s="98">
        <f t="shared" si="30"/>
        <v>0.32285555555555562</v>
      </c>
      <c r="U117" s="98">
        <f t="shared" si="31"/>
        <v>0.36452222222222225</v>
      </c>
      <c r="V117" s="98">
        <f t="shared" si="32"/>
        <v>0.40618888888888888</v>
      </c>
      <c r="W117" s="98">
        <f t="shared" si="33"/>
        <v>0.44785555555555556</v>
      </c>
      <c r="X117" s="98">
        <f t="shared" si="34"/>
        <v>0.48952222222222225</v>
      </c>
      <c r="Y117" s="98">
        <f t="shared" si="35"/>
        <v>0.57285555555555523</v>
      </c>
      <c r="Z117" s="98">
        <f t="shared" si="36"/>
        <v>0.61452222222222186</v>
      </c>
      <c r="AA117" s="98">
        <f t="shared" si="37"/>
        <v>0.6561888888888886</v>
      </c>
      <c r="AB117" s="98">
        <f t="shared" si="38"/>
        <v>0.69785555555555523</v>
      </c>
      <c r="AC117" s="98">
        <f t="shared" si="38"/>
        <v>0.73257777777777755</v>
      </c>
      <c r="AD117" s="98">
        <f t="shared" si="38"/>
        <v>0.82285555555555523</v>
      </c>
      <c r="AE117" s="90"/>
      <c r="AF117" s="90"/>
      <c r="AG117" s="90"/>
      <c r="AH117" s="90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</row>
    <row r="118" spans="1:64" s="12" customFormat="1">
      <c r="A118" s="1951"/>
      <c r="B118" s="907" t="s">
        <v>166</v>
      </c>
      <c r="C118" s="1492" t="s">
        <v>5</v>
      </c>
      <c r="D118" s="1514" t="s">
        <v>1681</v>
      </c>
      <c r="E118" s="1627" t="s">
        <v>187</v>
      </c>
      <c r="F118" s="645" t="s">
        <v>840</v>
      </c>
      <c r="G118" s="645" t="s">
        <v>841</v>
      </c>
      <c r="H118" s="469">
        <v>0.78</v>
      </c>
      <c r="I118" s="179">
        <f t="shared" si="39"/>
        <v>20.95</v>
      </c>
      <c r="J118" s="1515">
        <v>20</v>
      </c>
      <c r="K118" s="37">
        <f t="shared" si="21"/>
        <v>1.6249999999999999E-3</v>
      </c>
      <c r="L118" s="37">
        <f t="shared" si="25"/>
        <v>3.4897222222222225E-2</v>
      </c>
      <c r="M118" s="469">
        <v>0.3</v>
      </c>
      <c r="N118" s="472">
        <f t="shared" si="42"/>
        <v>15.980000000000002</v>
      </c>
      <c r="O118" s="189">
        <v>20</v>
      </c>
      <c r="P118" s="37">
        <f t="shared" si="26"/>
        <v>6.2500000000000001E-4</v>
      </c>
      <c r="Q118" s="37">
        <f t="shared" si="41"/>
        <v>2.3362499999999998E-2</v>
      </c>
      <c r="R118" s="98">
        <f t="shared" si="28"/>
        <v>0.22031388888888892</v>
      </c>
      <c r="S118" s="98">
        <f t="shared" si="29"/>
        <v>0.28281388888888892</v>
      </c>
      <c r="T118" s="98">
        <f t="shared" si="30"/>
        <v>0.32448055555555561</v>
      </c>
      <c r="U118" s="98">
        <f t="shared" si="31"/>
        <v>0.36614722222222224</v>
      </c>
      <c r="V118" s="98">
        <f t="shared" si="32"/>
        <v>0.40781388888888886</v>
      </c>
      <c r="W118" s="98">
        <f t="shared" si="33"/>
        <v>0.44948055555555555</v>
      </c>
      <c r="X118" s="98">
        <f t="shared" si="34"/>
        <v>0.49114722222222224</v>
      </c>
      <c r="Y118" s="98">
        <f t="shared" si="35"/>
        <v>0.57448055555555522</v>
      </c>
      <c r="Z118" s="98">
        <f t="shared" si="36"/>
        <v>0.61614722222222185</v>
      </c>
      <c r="AA118" s="98">
        <f t="shared" si="37"/>
        <v>0.65781388888888859</v>
      </c>
      <c r="AB118" s="98">
        <f t="shared" si="38"/>
        <v>0.69948055555555522</v>
      </c>
      <c r="AC118" s="98">
        <f t="shared" si="38"/>
        <v>0.73420277777777754</v>
      </c>
      <c r="AD118" s="98">
        <f t="shared" si="38"/>
        <v>0.82448055555555522</v>
      </c>
      <c r="AE118" s="90"/>
      <c r="AF118" s="90"/>
      <c r="AG118" s="90"/>
      <c r="AH118" s="90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</row>
    <row r="119" spans="1:64" s="12" customFormat="1">
      <c r="A119" s="1951"/>
      <c r="B119" s="910" t="s">
        <v>182</v>
      </c>
      <c r="C119" s="1264" t="s">
        <v>4</v>
      </c>
      <c r="D119" s="1516" t="s">
        <v>1681</v>
      </c>
      <c r="E119" s="1627" t="s">
        <v>188</v>
      </c>
      <c r="F119" s="571" t="s">
        <v>654</v>
      </c>
      <c r="G119" s="571" t="s">
        <v>655</v>
      </c>
      <c r="H119" s="898">
        <v>0.52</v>
      </c>
      <c r="I119" s="179">
        <f t="shared" si="39"/>
        <v>21.47</v>
      </c>
      <c r="J119" s="1514">
        <v>20</v>
      </c>
      <c r="K119" s="37">
        <f t="shared" si="21"/>
        <v>1.0833333333333335E-3</v>
      </c>
      <c r="L119" s="37">
        <f t="shared" si="25"/>
        <v>3.5980555555555557E-2</v>
      </c>
      <c r="M119" s="179">
        <v>0.3</v>
      </c>
      <c r="N119" s="472">
        <f t="shared" si="42"/>
        <v>16.28</v>
      </c>
      <c r="O119" s="488">
        <v>25</v>
      </c>
      <c r="P119" s="37">
        <f t="shared" si="26"/>
        <v>5.0000000000000001E-4</v>
      </c>
      <c r="Q119" s="37">
        <f t="shared" si="41"/>
        <v>2.3862499999999998E-2</v>
      </c>
      <c r="R119" s="98">
        <f t="shared" si="28"/>
        <v>0.22139722222222225</v>
      </c>
      <c r="S119" s="98">
        <f t="shared" si="29"/>
        <v>0.28389722222222225</v>
      </c>
      <c r="T119" s="98">
        <f t="shared" si="30"/>
        <v>0.32556388888888893</v>
      </c>
      <c r="U119" s="98">
        <f t="shared" si="31"/>
        <v>0.36723055555555556</v>
      </c>
      <c r="V119" s="98">
        <f t="shared" si="32"/>
        <v>0.40889722222222219</v>
      </c>
      <c r="W119" s="98">
        <f t="shared" si="33"/>
        <v>0.45056388888888887</v>
      </c>
      <c r="X119" s="98">
        <f t="shared" si="34"/>
        <v>0.49223055555555556</v>
      </c>
      <c r="Y119" s="98">
        <f t="shared" si="35"/>
        <v>0.57556388888888854</v>
      </c>
      <c r="Z119" s="98">
        <f t="shared" si="36"/>
        <v>0.61723055555555517</v>
      </c>
      <c r="AA119" s="98">
        <f t="shared" si="37"/>
        <v>0.65889722222222191</v>
      </c>
      <c r="AB119" s="98">
        <f t="shared" si="38"/>
        <v>0.70056388888888854</v>
      </c>
      <c r="AC119" s="98">
        <f t="shared" si="38"/>
        <v>0.73528611111111086</v>
      </c>
      <c r="AD119" s="98">
        <f t="shared" si="38"/>
        <v>0.82556388888888854</v>
      </c>
      <c r="AE119" s="90"/>
      <c r="AF119" s="90"/>
      <c r="AG119" s="90"/>
      <c r="AH119" s="90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</row>
    <row r="120" spans="1:64" s="12" customFormat="1">
      <c r="A120" s="1384"/>
      <c r="B120" s="1453"/>
      <c r="C120" s="84"/>
      <c r="D120" s="84"/>
      <c r="E120" s="84"/>
      <c r="F120" s="513"/>
      <c r="G120" s="513"/>
      <c r="H120" s="333"/>
      <c r="I120" s="87"/>
      <c r="J120" s="87"/>
      <c r="K120" s="513"/>
      <c r="L120" s="547"/>
      <c r="M120" s="548"/>
      <c r="N120" s="87"/>
      <c r="O120" s="87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</row>
    <row r="121" spans="1:64" s="12" customFormat="1">
      <c r="A121" s="1384"/>
      <c r="B121" s="1375"/>
      <c r="C121" s="504"/>
      <c r="D121" s="84" t="s">
        <v>1795</v>
      </c>
      <c r="E121" s="549" t="s">
        <v>1797</v>
      </c>
      <c r="F121" s="333" t="s">
        <v>1796</v>
      </c>
      <c r="G121" s="82"/>
      <c r="H121" s="87"/>
      <c r="I121" s="87"/>
      <c r="J121" s="550"/>
      <c r="K121" s="547"/>
      <c r="L121" s="465"/>
      <c r="M121" s="87"/>
      <c r="N121" s="87"/>
      <c r="O121" s="20"/>
      <c r="P121" s="20"/>
      <c r="Q121" s="20"/>
      <c r="R121" s="20"/>
      <c r="S121" s="20"/>
      <c r="T121" s="20"/>
      <c r="U121" s="20"/>
      <c r="V121" s="20"/>
      <c r="W121" s="90"/>
      <c r="X121" s="551"/>
      <c r="Y121" s="90"/>
      <c r="Z121" s="90"/>
      <c r="AA121" s="90"/>
      <c r="AB121" s="90"/>
      <c r="AC121" s="90"/>
      <c r="AD121" s="90"/>
      <c r="AE121" s="90"/>
      <c r="AF121" s="90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</row>
    <row r="122" spans="1:64" s="12" customFormat="1">
      <c r="A122" s="1384"/>
      <c r="B122" s="1375"/>
      <c r="C122" s="552"/>
      <c r="D122" s="84"/>
      <c r="E122" s="547"/>
      <c r="F122" s="333"/>
      <c r="G122" s="86"/>
      <c r="H122" s="87"/>
      <c r="I122" s="87"/>
      <c r="J122" s="550"/>
      <c r="K122" s="547"/>
      <c r="L122" s="86"/>
      <c r="M122" s="87"/>
      <c r="N122" s="87"/>
      <c r="O122" s="20"/>
      <c r="P122" s="20"/>
      <c r="Q122" s="20"/>
      <c r="R122" s="20"/>
      <c r="S122" s="20"/>
      <c r="T122" s="20"/>
      <c r="U122" s="20"/>
      <c r="V122" s="20"/>
      <c r="W122" s="90"/>
      <c r="X122" s="551"/>
      <c r="Y122" s="90"/>
      <c r="Z122" s="90"/>
      <c r="AA122" s="90"/>
      <c r="AB122" s="90"/>
      <c r="AC122" s="90"/>
      <c r="AD122" s="90"/>
      <c r="AE122" s="90"/>
      <c r="AF122" s="90"/>
      <c r="AG122" s="440"/>
      <c r="AH122" s="440"/>
      <c r="AI122" s="440"/>
      <c r="AJ122" s="440"/>
      <c r="AK122" s="440"/>
      <c r="AL122" s="440"/>
      <c r="AM122" s="440"/>
      <c r="AN122" s="440"/>
      <c r="AO122" s="440"/>
      <c r="AP122" s="440"/>
      <c r="AQ122" s="440"/>
      <c r="AR122" s="440"/>
      <c r="AS122" s="440"/>
      <c r="AT122" s="440"/>
      <c r="AU122" s="440"/>
      <c r="AV122" s="440"/>
      <c r="AW122" s="440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</row>
    <row r="123" spans="1:64" s="12" customFormat="1">
      <c r="A123" s="15"/>
      <c r="B123" s="1375"/>
      <c r="C123" s="491"/>
      <c r="D123" s="491"/>
      <c r="E123" s="19"/>
      <c r="F123" s="19"/>
      <c r="G123" s="361"/>
      <c r="H123" s="78"/>
      <c r="I123" s="78"/>
      <c r="J123" s="20"/>
      <c r="K123" s="471"/>
      <c r="L123" s="20"/>
      <c r="M123" s="20"/>
      <c r="N123" s="20"/>
      <c r="O123" s="20"/>
      <c r="P123" s="20"/>
      <c r="Q123" s="20"/>
      <c r="R123" s="20"/>
      <c r="S123" s="20"/>
      <c r="T123" s="20"/>
      <c r="U123" s="361"/>
      <c r="V123" s="361"/>
      <c r="W123" s="94"/>
      <c r="X123" s="94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</row>
    <row r="124" spans="1:64" s="12" customFormat="1">
      <c r="A124" s="63"/>
      <c r="B124" s="485"/>
      <c r="C124" s="84"/>
      <c r="D124" s="84"/>
      <c r="E124" s="86"/>
      <c r="F124" s="86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</row>
    <row r="125" spans="1:64" s="12" customFormat="1">
      <c r="A125" s="63"/>
      <c r="B125" s="531"/>
      <c r="C125" s="530"/>
      <c r="D125" s="532"/>
      <c r="E125" s="529"/>
      <c r="F125" s="85"/>
      <c r="G125" s="86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</row>
    <row r="126" spans="1:64" s="12" customFormat="1">
      <c r="A126" s="534"/>
      <c r="B126" s="537"/>
      <c r="C126" s="538"/>
      <c r="D126" s="532"/>
      <c r="E126" s="529"/>
      <c r="F126" s="85"/>
      <c r="G126" s="86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</row>
    <row r="127" spans="1:64" s="12" customFormat="1">
      <c r="A127" s="534"/>
      <c r="B127" s="537"/>
      <c r="C127" s="538"/>
      <c r="D127" s="532"/>
      <c r="E127" s="529"/>
      <c r="F127" s="85"/>
      <c r="G127" s="86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</row>
    <row r="128" spans="1:64" s="12" customFormat="1">
      <c r="A128" s="534"/>
      <c r="B128" s="539"/>
      <c r="C128" s="540"/>
      <c r="D128" s="532"/>
      <c r="E128" s="529"/>
      <c r="F128" s="85"/>
      <c r="G128" s="86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</row>
    <row r="129" spans="1:63" s="12" customFormat="1">
      <c r="A129" s="534"/>
      <c r="B129" s="539"/>
      <c r="C129" s="540"/>
      <c r="D129" s="532"/>
      <c r="E129" s="529"/>
      <c r="F129" s="85"/>
      <c r="G129" s="86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</row>
    <row r="130" spans="1:63">
      <c r="A130" s="534"/>
      <c r="B130" s="537"/>
      <c r="C130" s="538"/>
      <c r="D130" s="532"/>
      <c r="E130" s="529"/>
      <c r="F130" s="86"/>
      <c r="G130" s="86"/>
    </row>
    <row r="131" spans="1:63">
      <c r="A131" s="534"/>
      <c r="B131" s="537"/>
      <c r="C131" s="538"/>
      <c r="D131" s="532"/>
      <c r="E131" s="529"/>
      <c r="F131" s="86"/>
      <c r="G131" s="86"/>
    </row>
    <row r="132" spans="1:63">
      <c r="A132" s="534"/>
      <c r="B132" s="535"/>
      <c r="C132" s="536"/>
      <c r="D132" s="532"/>
      <c r="E132" s="529"/>
      <c r="F132" s="86"/>
    </row>
    <row r="133" spans="1:63">
      <c r="A133" s="63"/>
      <c r="B133" s="533"/>
      <c r="C133" s="530"/>
      <c r="D133" s="532"/>
      <c r="E133" s="529"/>
      <c r="F133" s="86"/>
    </row>
    <row r="134" spans="1:63">
      <c r="A134" s="63"/>
      <c r="B134" s="533"/>
      <c r="C134" s="530"/>
      <c r="D134" s="532"/>
      <c r="E134" s="529"/>
      <c r="F134" s="86"/>
    </row>
    <row r="135" spans="1:63">
      <c r="A135" s="63"/>
      <c r="B135" s="533"/>
      <c r="C135" s="530"/>
      <c r="D135" s="532"/>
      <c r="E135" s="529"/>
      <c r="F135" s="86"/>
    </row>
    <row r="136" spans="1:63">
      <c r="A136" s="63"/>
      <c r="B136" s="531"/>
      <c r="C136" s="530"/>
      <c r="D136" s="532"/>
      <c r="E136" s="529"/>
      <c r="F136" s="86"/>
    </row>
    <row r="137" spans="1:63">
      <c r="A137" s="63"/>
      <c r="B137" s="533"/>
      <c r="C137" s="530"/>
      <c r="D137" s="532"/>
      <c r="E137" s="529"/>
      <c r="F137" s="86"/>
    </row>
    <row r="138" spans="1:63">
      <c r="A138" s="63"/>
      <c r="B138" s="531"/>
      <c r="C138" s="530"/>
      <c r="D138" s="532"/>
      <c r="E138" s="529"/>
      <c r="F138" s="86"/>
    </row>
    <row r="139" spans="1:63">
      <c r="A139" s="15"/>
    </row>
    <row r="140" spans="1:63">
      <c r="A140" s="15"/>
    </row>
    <row r="141" spans="1:63">
      <c r="A141" s="15"/>
    </row>
    <row r="142" spans="1:63">
      <c r="A142" s="15"/>
    </row>
    <row r="143" spans="1:63">
      <c r="A143" s="15"/>
    </row>
    <row r="144" spans="1:63">
      <c r="A144" s="15"/>
    </row>
    <row r="145" spans="1:1">
      <c r="A145" s="15"/>
    </row>
    <row r="146" spans="1:1">
      <c r="A146" s="15"/>
    </row>
    <row r="147" spans="1:1">
      <c r="A147" s="15"/>
    </row>
    <row r="148" spans="1:1">
      <c r="A148" s="15"/>
    </row>
    <row r="149" spans="1:1">
      <c r="A149" s="15"/>
    </row>
    <row r="150" spans="1:1">
      <c r="A150" s="15"/>
    </row>
    <row r="151" spans="1:1">
      <c r="A151" s="15"/>
    </row>
  </sheetData>
  <mergeCells count="22">
    <mergeCell ref="D82:D83"/>
    <mergeCell ref="D81:AD81"/>
    <mergeCell ref="E82:L82"/>
    <mergeCell ref="A84:A119"/>
    <mergeCell ref="M4:Q4"/>
    <mergeCell ref="F5:G5"/>
    <mergeCell ref="F83:G83"/>
    <mergeCell ref="A82:A83"/>
    <mergeCell ref="B82:B83"/>
    <mergeCell ref="C82:C83"/>
    <mergeCell ref="M82:Q82"/>
    <mergeCell ref="A6:A44"/>
    <mergeCell ref="B79:B80"/>
    <mergeCell ref="A81:C81"/>
    <mergeCell ref="D4:D5"/>
    <mergeCell ref="E4:L4"/>
    <mergeCell ref="D3:AD3"/>
    <mergeCell ref="B1:B2"/>
    <mergeCell ref="A3:C3"/>
    <mergeCell ref="A4:A5"/>
    <mergeCell ref="B4:B5"/>
    <mergeCell ref="C4:C5"/>
  </mergeCells>
  <pageMargins left="0.43307086614173229" right="0.23622047244094491" top="0.74803149606299213" bottom="0.74803149606299213" header="0.31496062992125984" footer="0.31496062992125984"/>
  <pageSetup paperSize="8" scale="50" orientation="portrait" r:id="rId1"/>
  <drawing r:id="rId2"/>
  <legacyDrawing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>
      <selection activeCell="A2" sqref="A2"/>
    </sheetView>
  </sheetViews>
  <sheetFormatPr defaultRowHeight="15"/>
  <sheetData>
    <row r="1" spans="1:1">
      <c r="A1" t="s">
        <v>419</v>
      </c>
    </row>
    <row r="2" spans="1:1">
      <c r="A2" t="s">
        <v>466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X82"/>
  <sheetViews>
    <sheetView topLeftCell="A10" zoomScaleNormal="100" workbookViewId="0">
      <selection activeCell="P42" sqref="P42"/>
    </sheetView>
  </sheetViews>
  <sheetFormatPr defaultRowHeight="16.5"/>
  <cols>
    <col min="1" max="1" width="6.140625" style="1" customWidth="1"/>
    <col min="2" max="2" width="40" style="12" bestFit="1" customWidth="1"/>
    <col min="3" max="4" width="5.140625" style="13" customWidth="1"/>
    <col min="5" max="5" width="8.85546875" style="11" customWidth="1"/>
    <col min="6" max="6" width="7.85546875" style="11" customWidth="1"/>
    <col min="7" max="8" width="12.85546875" style="11" customWidth="1"/>
    <col min="9" max="9" width="10.140625" style="11" customWidth="1"/>
    <col min="10" max="10" width="10.7109375" style="11" customWidth="1"/>
    <col min="11" max="11" width="9.42578125" style="11" customWidth="1"/>
    <col min="12" max="12" width="7.85546875" style="11" customWidth="1"/>
    <col min="13" max="13" width="7.28515625" style="11" customWidth="1"/>
    <col min="14" max="14" width="7.7109375" style="11" customWidth="1"/>
    <col min="15" max="15" width="7.28515625" style="11" customWidth="1"/>
    <col min="16" max="16" width="9.85546875" style="11" customWidth="1"/>
    <col min="17" max="22" width="7.42578125" style="11" customWidth="1"/>
    <col min="23" max="24" width="7.42578125" style="1" customWidth="1"/>
    <col min="25" max="25" width="7.85546875" style="1" customWidth="1"/>
    <col min="26" max="26" width="7.7109375" style="1" customWidth="1"/>
    <col min="27" max="47" width="7.42578125" style="1" customWidth="1"/>
    <col min="48" max="48" width="6.85546875" style="1" customWidth="1"/>
    <col min="49" max="49" width="9.140625" style="1"/>
    <col min="50" max="50" width="99" style="1" customWidth="1"/>
    <col min="51" max="16384" width="9.140625" style="1"/>
  </cols>
  <sheetData>
    <row r="1" spans="1:50" ht="36.75" customHeight="1">
      <c r="A1" s="15"/>
      <c r="B1" s="1952">
        <v>2</v>
      </c>
      <c r="C1" s="727"/>
      <c r="D1" s="38" t="s">
        <v>269</v>
      </c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  <c r="P1" s="361"/>
      <c r="Q1" s="723"/>
      <c r="R1" s="723"/>
      <c r="S1" s="723"/>
      <c r="T1" s="723"/>
      <c r="U1" s="723"/>
      <c r="V1" s="723"/>
      <c r="W1" s="723"/>
      <c r="X1" s="723"/>
      <c r="Y1" s="723"/>
      <c r="Z1" s="723"/>
      <c r="AA1" s="723"/>
      <c r="AB1" s="723"/>
      <c r="AC1" s="723"/>
      <c r="AD1" s="723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</row>
    <row r="2" spans="1:50" ht="36.75" customHeight="1">
      <c r="A2" s="15"/>
      <c r="B2" s="1952"/>
      <c r="C2" s="727"/>
      <c r="D2" s="38" t="s">
        <v>1150</v>
      </c>
      <c r="E2" s="361"/>
      <c r="F2" s="361"/>
      <c r="G2" s="361"/>
      <c r="H2" s="361"/>
      <c r="I2" s="361"/>
      <c r="J2" s="361"/>
      <c r="K2" s="361"/>
      <c r="L2" s="361"/>
      <c r="M2" s="361"/>
      <c r="N2" s="361"/>
      <c r="O2" s="361"/>
      <c r="P2" s="361"/>
      <c r="Q2" s="723"/>
      <c r="R2" s="723"/>
      <c r="S2" s="723"/>
      <c r="T2" s="723"/>
      <c r="U2" s="723"/>
      <c r="V2" s="723"/>
      <c r="W2" s="723"/>
      <c r="X2" s="723"/>
      <c r="Y2" s="723"/>
      <c r="Z2" s="723"/>
      <c r="AA2" s="723"/>
      <c r="AB2" s="723"/>
      <c r="AC2" s="723"/>
      <c r="AD2" s="723"/>
      <c r="AE2" s="723"/>
      <c r="AF2" s="723"/>
      <c r="AG2" s="723"/>
      <c r="AH2" s="723"/>
      <c r="AI2" s="723"/>
      <c r="AJ2" s="723"/>
      <c r="AK2" s="723"/>
      <c r="AL2" s="723"/>
      <c r="AM2" s="723"/>
      <c r="AN2" s="723"/>
      <c r="AO2" s="723"/>
      <c r="AP2" s="723"/>
      <c r="AQ2" s="723"/>
      <c r="AR2" s="723"/>
      <c r="AS2" s="723"/>
      <c r="AT2" s="723"/>
      <c r="AU2" s="723"/>
      <c r="AV2" s="15"/>
    </row>
    <row r="3" spans="1:50" ht="25.5">
      <c r="A3" s="1953" t="s">
        <v>17</v>
      </c>
      <c r="B3" s="1953"/>
      <c r="C3" s="1953"/>
      <c r="D3" s="1959" t="s">
        <v>263</v>
      </c>
      <c r="E3" s="1960"/>
      <c r="F3" s="1960"/>
      <c r="G3" s="1960"/>
      <c r="H3" s="1960"/>
      <c r="I3" s="1960"/>
      <c r="J3" s="1960"/>
      <c r="K3" s="1960"/>
      <c r="L3" s="1960"/>
      <c r="M3" s="1960"/>
      <c r="N3" s="1960"/>
      <c r="O3" s="1960"/>
      <c r="P3" s="1960"/>
      <c r="Q3" s="1960"/>
      <c r="R3" s="1960"/>
      <c r="S3" s="1960"/>
      <c r="T3" s="1960"/>
      <c r="U3" s="1960"/>
      <c r="V3" s="1960"/>
      <c r="W3" s="1960"/>
      <c r="X3" s="1960"/>
      <c r="Y3" s="1960"/>
      <c r="Z3" s="1960"/>
      <c r="AA3" s="1961"/>
      <c r="AB3" s="728"/>
      <c r="AC3" s="728"/>
      <c r="AD3" s="723"/>
      <c r="AE3" s="723"/>
      <c r="AF3" s="723"/>
      <c r="AG3" s="723"/>
      <c r="AH3" s="723"/>
      <c r="AI3" s="723"/>
      <c r="AJ3" s="723"/>
      <c r="AK3" s="723"/>
      <c r="AL3" s="723"/>
      <c r="AM3" s="723"/>
      <c r="AN3" s="723"/>
      <c r="AO3" s="723"/>
      <c r="AP3" s="723"/>
      <c r="AQ3" s="723"/>
      <c r="AR3" s="15"/>
      <c r="AS3" s="15"/>
      <c r="AT3" s="15"/>
      <c r="AU3" s="15"/>
      <c r="AV3" s="15"/>
      <c r="AW3" s="15"/>
      <c r="AX3" s="15"/>
    </row>
    <row r="4" spans="1:50" ht="18" customHeight="1">
      <c r="A4" s="1954"/>
      <c r="B4" s="1953" t="s">
        <v>1</v>
      </c>
      <c r="C4" s="1955" t="s">
        <v>2</v>
      </c>
      <c r="D4" s="1954" t="s">
        <v>16</v>
      </c>
      <c r="E4" s="1956"/>
      <c r="F4" s="1956"/>
      <c r="G4" s="1956"/>
      <c r="H4" s="1956"/>
      <c r="I4" s="1956"/>
      <c r="J4" s="1956"/>
      <c r="K4" s="1956"/>
      <c r="L4" s="217">
        <v>1</v>
      </c>
      <c r="M4" s="217">
        <v>1</v>
      </c>
      <c r="N4" s="217">
        <v>1</v>
      </c>
      <c r="O4" s="217">
        <v>1</v>
      </c>
      <c r="P4" s="217">
        <v>1</v>
      </c>
      <c r="Q4" s="217">
        <v>1</v>
      </c>
      <c r="R4" s="217">
        <v>1</v>
      </c>
      <c r="S4" s="217">
        <v>1</v>
      </c>
      <c r="T4" s="217">
        <v>1</v>
      </c>
      <c r="U4" s="217">
        <v>1</v>
      </c>
      <c r="V4" s="217">
        <v>1</v>
      </c>
      <c r="W4" s="217">
        <v>1</v>
      </c>
      <c r="X4" s="217">
        <v>1</v>
      </c>
      <c r="Y4" s="217">
        <v>1</v>
      </c>
      <c r="Z4" s="217">
        <v>1</v>
      </c>
      <c r="AA4" s="217">
        <v>1</v>
      </c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</row>
    <row r="5" spans="1:50" ht="18" customHeight="1">
      <c r="A5" s="1954"/>
      <c r="B5" s="1953"/>
      <c r="C5" s="1955"/>
      <c r="D5" s="1143" t="s">
        <v>0</v>
      </c>
      <c r="E5" s="1147" t="s">
        <v>48</v>
      </c>
      <c r="F5" s="1147"/>
      <c r="G5" s="1957" t="s">
        <v>552</v>
      </c>
      <c r="H5" s="1958"/>
      <c r="I5" s="1147" t="s">
        <v>8</v>
      </c>
      <c r="J5" s="1147" t="s">
        <v>9</v>
      </c>
      <c r="K5" s="1147" t="s">
        <v>10</v>
      </c>
      <c r="L5" s="1145">
        <v>1</v>
      </c>
      <c r="M5" s="1145">
        <v>2</v>
      </c>
      <c r="N5" s="1145">
        <v>3</v>
      </c>
      <c r="O5" s="1145">
        <v>4</v>
      </c>
      <c r="P5" s="1145">
        <v>5</v>
      </c>
      <c r="Q5" s="1145">
        <v>6</v>
      </c>
      <c r="R5" s="1145">
        <v>7</v>
      </c>
      <c r="S5" s="1145">
        <v>8</v>
      </c>
      <c r="T5" s="1145">
        <v>9</v>
      </c>
      <c r="U5" s="1145">
        <v>10</v>
      </c>
      <c r="V5" s="1145">
        <v>11</v>
      </c>
      <c r="W5" s="1145">
        <v>12</v>
      </c>
      <c r="X5" s="1247">
        <v>13</v>
      </c>
      <c r="Y5" s="1247">
        <v>14</v>
      </c>
      <c r="Z5" s="1247">
        <v>15</v>
      </c>
      <c r="AA5" s="1247">
        <v>16</v>
      </c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</row>
    <row r="6" spans="1:50" ht="16.5" customHeight="1">
      <c r="A6" s="1973" t="s">
        <v>1146</v>
      </c>
      <c r="B6" s="1240" t="s">
        <v>1154</v>
      </c>
      <c r="C6" s="1267" t="s">
        <v>5</v>
      </c>
      <c r="D6" s="515" t="s">
        <v>18</v>
      </c>
      <c r="E6" s="516">
        <v>0</v>
      </c>
      <c r="F6" s="516"/>
      <c r="G6" s="591" t="s">
        <v>1425</v>
      </c>
      <c r="H6" s="591" t="s">
        <v>1426</v>
      </c>
      <c r="I6" s="1149"/>
      <c r="J6" s="1149"/>
      <c r="K6" s="37">
        <v>0</v>
      </c>
      <c r="L6" s="111">
        <v>0.25</v>
      </c>
      <c r="M6" s="111">
        <v>0.29166666666666669</v>
      </c>
      <c r="N6" s="111">
        <v>0.33333333333333331</v>
      </c>
      <c r="O6" s="111">
        <v>0.375</v>
      </c>
      <c r="P6" s="111">
        <v>0.4375</v>
      </c>
      <c r="Q6" s="111">
        <v>0.47916666666666669</v>
      </c>
      <c r="R6" s="111">
        <v>0.52083333333333337</v>
      </c>
      <c r="S6" s="111">
        <v>0.5625</v>
      </c>
      <c r="T6" s="111">
        <v>0.60416666666666663</v>
      </c>
      <c r="U6" s="111">
        <v>0.64930555555555558</v>
      </c>
      <c r="V6" s="111">
        <v>0.69791666666666663</v>
      </c>
      <c r="W6" s="111">
        <v>0.73958333333333337</v>
      </c>
      <c r="X6" s="845">
        <v>0.78125</v>
      </c>
      <c r="Y6" s="845">
        <v>0.82291666666666663</v>
      </c>
      <c r="Z6" s="845">
        <v>0.86458333333333337</v>
      </c>
      <c r="AA6" s="845">
        <v>0.90625</v>
      </c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</row>
    <row r="7" spans="1:50">
      <c r="A7" s="1951"/>
      <c r="B7" s="1241" t="s">
        <v>1151</v>
      </c>
      <c r="C7" s="515" t="s">
        <v>4</v>
      </c>
      <c r="D7" s="515" t="s">
        <v>19</v>
      </c>
      <c r="E7" s="1268">
        <v>0.61</v>
      </c>
      <c r="F7" s="774">
        <f>E7</f>
        <v>0.61</v>
      </c>
      <c r="G7" s="719" t="s">
        <v>1427</v>
      </c>
      <c r="H7" s="581" t="s">
        <v>1428</v>
      </c>
      <c r="I7" s="1149">
        <v>30</v>
      </c>
      <c r="J7" s="37">
        <f t="shared" ref="J7:J15" si="0">(E7/I7)/24</f>
        <v>8.4722222222222219E-4</v>
      </c>
      <c r="K7" s="37">
        <f>K6+J7</f>
        <v>8.4722222222222219E-4</v>
      </c>
      <c r="L7" s="98">
        <f t="shared" ref="L7:AA15" si="1">L6+$J7</f>
        <v>0.25084722222222222</v>
      </c>
      <c r="M7" s="98">
        <f t="shared" si="1"/>
        <v>0.29251388888888891</v>
      </c>
      <c r="N7" s="98">
        <f t="shared" si="1"/>
        <v>0.33418055555555554</v>
      </c>
      <c r="O7" s="98">
        <f t="shared" si="1"/>
        <v>0.37584722222222222</v>
      </c>
      <c r="P7" s="98">
        <f t="shared" si="1"/>
        <v>0.43834722222222222</v>
      </c>
      <c r="Q7" s="98">
        <f t="shared" si="1"/>
        <v>0.48001388888888891</v>
      </c>
      <c r="R7" s="98">
        <f t="shared" si="1"/>
        <v>0.52168055555555559</v>
      </c>
      <c r="S7" s="98">
        <f t="shared" si="1"/>
        <v>0.56334722222222222</v>
      </c>
      <c r="T7" s="98">
        <f t="shared" si="1"/>
        <v>0.60501388888888885</v>
      </c>
      <c r="U7" s="98">
        <f t="shared" si="1"/>
        <v>0.6501527777777778</v>
      </c>
      <c r="V7" s="98">
        <f t="shared" si="1"/>
        <v>0.69876388888888885</v>
      </c>
      <c r="W7" s="98">
        <f t="shared" si="1"/>
        <v>0.74043055555555559</v>
      </c>
      <c r="X7" s="98">
        <f t="shared" si="1"/>
        <v>0.78209722222222222</v>
      </c>
      <c r="Y7" s="98">
        <f t="shared" si="1"/>
        <v>0.82376388888888885</v>
      </c>
      <c r="Z7" s="98">
        <f t="shared" si="1"/>
        <v>0.86543055555555559</v>
      </c>
      <c r="AA7" s="98">
        <f t="shared" si="1"/>
        <v>0.90709722222222222</v>
      </c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</row>
    <row r="8" spans="1:50">
      <c r="A8" s="1951"/>
      <c r="B8" s="1240" t="s">
        <v>1431</v>
      </c>
      <c r="C8" s="515" t="s">
        <v>4</v>
      </c>
      <c r="D8" s="515" t="s">
        <v>20</v>
      </c>
      <c r="E8" s="1268">
        <v>1.18</v>
      </c>
      <c r="F8" s="774">
        <f>E7+E8</f>
        <v>1.79</v>
      </c>
      <c r="G8" s="584" t="s">
        <v>1429</v>
      </c>
      <c r="H8" s="584" t="s">
        <v>1430</v>
      </c>
      <c r="I8" s="1149">
        <v>30</v>
      </c>
      <c r="J8" s="37">
        <f t="shared" si="0"/>
        <v>1.6388888888888887E-3</v>
      </c>
      <c r="K8" s="37">
        <f t="shared" ref="K8:K15" si="2">K7+J8</f>
        <v>2.4861111111111108E-3</v>
      </c>
      <c r="L8" s="98">
        <f t="shared" si="1"/>
        <v>0.25248611111111113</v>
      </c>
      <c r="M8" s="98">
        <f t="shared" si="1"/>
        <v>0.29415277777777782</v>
      </c>
      <c r="N8" s="98">
        <f t="shared" si="1"/>
        <v>0.33581944444444445</v>
      </c>
      <c r="O8" s="98">
        <f t="shared" si="1"/>
        <v>0.37748611111111113</v>
      </c>
      <c r="P8" s="98">
        <f t="shared" si="1"/>
        <v>0.43998611111111113</v>
      </c>
      <c r="Q8" s="98">
        <f t="shared" si="1"/>
        <v>0.48165277777777782</v>
      </c>
      <c r="R8" s="98">
        <f t="shared" si="1"/>
        <v>0.52331944444444445</v>
      </c>
      <c r="S8" s="98">
        <f t="shared" si="1"/>
        <v>0.56498611111111108</v>
      </c>
      <c r="T8" s="98">
        <f t="shared" si="1"/>
        <v>0.60665277777777771</v>
      </c>
      <c r="U8" s="98">
        <f t="shared" si="1"/>
        <v>0.65179166666666666</v>
      </c>
      <c r="V8" s="98">
        <f t="shared" si="1"/>
        <v>0.70040277777777771</v>
      </c>
      <c r="W8" s="98">
        <f t="shared" ref="W8:AA8" si="3">W7+$J8</f>
        <v>0.74206944444444445</v>
      </c>
      <c r="X8" s="98">
        <f t="shared" si="3"/>
        <v>0.78373611111111108</v>
      </c>
      <c r="Y8" s="98">
        <f t="shared" si="3"/>
        <v>0.82540277777777771</v>
      </c>
      <c r="Z8" s="98">
        <f t="shared" si="3"/>
        <v>0.86706944444444445</v>
      </c>
      <c r="AA8" s="98">
        <f t="shared" si="3"/>
        <v>0.90873611111111108</v>
      </c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</row>
    <row r="9" spans="1:50">
      <c r="A9" s="1951"/>
      <c r="B9" s="1240" t="s">
        <v>1434</v>
      </c>
      <c r="C9" s="1267" t="s">
        <v>4</v>
      </c>
      <c r="D9" s="515" t="s">
        <v>21</v>
      </c>
      <c r="E9" s="1268">
        <v>1.86</v>
      </c>
      <c r="F9" s="774">
        <f>F8+E9</f>
        <v>3.6500000000000004</v>
      </c>
      <c r="G9" s="719" t="s">
        <v>1432</v>
      </c>
      <c r="H9" s="581" t="s">
        <v>1433</v>
      </c>
      <c r="I9" s="1149">
        <v>30</v>
      </c>
      <c r="J9" s="37">
        <f t="shared" si="0"/>
        <v>2.5833333333333337E-3</v>
      </c>
      <c r="K9" s="37">
        <f t="shared" si="2"/>
        <v>5.0694444444444441E-3</v>
      </c>
      <c r="L9" s="98">
        <f t="shared" si="1"/>
        <v>0.25506944444444446</v>
      </c>
      <c r="M9" s="98">
        <f t="shared" si="1"/>
        <v>0.29673611111111114</v>
      </c>
      <c r="N9" s="98">
        <f t="shared" si="1"/>
        <v>0.33840277777777777</v>
      </c>
      <c r="O9" s="98">
        <f t="shared" si="1"/>
        <v>0.38006944444444446</v>
      </c>
      <c r="P9" s="98">
        <f t="shared" si="1"/>
        <v>0.44256944444444446</v>
      </c>
      <c r="Q9" s="98">
        <f t="shared" si="1"/>
        <v>0.48423611111111114</v>
      </c>
      <c r="R9" s="98">
        <f t="shared" si="1"/>
        <v>0.52590277777777783</v>
      </c>
      <c r="S9" s="98">
        <f t="shared" si="1"/>
        <v>0.56756944444444446</v>
      </c>
      <c r="T9" s="98">
        <f t="shared" si="1"/>
        <v>0.60923611111111109</v>
      </c>
      <c r="U9" s="98">
        <f t="shared" si="1"/>
        <v>0.65437500000000004</v>
      </c>
      <c r="V9" s="98">
        <f t="shared" si="1"/>
        <v>0.70298611111111109</v>
      </c>
      <c r="W9" s="98">
        <f t="shared" ref="W9:AA9" si="4">W8+$J9</f>
        <v>0.74465277777777783</v>
      </c>
      <c r="X9" s="98">
        <f t="shared" si="4"/>
        <v>0.78631944444444446</v>
      </c>
      <c r="Y9" s="98">
        <f t="shared" si="4"/>
        <v>0.82798611111111109</v>
      </c>
      <c r="Z9" s="98">
        <f t="shared" si="4"/>
        <v>0.86965277777777783</v>
      </c>
      <c r="AA9" s="98">
        <f t="shared" si="4"/>
        <v>0.91131944444444446</v>
      </c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</row>
    <row r="10" spans="1:50">
      <c r="A10" s="1951"/>
      <c r="B10" s="1096" t="s">
        <v>1152</v>
      </c>
      <c r="C10" s="1267" t="s">
        <v>4</v>
      </c>
      <c r="D10" s="515" t="s">
        <v>22</v>
      </c>
      <c r="E10" s="1268">
        <v>0.7</v>
      </c>
      <c r="F10" s="774">
        <f>F9+E10</f>
        <v>4.3500000000000005</v>
      </c>
      <c r="G10" s="584" t="s">
        <v>1438</v>
      </c>
      <c r="H10" s="584" t="s">
        <v>1439</v>
      </c>
      <c r="I10" s="1149">
        <v>30</v>
      </c>
      <c r="J10" s="37">
        <f t="shared" si="0"/>
        <v>9.7222222222222209E-4</v>
      </c>
      <c r="K10" s="37">
        <f t="shared" si="2"/>
        <v>6.0416666666666665E-3</v>
      </c>
      <c r="L10" s="98">
        <f t="shared" si="1"/>
        <v>0.25604166666666667</v>
      </c>
      <c r="M10" s="98">
        <f t="shared" si="1"/>
        <v>0.29770833333333335</v>
      </c>
      <c r="N10" s="98">
        <f t="shared" si="1"/>
        <v>0.33937499999999998</v>
      </c>
      <c r="O10" s="98">
        <f t="shared" si="1"/>
        <v>0.38104166666666667</v>
      </c>
      <c r="P10" s="98">
        <f t="shared" si="1"/>
        <v>0.44354166666666667</v>
      </c>
      <c r="Q10" s="98">
        <f t="shared" si="1"/>
        <v>0.48520833333333335</v>
      </c>
      <c r="R10" s="98">
        <f t="shared" si="1"/>
        <v>0.52687500000000009</v>
      </c>
      <c r="S10" s="98">
        <f t="shared" si="1"/>
        <v>0.56854166666666672</v>
      </c>
      <c r="T10" s="98">
        <f t="shared" si="1"/>
        <v>0.61020833333333335</v>
      </c>
      <c r="U10" s="98">
        <f t="shared" si="1"/>
        <v>0.6553472222222223</v>
      </c>
      <c r="V10" s="98">
        <f t="shared" si="1"/>
        <v>0.70395833333333335</v>
      </c>
      <c r="W10" s="98">
        <f t="shared" ref="W10:AA10" si="5">W9+$J10</f>
        <v>0.74562500000000009</v>
      </c>
      <c r="X10" s="98">
        <f t="shared" si="5"/>
        <v>0.78729166666666672</v>
      </c>
      <c r="Y10" s="98">
        <f t="shared" si="5"/>
        <v>0.82895833333333335</v>
      </c>
      <c r="Z10" s="98">
        <f t="shared" si="5"/>
        <v>0.87062500000000009</v>
      </c>
      <c r="AA10" s="98">
        <f t="shared" si="5"/>
        <v>0.91229166666666672</v>
      </c>
    </row>
    <row r="11" spans="1:50">
      <c r="A11" s="1951"/>
      <c r="B11" s="1096" t="s">
        <v>1435</v>
      </c>
      <c r="C11" s="1267" t="s">
        <v>4</v>
      </c>
      <c r="D11" s="515" t="s">
        <v>23</v>
      </c>
      <c r="E11" s="1273">
        <v>0.55000000000000004</v>
      </c>
      <c r="F11" s="774">
        <f t="shared" ref="F11:F15" si="6">F10+E11</f>
        <v>4.9000000000000004</v>
      </c>
      <c r="G11" s="719" t="s">
        <v>1440</v>
      </c>
      <c r="H11" s="581" t="s">
        <v>1441</v>
      </c>
      <c r="I11" s="1149">
        <v>30</v>
      </c>
      <c r="J11" s="37">
        <f t="shared" si="0"/>
        <v>7.6388888888888893E-4</v>
      </c>
      <c r="K11" s="37">
        <f t="shared" si="2"/>
        <v>6.8055555555555551E-3</v>
      </c>
      <c r="L11" s="98">
        <f t="shared" si="1"/>
        <v>0.25680555555555556</v>
      </c>
      <c r="M11" s="98">
        <f t="shared" si="1"/>
        <v>0.29847222222222225</v>
      </c>
      <c r="N11" s="98">
        <f t="shared" si="1"/>
        <v>0.34013888888888888</v>
      </c>
      <c r="O11" s="98">
        <f t="shared" si="1"/>
        <v>0.38180555555555556</v>
      </c>
      <c r="P11" s="98">
        <f t="shared" si="1"/>
        <v>0.44430555555555556</v>
      </c>
      <c r="Q11" s="98">
        <f t="shared" si="1"/>
        <v>0.48597222222222225</v>
      </c>
      <c r="R11" s="98">
        <f t="shared" si="1"/>
        <v>0.52763888888888899</v>
      </c>
      <c r="S11" s="98">
        <f t="shared" si="1"/>
        <v>0.56930555555555562</v>
      </c>
      <c r="T11" s="98">
        <f t="shared" si="1"/>
        <v>0.61097222222222225</v>
      </c>
      <c r="U11" s="98">
        <f t="shared" si="1"/>
        <v>0.6561111111111112</v>
      </c>
      <c r="V11" s="98">
        <f t="shared" si="1"/>
        <v>0.70472222222222225</v>
      </c>
      <c r="W11" s="98">
        <f t="shared" ref="W11:AA11" si="7">W10+$J11</f>
        <v>0.74638888888888899</v>
      </c>
      <c r="X11" s="98">
        <f t="shared" si="7"/>
        <v>0.78805555555555562</v>
      </c>
      <c r="Y11" s="98">
        <f t="shared" si="7"/>
        <v>0.82972222222222225</v>
      </c>
      <c r="Z11" s="98">
        <f t="shared" si="7"/>
        <v>0.87138888888888899</v>
      </c>
      <c r="AA11" s="98">
        <f t="shared" si="7"/>
        <v>0.91305555555555562</v>
      </c>
    </row>
    <row r="12" spans="1:50">
      <c r="A12" s="1951"/>
      <c r="B12" s="1096" t="s">
        <v>1437</v>
      </c>
      <c r="C12" s="1267" t="s">
        <v>4</v>
      </c>
      <c r="D12" s="515" t="s">
        <v>24</v>
      </c>
      <c r="E12" s="774">
        <v>2.42</v>
      </c>
      <c r="F12" s="774">
        <f t="shared" si="6"/>
        <v>7.32</v>
      </c>
      <c r="G12" s="584" t="s">
        <v>1442</v>
      </c>
      <c r="H12" s="584" t="s">
        <v>1443</v>
      </c>
      <c r="I12" s="1149">
        <v>30</v>
      </c>
      <c r="J12" s="37">
        <f t="shared" si="0"/>
        <v>3.3611111111111112E-3</v>
      </c>
      <c r="K12" s="37">
        <f t="shared" si="2"/>
        <v>1.0166666666666666E-2</v>
      </c>
      <c r="L12" s="98">
        <f t="shared" si="1"/>
        <v>0.26016666666666666</v>
      </c>
      <c r="M12" s="98">
        <f t="shared" si="1"/>
        <v>0.30183333333333334</v>
      </c>
      <c r="N12" s="98">
        <f t="shared" si="1"/>
        <v>0.34349999999999997</v>
      </c>
      <c r="O12" s="98">
        <f t="shared" si="1"/>
        <v>0.38516666666666666</v>
      </c>
      <c r="P12" s="98">
        <f t="shared" si="1"/>
        <v>0.44766666666666666</v>
      </c>
      <c r="Q12" s="98">
        <f t="shared" si="1"/>
        <v>0.48933333333333334</v>
      </c>
      <c r="R12" s="98">
        <f t="shared" si="1"/>
        <v>0.53100000000000014</v>
      </c>
      <c r="S12" s="98">
        <f t="shared" si="1"/>
        <v>0.57266666666666677</v>
      </c>
      <c r="T12" s="98">
        <f t="shared" si="1"/>
        <v>0.6143333333333334</v>
      </c>
      <c r="U12" s="98">
        <f t="shared" si="1"/>
        <v>0.65947222222222235</v>
      </c>
      <c r="V12" s="98">
        <f t="shared" si="1"/>
        <v>0.7080833333333334</v>
      </c>
      <c r="W12" s="98">
        <f t="shared" ref="W12:AA12" si="8">W11+$J12</f>
        <v>0.74975000000000014</v>
      </c>
      <c r="X12" s="98">
        <f t="shared" si="8"/>
        <v>0.79141666666666677</v>
      </c>
      <c r="Y12" s="98">
        <f t="shared" si="8"/>
        <v>0.8330833333333334</v>
      </c>
      <c r="Z12" s="98">
        <f t="shared" si="8"/>
        <v>0.87475000000000014</v>
      </c>
      <c r="AA12" s="98">
        <f t="shared" si="8"/>
        <v>0.91641666666666677</v>
      </c>
    </row>
    <row r="13" spans="1:50">
      <c r="A13" s="1951"/>
      <c r="B13" s="1096" t="s">
        <v>1153</v>
      </c>
      <c r="C13" s="1267" t="s">
        <v>4</v>
      </c>
      <c r="D13" s="515" t="s">
        <v>25</v>
      </c>
      <c r="E13" s="774">
        <v>0.9</v>
      </c>
      <c r="F13" s="774">
        <f t="shared" si="6"/>
        <v>8.2200000000000006</v>
      </c>
      <c r="G13" s="1271" t="s">
        <v>1450</v>
      </c>
      <c r="H13" s="607" t="s">
        <v>1451</v>
      </c>
      <c r="I13" s="1149">
        <v>30</v>
      </c>
      <c r="J13" s="37">
        <f t="shared" si="0"/>
        <v>1.25E-3</v>
      </c>
      <c r="K13" s="37">
        <f t="shared" si="2"/>
        <v>1.1416666666666665E-2</v>
      </c>
      <c r="L13" s="98">
        <f t="shared" si="1"/>
        <v>0.26141666666666663</v>
      </c>
      <c r="M13" s="98">
        <f t="shared" si="1"/>
        <v>0.30308333333333332</v>
      </c>
      <c r="N13" s="98">
        <f t="shared" si="1"/>
        <v>0.34474999999999995</v>
      </c>
      <c r="O13" s="98">
        <f t="shared" si="1"/>
        <v>0.38641666666666663</v>
      </c>
      <c r="P13" s="98">
        <f t="shared" si="1"/>
        <v>0.44891666666666663</v>
      </c>
      <c r="Q13" s="98">
        <f t="shared" si="1"/>
        <v>0.49058333333333332</v>
      </c>
      <c r="R13" s="98">
        <f t="shared" si="1"/>
        <v>0.53225000000000011</v>
      </c>
      <c r="S13" s="98">
        <f t="shared" si="1"/>
        <v>0.57391666666666674</v>
      </c>
      <c r="T13" s="98">
        <f t="shared" si="1"/>
        <v>0.61558333333333337</v>
      </c>
      <c r="U13" s="98">
        <f t="shared" si="1"/>
        <v>0.66072222222222232</v>
      </c>
      <c r="V13" s="98">
        <f t="shared" si="1"/>
        <v>0.70933333333333337</v>
      </c>
      <c r="W13" s="98">
        <f t="shared" ref="W13:AA13" si="9">W12+$J13</f>
        <v>0.75100000000000011</v>
      </c>
      <c r="X13" s="98">
        <f t="shared" si="9"/>
        <v>0.79266666666666674</v>
      </c>
      <c r="Y13" s="98">
        <f t="shared" si="9"/>
        <v>0.83433333333333337</v>
      </c>
      <c r="Z13" s="98">
        <f t="shared" si="9"/>
        <v>0.87600000000000011</v>
      </c>
      <c r="AA13" s="98">
        <f t="shared" si="9"/>
        <v>0.91766666666666674</v>
      </c>
    </row>
    <row r="14" spans="1:50">
      <c r="A14" s="1951"/>
      <c r="B14" s="1096" t="s">
        <v>1446</v>
      </c>
      <c r="C14" s="1148" t="s">
        <v>186</v>
      </c>
      <c r="D14" s="1148" t="s">
        <v>26</v>
      </c>
      <c r="E14" s="28">
        <v>3.32</v>
      </c>
      <c r="F14" s="28">
        <f t="shared" si="6"/>
        <v>11.540000000000001</v>
      </c>
      <c r="G14" s="932" t="s">
        <v>1444</v>
      </c>
      <c r="H14" s="932" t="s">
        <v>1445</v>
      </c>
      <c r="I14" s="1149">
        <v>20</v>
      </c>
      <c r="J14" s="37">
        <f t="shared" si="0"/>
        <v>6.9166666666666656E-3</v>
      </c>
      <c r="K14" s="37">
        <f t="shared" si="2"/>
        <v>1.833333333333333E-2</v>
      </c>
      <c r="L14" s="98">
        <f t="shared" si="1"/>
        <v>0.26833333333333331</v>
      </c>
      <c r="M14" s="98">
        <f t="shared" si="1"/>
        <v>0.31</v>
      </c>
      <c r="N14" s="98">
        <f t="shared" si="1"/>
        <v>0.35166666666666663</v>
      </c>
      <c r="O14" s="98">
        <f t="shared" si="1"/>
        <v>0.39333333333333331</v>
      </c>
      <c r="P14" s="98">
        <f t="shared" si="1"/>
        <v>0.45583333333333331</v>
      </c>
      <c r="Q14" s="98">
        <f t="shared" si="1"/>
        <v>0.4975</v>
      </c>
      <c r="R14" s="98">
        <f t="shared" si="1"/>
        <v>0.53916666666666679</v>
      </c>
      <c r="S14" s="98">
        <f t="shared" si="1"/>
        <v>0.58083333333333342</v>
      </c>
      <c r="T14" s="98">
        <f t="shared" si="1"/>
        <v>0.62250000000000005</v>
      </c>
      <c r="U14" s="98">
        <f t="shared" si="1"/>
        <v>0.667638888888889</v>
      </c>
      <c r="V14" s="98">
        <f t="shared" si="1"/>
        <v>0.71625000000000005</v>
      </c>
      <c r="W14" s="98">
        <f t="shared" ref="W14:AA14" si="10">W13+$J14</f>
        <v>0.75791666666666679</v>
      </c>
      <c r="X14" s="98">
        <f t="shared" si="10"/>
        <v>0.79958333333333342</v>
      </c>
      <c r="Y14" s="98">
        <f t="shared" si="10"/>
        <v>0.84125000000000005</v>
      </c>
      <c r="Z14" s="98">
        <f t="shared" si="10"/>
        <v>0.88291666666666679</v>
      </c>
      <c r="AA14" s="98">
        <f t="shared" si="10"/>
        <v>0.92458333333333342</v>
      </c>
    </row>
    <row r="15" spans="1:50">
      <c r="A15" s="1951"/>
      <c r="B15" s="875" t="s">
        <v>1436</v>
      </c>
      <c r="C15" s="1148" t="s">
        <v>4</v>
      </c>
      <c r="D15" s="1148" t="s">
        <v>27</v>
      </c>
      <c r="E15" s="28">
        <v>1.04</v>
      </c>
      <c r="F15" s="28">
        <f t="shared" si="6"/>
        <v>12.580000000000002</v>
      </c>
      <c r="G15" s="607" t="s">
        <v>761</v>
      </c>
      <c r="H15" s="607" t="s">
        <v>762</v>
      </c>
      <c r="I15" s="1149">
        <v>25</v>
      </c>
      <c r="J15" s="37">
        <f t="shared" si="0"/>
        <v>1.7333333333333333E-3</v>
      </c>
      <c r="K15" s="37">
        <f t="shared" si="2"/>
        <v>2.0066666666666663E-2</v>
      </c>
      <c r="L15" s="98">
        <f t="shared" si="1"/>
        <v>0.27006666666666662</v>
      </c>
      <c r="M15" s="98">
        <f t="shared" si="1"/>
        <v>0.31173333333333331</v>
      </c>
      <c r="N15" s="98">
        <f t="shared" si="1"/>
        <v>0.35339999999999994</v>
      </c>
      <c r="O15" s="98">
        <f t="shared" si="1"/>
        <v>0.39506666666666662</v>
      </c>
      <c r="P15" s="98">
        <f t="shared" si="1"/>
        <v>0.45756666666666662</v>
      </c>
      <c r="Q15" s="98">
        <f t="shared" si="1"/>
        <v>0.49923333333333331</v>
      </c>
      <c r="R15" s="98">
        <f t="shared" si="1"/>
        <v>0.54090000000000016</v>
      </c>
      <c r="S15" s="98">
        <f t="shared" si="1"/>
        <v>0.58256666666666679</v>
      </c>
      <c r="T15" s="98">
        <f t="shared" si="1"/>
        <v>0.62423333333333342</v>
      </c>
      <c r="U15" s="98">
        <f t="shared" si="1"/>
        <v>0.66937222222222237</v>
      </c>
      <c r="V15" s="98">
        <f t="shared" si="1"/>
        <v>0.71798333333333342</v>
      </c>
      <c r="W15" s="98">
        <f t="shared" ref="W15:AA15" si="11">W14+$J15</f>
        <v>0.75965000000000016</v>
      </c>
      <c r="X15" s="98">
        <f t="shared" si="11"/>
        <v>0.80131666666666679</v>
      </c>
      <c r="Y15" s="98">
        <f t="shared" si="11"/>
        <v>0.84298333333333342</v>
      </c>
      <c r="Z15" s="98">
        <f t="shared" si="11"/>
        <v>0.88465000000000016</v>
      </c>
      <c r="AA15" s="98">
        <f t="shared" si="11"/>
        <v>0.92631666666666679</v>
      </c>
    </row>
    <row r="16" spans="1:50">
      <c r="A16" s="1138"/>
      <c r="B16" s="17"/>
      <c r="C16" s="727"/>
      <c r="D16" s="727"/>
      <c r="E16" s="361"/>
      <c r="F16" s="19"/>
      <c r="G16" s="361"/>
      <c r="H16" s="78"/>
      <c r="I16" s="78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</row>
    <row r="17" spans="1:43">
      <c r="A17" s="1138"/>
      <c r="B17" s="1199"/>
      <c r="C17" s="741"/>
      <c r="D17" s="727"/>
      <c r="E17" s="361"/>
      <c r="F17" s="19"/>
      <c r="G17" s="361"/>
      <c r="H17" s="78"/>
      <c r="I17" s="78"/>
      <c r="J17" s="1976"/>
      <c r="K17" s="1918"/>
      <c r="L17" s="1918"/>
      <c r="M17" s="471"/>
      <c r="N17" s="471"/>
      <c r="O17" s="471"/>
      <c r="P17" s="471"/>
      <c r="Q17" s="471"/>
      <c r="R17" s="471"/>
      <c r="S17" s="471"/>
      <c r="T17" s="471"/>
      <c r="U17" s="20"/>
      <c r="V17" s="20"/>
      <c r="W17" s="20"/>
    </row>
    <row r="18" spans="1:43">
      <c r="A18" s="1138"/>
      <c r="B18" s="485"/>
      <c r="C18" s="84"/>
      <c r="D18" s="727"/>
      <c r="E18" s="361"/>
      <c r="F18" s="19"/>
      <c r="G18" s="361"/>
      <c r="H18" s="78"/>
      <c r="I18" s="78"/>
      <c r="J18" s="20"/>
      <c r="K18" s="20"/>
      <c r="L18" s="20"/>
      <c r="M18" s="471"/>
      <c r="N18" s="471"/>
      <c r="O18" s="471"/>
      <c r="P18" s="471"/>
      <c r="Q18" s="471"/>
      <c r="R18" s="471"/>
      <c r="S18" s="471"/>
      <c r="T18" s="471"/>
      <c r="U18" s="20"/>
      <c r="V18" s="20"/>
      <c r="W18" s="20"/>
    </row>
    <row r="19" spans="1:43" ht="25.5">
      <c r="A19" s="1953" t="s">
        <v>17</v>
      </c>
      <c r="B19" s="1953"/>
      <c r="C19" s="1953"/>
      <c r="D19" s="1959" t="s">
        <v>263</v>
      </c>
      <c r="E19" s="1960"/>
      <c r="F19" s="1960"/>
      <c r="G19" s="1960"/>
      <c r="H19" s="1960"/>
      <c r="I19" s="1960"/>
      <c r="J19" s="1960"/>
      <c r="K19" s="1960"/>
      <c r="L19" s="1960"/>
      <c r="M19" s="1960"/>
      <c r="N19" s="1960"/>
      <c r="O19" s="1960"/>
      <c r="P19" s="1960"/>
      <c r="Q19" s="1960"/>
      <c r="R19" s="1960"/>
      <c r="S19" s="1960"/>
      <c r="T19" s="1960"/>
      <c r="U19" s="1960"/>
      <c r="V19" s="1960"/>
      <c r="W19" s="1960"/>
      <c r="X19" s="1960"/>
      <c r="Y19" s="1960"/>
      <c r="Z19" s="1960"/>
      <c r="AA19" s="1961"/>
    </row>
    <row r="20" spans="1:43">
      <c r="A20" s="1954"/>
      <c r="B20" s="1953" t="s">
        <v>1</v>
      </c>
      <c r="C20" s="1955" t="s">
        <v>2</v>
      </c>
      <c r="D20" s="1954" t="s">
        <v>16</v>
      </c>
      <c r="E20" s="1956"/>
      <c r="F20" s="1956"/>
      <c r="G20" s="1956"/>
      <c r="H20" s="1956"/>
      <c r="I20" s="1956"/>
      <c r="J20" s="1956"/>
      <c r="K20" s="1956"/>
      <c r="L20" s="217">
        <v>1</v>
      </c>
      <c r="M20" s="217">
        <v>1</v>
      </c>
      <c r="N20" s="217">
        <v>1</v>
      </c>
      <c r="O20" s="217">
        <v>1</v>
      </c>
      <c r="P20" s="217">
        <v>1</v>
      </c>
      <c r="Q20" s="217">
        <v>1</v>
      </c>
      <c r="R20" s="217">
        <v>1</v>
      </c>
      <c r="S20" s="217">
        <v>1</v>
      </c>
      <c r="T20" s="217">
        <v>1</v>
      </c>
      <c r="U20" s="217">
        <v>1</v>
      </c>
      <c r="V20" s="217">
        <v>1</v>
      </c>
      <c r="W20" s="217">
        <v>1</v>
      </c>
      <c r="X20" s="217">
        <v>1</v>
      </c>
      <c r="Y20" s="217">
        <v>1</v>
      </c>
      <c r="Z20" s="217">
        <v>1</v>
      </c>
      <c r="AA20" s="217">
        <v>1</v>
      </c>
    </row>
    <row r="21" spans="1:43">
      <c r="A21" s="1954"/>
      <c r="B21" s="1953"/>
      <c r="C21" s="1955"/>
      <c r="D21" s="1143" t="s">
        <v>0</v>
      </c>
      <c r="E21" s="1147" t="s">
        <v>48</v>
      </c>
      <c r="F21" s="1147"/>
      <c r="G21" s="1957" t="s">
        <v>552</v>
      </c>
      <c r="H21" s="1958"/>
      <c r="I21" s="1147" t="s">
        <v>8</v>
      </c>
      <c r="J21" s="1147" t="s">
        <v>9</v>
      </c>
      <c r="K21" s="1147" t="s">
        <v>10</v>
      </c>
      <c r="L21" s="1145">
        <v>1</v>
      </c>
      <c r="M21" s="1145">
        <v>2</v>
      </c>
      <c r="N21" s="1145">
        <v>3</v>
      </c>
      <c r="O21" s="1145">
        <v>4</v>
      </c>
      <c r="P21" s="1145">
        <v>5</v>
      </c>
      <c r="Q21" s="1145">
        <v>6</v>
      </c>
      <c r="R21" s="1145">
        <v>7</v>
      </c>
      <c r="S21" s="1145">
        <v>8</v>
      </c>
      <c r="T21" s="1145">
        <v>9</v>
      </c>
      <c r="U21" s="1145">
        <v>10</v>
      </c>
      <c r="V21" s="1145">
        <v>11</v>
      </c>
      <c r="W21" s="1145">
        <v>12</v>
      </c>
      <c r="X21" s="1247">
        <v>13</v>
      </c>
      <c r="Y21" s="1247">
        <v>14</v>
      </c>
      <c r="Z21" s="1247">
        <v>15</v>
      </c>
      <c r="AA21" s="1247">
        <v>16</v>
      </c>
    </row>
    <row r="22" spans="1:43">
      <c r="A22" s="1973" t="s">
        <v>1146</v>
      </c>
      <c r="B22" s="1096" t="s">
        <v>240</v>
      </c>
      <c r="C22" s="1148" t="s">
        <v>4</v>
      </c>
      <c r="D22" s="1148" t="s">
        <v>18</v>
      </c>
      <c r="E22" s="1149">
        <v>0</v>
      </c>
      <c r="F22" s="1149"/>
      <c r="G22" s="607" t="s">
        <v>761</v>
      </c>
      <c r="H22" s="607" t="s">
        <v>762</v>
      </c>
      <c r="I22" s="1149"/>
      <c r="J22" s="1149"/>
      <c r="K22" s="37">
        <v>0</v>
      </c>
      <c r="L22" s="111">
        <v>0.27083333333333331</v>
      </c>
      <c r="M22" s="111">
        <v>0.3125</v>
      </c>
      <c r="N22" s="111">
        <v>0.35416666666666669</v>
      </c>
      <c r="O22" s="111">
        <v>0.39583333333333331</v>
      </c>
      <c r="P22" s="111">
        <v>0.45833333333333331</v>
      </c>
      <c r="Q22" s="111">
        <v>0.5</v>
      </c>
      <c r="R22" s="111">
        <v>0.54166666666666663</v>
      </c>
      <c r="S22" s="111">
        <v>0.58333333333333337</v>
      </c>
      <c r="T22" s="111">
        <v>0.625</v>
      </c>
      <c r="U22" s="111">
        <v>0.67013888888888884</v>
      </c>
      <c r="V22" s="111">
        <v>0.71875</v>
      </c>
      <c r="W22" s="111">
        <v>0.76041666666666663</v>
      </c>
      <c r="X22" s="845">
        <v>0.80208333333333337</v>
      </c>
      <c r="Y22" s="845">
        <v>0.84375</v>
      </c>
      <c r="Z22" s="845">
        <v>0.88541666666666663</v>
      </c>
      <c r="AA22" s="845">
        <v>0.92708333333333337</v>
      </c>
    </row>
    <row r="23" spans="1:43">
      <c r="A23" s="1951"/>
      <c r="B23" s="875" t="s">
        <v>241</v>
      </c>
      <c r="C23" s="1148" t="s">
        <v>4</v>
      </c>
      <c r="D23" s="1148" t="s">
        <v>19</v>
      </c>
      <c r="E23" s="1238">
        <v>0.51</v>
      </c>
      <c r="F23" s="774">
        <f>E23</f>
        <v>0.51</v>
      </c>
      <c r="G23" s="608" t="s">
        <v>1384</v>
      </c>
      <c r="H23" s="608" t="s">
        <v>1385</v>
      </c>
      <c r="I23" s="1149">
        <v>25</v>
      </c>
      <c r="J23" s="37">
        <f t="shared" ref="J23:J33" si="12">(E23/I23)/24</f>
        <v>8.5000000000000006E-4</v>
      </c>
      <c r="K23" s="37">
        <f>K22+J23</f>
        <v>8.5000000000000006E-4</v>
      </c>
      <c r="L23" s="98">
        <f t="shared" ref="L23:AA23" si="13">L22+$J23</f>
        <v>0.27168333333333333</v>
      </c>
      <c r="M23" s="98">
        <f t="shared" si="13"/>
        <v>0.31335000000000002</v>
      </c>
      <c r="N23" s="98">
        <f t="shared" si="13"/>
        <v>0.3550166666666667</v>
      </c>
      <c r="O23" s="98">
        <f t="shared" si="13"/>
        <v>0.39668333333333333</v>
      </c>
      <c r="P23" s="98">
        <f t="shared" si="13"/>
        <v>0.45918333333333333</v>
      </c>
      <c r="Q23" s="98">
        <f t="shared" si="13"/>
        <v>0.50085000000000002</v>
      </c>
      <c r="R23" s="98">
        <f t="shared" si="13"/>
        <v>0.54251666666666665</v>
      </c>
      <c r="S23" s="98">
        <f t="shared" si="13"/>
        <v>0.58418333333333339</v>
      </c>
      <c r="T23" s="98">
        <f t="shared" si="13"/>
        <v>0.62585000000000002</v>
      </c>
      <c r="U23" s="98">
        <f t="shared" si="13"/>
        <v>0.67098888888888886</v>
      </c>
      <c r="V23" s="98">
        <f t="shared" si="13"/>
        <v>0.71960000000000002</v>
      </c>
      <c r="W23" s="98">
        <f t="shared" si="13"/>
        <v>0.76126666666666665</v>
      </c>
      <c r="X23" s="98">
        <f t="shared" si="13"/>
        <v>0.80293333333333339</v>
      </c>
      <c r="Y23" s="98">
        <f t="shared" si="13"/>
        <v>0.84460000000000002</v>
      </c>
      <c r="Z23" s="98">
        <f t="shared" si="13"/>
        <v>0.88626666666666665</v>
      </c>
      <c r="AA23" s="98">
        <f t="shared" si="13"/>
        <v>0.92793333333333339</v>
      </c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</row>
    <row r="24" spans="1:43">
      <c r="A24" s="1951"/>
      <c r="B24" s="875" t="s">
        <v>242</v>
      </c>
      <c r="C24" s="515" t="s">
        <v>4</v>
      </c>
      <c r="D24" s="1148" t="s">
        <v>20</v>
      </c>
      <c r="E24" s="1238">
        <v>0.66</v>
      </c>
      <c r="F24" s="774">
        <f>E23+E24</f>
        <v>1.17</v>
      </c>
      <c r="G24" s="608" t="s">
        <v>1382</v>
      </c>
      <c r="H24" s="608" t="s">
        <v>1383</v>
      </c>
      <c r="I24" s="1149">
        <v>25</v>
      </c>
      <c r="J24" s="37">
        <f t="shared" si="12"/>
        <v>1.1000000000000001E-3</v>
      </c>
      <c r="K24" s="37">
        <f t="shared" ref="K24:K33" si="14">K23+J24</f>
        <v>1.9500000000000001E-3</v>
      </c>
      <c r="L24" s="98">
        <f t="shared" ref="L24:AA24" si="15">L23+$J24</f>
        <v>0.27278333333333332</v>
      </c>
      <c r="M24" s="98">
        <f t="shared" si="15"/>
        <v>0.31445000000000001</v>
      </c>
      <c r="N24" s="98">
        <f t="shared" si="15"/>
        <v>0.35611666666666669</v>
      </c>
      <c r="O24" s="98">
        <f t="shared" si="15"/>
        <v>0.39778333333333332</v>
      </c>
      <c r="P24" s="98">
        <f t="shared" si="15"/>
        <v>0.46028333333333332</v>
      </c>
      <c r="Q24" s="98">
        <f t="shared" si="15"/>
        <v>0.50195000000000001</v>
      </c>
      <c r="R24" s="98">
        <f t="shared" si="15"/>
        <v>0.54361666666666664</v>
      </c>
      <c r="S24" s="98">
        <f t="shared" si="15"/>
        <v>0.58528333333333338</v>
      </c>
      <c r="T24" s="98">
        <f t="shared" si="15"/>
        <v>0.62695000000000001</v>
      </c>
      <c r="U24" s="98">
        <f t="shared" si="15"/>
        <v>0.67208888888888885</v>
      </c>
      <c r="V24" s="98">
        <f t="shared" si="15"/>
        <v>0.72070000000000001</v>
      </c>
      <c r="W24" s="98">
        <f t="shared" si="15"/>
        <v>0.76236666666666664</v>
      </c>
      <c r="X24" s="98">
        <f t="shared" si="15"/>
        <v>0.80403333333333338</v>
      </c>
      <c r="Y24" s="98">
        <f t="shared" si="15"/>
        <v>0.84570000000000001</v>
      </c>
      <c r="Z24" s="98">
        <f t="shared" si="15"/>
        <v>0.88736666666666664</v>
      </c>
      <c r="AA24" s="98">
        <f t="shared" si="15"/>
        <v>0.92903333333333338</v>
      </c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</row>
    <row r="25" spans="1:43">
      <c r="A25" s="1951"/>
      <c r="B25" s="1096" t="s">
        <v>1149</v>
      </c>
      <c r="C25" s="515" t="s">
        <v>4</v>
      </c>
      <c r="D25" s="1148" t="s">
        <v>21</v>
      </c>
      <c r="E25" s="1238">
        <v>0.6</v>
      </c>
      <c r="F25" s="774">
        <f>F24+E25</f>
        <v>1.77</v>
      </c>
      <c r="G25" s="608" t="s">
        <v>1386</v>
      </c>
      <c r="H25" s="608" t="s">
        <v>1387</v>
      </c>
      <c r="I25" s="1149">
        <v>30</v>
      </c>
      <c r="J25" s="37">
        <f t="shared" si="12"/>
        <v>8.3333333333333339E-4</v>
      </c>
      <c r="K25" s="37">
        <f t="shared" si="14"/>
        <v>2.7833333333333334E-3</v>
      </c>
      <c r="L25" s="98">
        <f t="shared" ref="L25:AA25" si="16">L24+$J25</f>
        <v>0.27361666666666667</v>
      </c>
      <c r="M25" s="98">
        <f t="shared" si="16"/>
        <v>0.31528333333333336</v>
      </c>
      <c r="N25" s="98">
        <f t="shared" si="16"/>
        <v>0.35695000000000005</v>
      </c>
      <c r="O25" s="98">
        <f t="shared" si="16"/>
        <v>0.39861666666666667</v>
      </c>
      <c r="P25" s="98">
        <f t="shared" si="16"/>
        <v>0.46111666666666667</v>
      </c>
      <c r="Q25" s="98">
        <f t="shared" si="16"/>
        <v>0.50278333333333336</v>
      </c>
      <c r="R25" s="98">
        <f t="shared" si="16"/>
        <v>0.54444999999999999</v>
      </c>
      <c r="S25" s="98">
        <f t="shared" si="16"/>
        <v>0.58611666666666673</v>
      </c>
      <c r="T25" s="98">
        <f t="shared" si="16"/>
        <v>0.62778333333333336</v>
      </c>
      <c r="U25" s="98">
        <f t="shared" si="16"/>
        <v>0.6729222222222222</v>
      </c>
      <c r="V25" s="98">
        <f t="shared" si="16"/>
        <v>0.72153333333333336</v>
      </c>
      <c r="W25" s="98">
        <f t="shared" si="16"/>
        <v>0.76319999999999999</v>
      </c>
      <c r="X25" s="98">
        <f t="shared" si="16"/>
        <v>0.80486666666666673</v>
      </c>
      <c r="Y25" s="98">
        <f t="shared" si="16"/>
        <v>0.84653333333333336</v>
      </c>
      <c r="Z25" s="98">
        <f t="shared" si="16"/>
        <v>0.88819999999999999</v>
      </c>
      <c r="AA25" s="98">
        <f t="shared" si="16"/>
        <v>0.92986666666666673</v>
      </c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</row>
    <row r="26" spans="1:43">
      <c r="A26" s="1951"/>
      <c r="B26" s="1096" t="s">
        <v>244</v>
      </c>
      <c r="C26" s="515" t="s">
        <v>4</v>
      </c>
      <c r="D26" s="1148" t="s">
        <v>22</v>
      </c>
      <c r="E26" s="1238">
        <v>0.33</v>
      </c>
      <c r="F26" s="774">
        <f t="shared" ref="F26:F33" si="17">F25+E26</f>
        <v>2.1</v>
      </c>
      <c r="G26" s="608" t="s">
        <v>782</v>
      </c>
      <c r="H26" s="608" t="s">
        <v>783</v>
      </c>
      <c r="I26" s="1149">
        <v>30</v>
      </c>
      <c r="J26" s="37">
        <f t="shared" si="12"/>
        <v>4.5833333333333338E-4</v>
      </c>
      <c r="K26" s="37">
        <f t="shared" si="14"/>
        <v>3.241666666666667E-3</v>
      </c>
      <c r="L26" s="98">
        <f t="shared" ref="L26:AA26" si="18">L25+$J26</f>
        <v>0.27407500000000001</v>
      </c>
      <c r="M26" s="98">
        <f t="shared" si="18"/>
        <v>0.3157416666666667</v>
      </c>
      <c r="N26" s="98">
        <f t="shared" si="18"/>
        <v>0.35740833333333338</v>
      </c>
      <c r="O26" s="98">
        <f t="shared" si="18"/>
        <v>0.39907500000000001</v>
      </c>
      <c r="P26" s="98">
        <f t="shared" si="18"/>
        <v>0.46157500000000001</v>
      </c>
      <c r="Q26" s="98">
        <f t="shared" si="18"/>
        <v>0.5032416666666667</v>
      </c>
      <c r="R26" s="98">
        <f t="shared" si="18"/>
        <v>0.54490833333333333</v>
      </c>
      <c r="S26" s="98">
        <f t="shared" si="18"/>
        <v>0.58657500000000007</v>
      </c>
      <c r="T26" s="98">
        <f t="shared" si="18"/>
        <v>0.6282416666666667</v>
      </c>
      <c r="U26" s="98">
        <f t="shared" si="18"/>
        <v>0.67338055555555554</v>
      </c>
      <c r="V26" s="98">
        <f t="shared" si="18"/>
        <v>0.7219916666666667</v>
      </c>
      <c r="W26" s="98">
        <f t="shared" si="18"/>
        <v>0.76365833333333333</v>
      </c>
      <c r="X26" s="98">
        <f t="shared" si="18"/>
        <v>0.80532500000000007</v>
      </c>
      <c r="Y26" s="98">
        <f t="shared" si="18"/>
        <v>0.8469916666666667</v>
      </c>
      <c r="Z26" s="98">
        <f t="shared" si="18"/>
        <v>0.88865833333333333</v>
      </c>
      <c r="AA26" s="98">
        <f t="shared" si="18"/>
        <v>0.93032500000000007</v>
      </c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</row>
    <row r="27" spans="1:43">
      <c r="A27" s="1951"/>
      <c r="B27" s="1096" t="s">
        <v>1446</v>
      </c>
      <c r="C27" s="515" t="s">
        <v>1447</v>
      </c>
      <c r="D27" s="1148" t="s">
        <v>23</v>
      </c>
      <c r="E27" s="1239">
        <v>0.53</v>
      </c>
      <c r="F27" s="774">
        <f t="shared" si="17"/>
        <v>2.63</v>
      </c>
      <c r="G27" s="581" t="s">
        <v>1448</v>
      </c>
      <c r="H27" s="581" t="s">
        <v>1449</v>
      </c>
      <c r="I27" s="1149">
        <v>30</v>
      </c>
      <c r="J27" s="37">
        <f t="shared" si="12"/>
        <v>7.361111111111111E-4</v>
      </c>
      <c r="K27" s="37">
        <f t="shared" si="14"/>
        <v>3.977777777777778E-3</v>
      </c>
      <c r="L27" s="98">
        <f t="shared" ref="L27:AA27" si="19">L26+$J27</f>
        <v>0.27481111111111112</v>
      </c>
      <c r="M27" s="98">
        <f t="shared" si="19"/>
        <v>0.3164777777777778</v>
      </c>
      <c r="N27" s="98">
        <f t="shared" si="19"/>
        <v>0.35814444444444449</v>
      </c>
      <c r="O27" s="98">
        <f t="shared" si="19"/>
        <v>0.39981111111111112</v>
      </c>
      <c r="P27" s="98">
        <f t="shared" si="19"/>
        <v>0.46231111111111112</v>
      </c>
      <c r="Q27" s="98">
        <f t="shared" si="19"/>
        <v>0.50397777777777786</v>
      </c>
      <c r="R27" s="98">
        <f t="shared" si="19"/>
        <v>0.54564444444444449</v>
      </c>
      <c r="S27" s="98">
        <f t="shared" si="19"/>
        <v>0.58731111111111123</v>
      </c>
      <c r="T27" s="98">
        <f t="shared" si="19"/>
        <v>0.62897777777777786</v>
      </c>
      <c r="U27" s="98">
        <f t="shared" si="19"/>
        <v>0.6741166666666667</v>
      </c>
      <c r="V27" s="98">
        <f t="shared" si="19"/>
        <v>0.72272777777777786</v>
      </c>
      <c r="W27" s="98">
        <f t="shared" si="19"/>
        <v>0.76439444444444449</v>
      </c>
      <c r="X27" s="98">
        <f t="shared" si="19"/>
        <v>0.80606111111111123</v>
      </c>
      <c r="Y27" s="98">
        <f t="shared" si="19"/>
        <v>0.84772777777777786</v>
      </c>
      <c r="Z27" s="98">
        <f t="shared" si="19"/>
        <v>0.88939444444444449</v>
      </c>
      <c r="AA27" s="98">
        <f t="shared" si="19"/>
        <v>0.93106111111111123</v>
      </c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</row>
    <row r="28" spans="1:43">
      <c r="A28" s="1951"/>
      <c r="B28" s="1096" t="s">
        <v>1452</v>
      </c>
      <c r="C28" s="515" t="s">
        <v>5</v>
      </c>
      <c r="D28" s="1148" t="s">
        <v>24</v>
      </c>
      <c r="E28" s="774">
        <v>3.14</v>
      </c>
      <c r="F28" s="774">
        <f t="shared" si="17"/>
        <v>5.77</v>
      </c>
      <c r="G28" s="584" t="s">
        <v>1453</v>
      </c>
      <c r="H28" s="584" t="s">
        <v>1454</v>
      </c>
      <c r="I28" s="1149">
        <v>30</v>
      </c>
      <c r="J28" s="37">
        <f t="shared" si="12"/>
        <v>4.3611111111111116E-3</v>
      </c>
      <c r="K28" s="37">
        <f t="shared" si="14"/>
        <v>8.3388888888888887E-3</v>
      </c>
      <c r="L28" s="98">
        <f t="shared" ref="L28:AA28" si="20">L27+$J28</f>
        <v>0.27917222222222221</v>
      </c>
      <c r="M28" s="98">
        <f t="shared" si="20"/>
        <v>0.3208388888888889</v>
      </c>
      <c r="N28" s="98">
        <f t="shared" si="20"/>
        <v>0.36250555555555558</v>
      </c>
      <c r="O28" s="98">
        <f t="shared" si="20"/>
        <v>0.40417222222222221</v>
      </c>
      <c r="P28" s="98">
        <f t="shared" si="20"/>
        <v>0.46667222222222221</v>
      </c>
      <c r="Q28" s="98">
        <f t="shared" si="20"/>
        <v>0.50833888888888901</v>
      </c>
      <c r="R28" s="98">
        <f t="shared" si="20"/>
        <v>0.55000555555555564</v>
      </c>
      <c r="S28" s="98">
        <f t="shared" si="20"/>
        <v>0.59167222222222238</v>
      </c>
      <c r="T28" s="98">
        <f t="shared" si="20"/>
        <v>0.63333888888888901</v>
      </c>
      <c r="U28" s="98">
        <f t="shared" si="20"/>
        <v>0.67847777777777785</v>
      </c>
      <c r="V28" s="98">
        <f t="shared" si="20"/>
        <v>0.72708888888888901</v>
      </c>
      <c r="W28" s="98">
        <f t="shared" si="20"/>
        <v>0.76875555555555564</v>
      </c>
      <c r="X28" s="98">
        <f t="shared" si="20"/>
        <v>0.81042222222222238</v>
      </c>
      <c r="Y28" s="98">
        <f t="shared" si="20"/>
        <v>0.85208888888888901</v>
      </c>
      <c r="Z28" s="98">
        <f t="shared" si="20"/>
        <v>0.89375555555555564</v>
      </c>
      <c r="AA28" s="98">
        <f t="shared" si="20"/>
        <v>0.93542222222222238</v>
      </c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</row>
    <row r="29" spans="1:43">
      <c r="A29" s="1951"/>
      <c r="B29" s="1096" t="s">
        <v>1437</v>
      </c>
      <c r="C29" s="515" t="s">
        <v>5</v>
      </c>
      <c r="D29" s="1192" t="s">
        <v>25</v>
      </c>
      <c r="E29" s="774">
        <v>0.92</v>
      </c>
      <c r="F29" s="774">
        <f t="shared" si="17"/>
        <v>6.6899999999999995</v>
      </c>
      <c r="G29" s="581" t="s">
        <v>1455</v>
      </c>
      <c r="H29" s="581" t="s">
        <v>1456</v>
      </c>
      <c r="I29" s="1149">
        <v>30</v>
      </c>
      <c r="J29" s="37">
        <f t="shared" si="12"/>
        <v>1.2777777777777779E-3</v>
      </c>
      <c r="K29" s="37">
        <f t="shared" si="14"/>
        <v>9.6166666666666657E-3</v>
      </c>
      <c r="L29" s="98">
        <f t="shared" ref="L29:AA29" si="21">L28+$J29</f>
        <v>0.28044999999999998</v>
      </c>
      <c r="M29" s="98">
        <f t="shared" si="21"/>
        <v>0.32211666666666666</v>
      </c>
      <c r="N29" s="98">
        <f t="shared" si="21"/>
        <v>0.36378333333333335</v>
      </c>
      <c r="O29" s="98">
        <f t="shared" si="21"/>
        <v>0.40544999999999998</v>
      </c>
      <c r="P29" s="98">
        <f t="shared" si="21"/>
        <v>0.46794999999999998</v>
      </c>
      <c r="Q29" s="98">
        <f t="shared" si="21"/>
        <v>0.50961666666666683</v>
      </c>
      <c r="R29" s="98">
        <f t="shared" si="21"/>
        <v>0.55128333333333346</v>
      </c>
      <c r="S29" s="98">
        <f t="shared" si="21"/>
        <v>0.5929500000000002</v>
      </c>
      <c r="T29" s="98">
        <f t="shared" si="21"/>
        <v>0.63461666666666683</v>
      </c>
      <c r="U29" s="98">
        <f t="shared" si="21"/>
        <v>0.67975555555555567</v>
      </c>
      <c r="V29" s="98">
        <f t="shared" si="21"/>
        <v>0.72836666666666683</v>
      </c>
      <c r="W29" s="98">
        <f t="shared" si="21"/>
        <v>0.77003333333333346</v>
      </c>
      <c r="X29" s="98">
        <f t="shared" si="21"/>
        <v>0.8117000000000002</v>
      </c>
      <c r="Y29" s="98">
        <f t="shared" si="21"/>
        <v>0.85336666666666683</v>
      </c>
      <c r="Z29" s="98">
        <f t="shared" si="21"/>
        <v>0.89503333333333346</v>
      </c>
      <c r="AA29" s="98">
        <f t="shared" si="21"/>
        <v>0.9367000000000002</v>
      </c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</row>
    <row r="30" spans="1:43" ht="16.5" customHeight="1">
      <c r="A30" s="1951"/>
      <c r="B30" s="1096" t="s">
        <v>1435</v>
      </c>
      <c r="C30" s="1148" t="s">
        <v>5</v>
      </c>
      <c r="D30" s="1192" t="s">
        <v>26</v>
      </c>
      <c r="E30" s="774">
        <v>2.48</v>
      </c>
      <c r="F30" s="774">
        <f t="shared" si="17"/>
        <v>9.17</v>
      </c>
      <c r="G30" s="584" t="s">
        <v>1458</v>
      </c>
      <c r="H30" s="584" t="s">
        <v>1457</v>
      </c>
      <c r="I30" s="1149">
        <v>30</v>
      </c>
      <c r="J30" s="37">
        <f t="shared" si="12"/>
        <v>3.4444444444444444E-3</v>
      </c>
      <c r="K30" s="37">
        <f t="shared" si="14"/>
        <v>1.306111111111111E-2</v>
      </c>
      <c r="L30" s="98">
        <f t="shared" ref="L30:AA30" si="22">L29+$J30</f>
        <v>0.28389444444444445</v>
      </c>
      <c r="M30" s="98">
        <f t="shared" si="22"/>
        <v>0.32556111111111108</v>
      </c>
      <c r="N30" s="98">
        <f t="shared" si="22"/>
        <v>0.36722777777777782</v>
      </c>
      <c r="O30" s="98">
        <f t="shared" si="22"/>
        <v>0.40889444444444445</v>
      </c>
      <c r="P30" s="98">
        <f t="shared" si="22"/>
        <v>0.47139444444444445</v>
      </c>
      <c r="Q30" s="98">
        <f t="shared" si="22"/>
        <v>0.5130611111111113</v>
      </c>
      <c r="R30" s="98">
        <f t="shared" si="22"/>
        <v>0.55472777777777793</v>
      </c>
      <c r="S30" s="98">
        <f t="shared" si="22"/>
        <v>0.59639444444444467</v>
      </c>
      <c r="T30" s="98">
        <f t="shared" si="22"/>
        <v>0.6380611111111113</v>
      </c>
      <c r="U30" s="98">
        <f t="shared" si="22"/>
        <v>0.68320000000000014</v>
      </c>
      <c r="V30" s="98">
        <f t="shared" si="22"/>
        <v>0.7318111111111113</v>
      </c>
      <c r="W30" s="98">
        <f t="shared" si="22"/>
        <v>0.77347777777777793</v>
      </c>
      <c r="X30" s="98">
        <f t="shared" si="22"/>
        <v>0.81514444444444467</v>
      </c>
      <c r="Y30" s="98">
        <f t="shared" si="22"/>
        <v>0.8568111111111113</v>
      </c>
      <c r="Z30" s="98">
        <f t="shared" si="22"/>
        <v>0.89847777777777793</v>
      </c>
      <c r="AA30" s="98">
        <f t="shared" si="22"/>
        <v>0.94014444444444467</v>
      </c>
      <c r="AB30" s="723"/>
      <c r="AC30" s="723"/>
      <c r="AD30" s="723"/>
      <c r="AE30" s="723"/>
      <c r="AF30" s="723"/>
      <c r="AG30" s="723"/>
      <c r="AH30" s="723"/>
      <c r="AI30" s="15"/>
      <c r="AJ30" s="15"/>
      <c r="AK30" s="15"/>
      <c r="AL30" s="15"/>
      <c r="AM30" s="15"/>
      <c r="AN30" s="15"/>
      <c r="AO30" s="15"/>
    </row>
    <row r="31" spans="1:43">
      <c r="A31" s="1951"/>
      <c r="B31" s="875" t="s">
        <v>1459</v>
      </c>
      <c r="C31" s="1148" t="s">
        <v>5</v>
      </c>
      <c r="D31" s="1192" t="s">
        <v>27</v>
      </c>
      <c r="E31" s="774">
        <v>0.48</v>
      </c>
      <c r="F31" s="774">
        <f t="shared" si="17"/>
        <v>9.65</v>
      </c>
      <c r="G31" s="581" t="s">
        <v>1460</v>
      </c>
      <c r="H31" s="581" t="s">
        <v>1461</v>
      </c>
      <c r="I31" s="1149">
        <v>25</v>
      </c>
      <c r="J31" s="37">
        <f t="shared" si="12"/>
        <v>7.9999999999999993E-4</v>
      </c>
      <c r="K31" s="37">
        <f t="shared" si="14"/>
        <v>1.3861111111111111E-2</v>
      </c>
      <c r="L31" s="98">
        <f t="shared" ref="L31:AA31" si="23">L30+$J31</f>
        <v>0.28469444444444447</v>
      </c>
      <c r="M31" s="98">
        <f t="shared" si="23"/>
        <v>0.3263611111111111</v>
      </c>
      <c r="N31" s="98">
        <f t="shared" si="23"/>
        <v>0.36802777777777784</v>
      </c>
      <c r="O31" s="98">
        <f t="shared" si="23"/>
        <v>0.40969444444444447</v>
      </c>
      <c r="P31" s="98">
        <f t="shared" si="23"/>
        <v>0.47219444444444447</v>
      </c>
      <c r="Q31" s="98">
        <f t="shared" si="23"/>
        <v>0.51386111111111132</v>
      </c>
      <c r="R31" s="98">
        <f t="shared" si="23"/>
        <v>0.55552777777777795</v>
      </c>
      <c r="S31" s="98">
        <f t="shared" si="23"/>
        <v>0.59719444444444469</v>
      </c>
      <c r="T31" s="98">
        <f t="shared" si="23"/>
        <v>0.63886111111111132</v>
      </c>
      <c r="U31" s="98">
        <f t="shared" si="23"/>
        <v>0.68400000000000016</v>
      </c>
      <c r="V31" s="98">
        <f t="shared" si="23"/>
        <v>0.73261111111111132</v>
      </c>
      <c r="W31" s="98">
        <f t="shared" si="23"/>
        <v>0.77427777777777795</v>
      </c>
      <c r="X31" s="98">
        <f t="shared" si="23"/>
        <v>0.81594444444444469</v>
      </c>
      <c r="Y31" s="98">
        <f t="shared" si="23"/>
        <v>0.85761111111111132</v>
      </c>
      <c r="Z31" s="98">
        <f t="shared" si="23"/>
        <v>0.89927777777777795</v>
      </c>
      <c r="AA31" s="98">
        <f t="shared" si="23"/>
        <v>0.94094444444444469</v>
      </c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</row>
    <row r="32" spans="1:43" ht="15.75" customHeight="1">
      <c r="A32" s="1951"/>
      <c r="B32" s="1241" t="s">
        <v>1434</v>
      </c>
      <c r="C32" s="1265" t="s">
        <v>5</v>
      </c>
      <c r="D32" s="1192" t="s">
        <v>28</v>
      </c>
      <c r="E32" s="516">
        <v>0.7</v>
      </c>
      <c r="F32" s="774">
        <f t="shared" si="17"/>
        <v>10.35</v>
      </c>
      <c r="G32" s="581" t="s">
        <v>1462</v>
      </c>
      <c r="H32" s="581" t="s">
        <v>1463</v>
      </c>
      <c r="I32" s="1145">
        <v>25</v>
      </c>
      <c r="J32" s="37">
        <f t="shared" si="12"/>
        <v>1.1666666666666665E-3</v>
      </c>
      <c r="K32" s="37">
        <f t="shared" si="14"/>
        <v>1.5027777777777777E-2</v>
      </c>
      <c r="L32" s="98">
        <f t="shared" ref="L32:AA32" si="24">L31+$J32</f>
        <v>0.28586111111111112</v>
      </c>
      <c r="M32" s="98">
        <f t="shared" si="24"/>
        <v>0.32752777777777775</v>
      </c>
      <c r="N32" s="98">
        <f t="shared" si="24"/>
        <v>0.36919444444444449</v>
      </c>
      <c r="O32" s="98">
        <f t="shared" si="24"/>
        <v>0.41086111111111112</v>
      </c>
      <c r="P32" s="98">
        <f t="shared" si="24"/>
        <v>0.47336111111111112</v>
      </c>
      <c r="Q32" s="98">
        <f t="shared" si="24"/>
        <v>0.51502777777777797</v>
      </c>
      <c r="R32" s="98">
        <f t="shared" si="24"/>
        <v>0.5566944444444446</v>
      </c>
      <c r="S32" s="98">
        <f t="shared" si="24"/>
        <v>0.59836111111111134</v>
      </c>
      <c r="T32" s="98">
        <f t="shared" si="24"/>
        <v>0.64002777777777797</v>
      </c>
      <c r="U32" s="98">
        <f t="shared" si="24"/>
        <v>0.68516666666666681</v>
      </c>
      <c r="V32" s="98">
        <f t="shared" si="24"/>
        <v>0.73377777777777797</v>
      </c>
      <c r="W32" s="98">
        <f t="shared" si="24"/>
        <v>0.7754444444444446</v>
      </c>
      <c r="X32" s="98">
        <f t="shared" si="24"/>
        <v>0.81711111111111134</v>
      </c>
      <c r="Y32" s="98">
        <f t="shared" si="24"/>
        <v>0.85877777777777797</v>
      </c>
      <c r="Z32" s="98">
        <f t="shared" si="24"/>
        <v>0.9004444444444446</v>
      </c>
      <c r="AA32" s="98">
        <f t="shared" si="24"/>
        <v>0.94211111111111134</v>
      </c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</row>
    <row r="33" spans="1:29" ht="18.75" customHeight="1">
      <c r="A33" s="1951"/>
      <c r="B33" s="1241" t="s">
        <v>1464</v>
      </c>
      <c r="C33" s="1265" t="s">
        <v>5</v>
      </c>
      <c r="D33" s="1192" t="s">
        <v>29</v>
      </c>
      <c r="E33" s="516">
        <v>0.47</v>
      </c>
      <c r="F33" s="774">
        <f t="shared" si="17"/>
        <v>10.82</v>
      </c>
      <c r="G33" s="591" t="s">
        <v>1425</v>
      </c>
      <c r="H33" s="591" t="s">
        <v>1426</v>
      </c>
      <c r="I33" s="1145">
        <v>25</v>
      </c>
      <c r="J33" s="37">
        <f t="shared" si="12"/>
        <v>7.8333333333333326E-4</v>
      </c>
      <c r="K33" s="37">
        <f t="shared" si="14"/>
        <v>1.5811111111111109E-2</v>
      </c>
      <c r="L33" s="98">
        <f t="shared" ref="L33:AA33" si="25">L32+$J33</f>
        <v>0.28664444444444448</v>
      </c>
      <c r="M33" s="98">
        <f t="shared" si="25"/>
        <v>0.32831111111111111</v>
      </c>
      <c r="N33" s="98">
        <f t="shared" si="25"/>
        <v>0.36997777777777785</v>
      </c>
      <c r="O33" s="98">
        <f t="shared" si="25"/>
        <v>0.41164444444444448</v>
      </c>
      <c r="P33" s="98">
        <f t="shared" si="25"/>
        <v>0.47414444444444448</v>
      </c>
      <c r="Q33" s="98">
        <f t="shared" si="25"/>
        <v>0.51581111111111133</v>
      </c>
      <c r="R33" s="98">
        <f t="shared" si="25"/>
        <v>0.55747777777777796</v>
      </c>
      <c r="S33" s="98">
        <f t="shared" si="25"/>
        <v>0.5991444444444447</v>
      </c>
      <c r="T33" s="98">
        <f t="shared" si="25"/>
        <v>0.64081111111111133</v>
      </c>
      <c r="U33" s="98">
        <f t="shared" si="25"/>
        <v>0.68595000000000017</v>
      </c>
      <c r="V33" s="98">
        <f t="shared" si="25"/>
        <v>0.73456111111111133</v>
      </c>
      <c r="W33" s="98">
        <f t="shared" si="25"/>
        <v>0.77622777777777796</v>
      </c>
      <c r="X33" s="98">
        <f t="shared" si="25"/>
        <v>0.8178944444444447</v>
      </c>
      <c r="Y33" s="98">
        <f t="shared" si="25"/>
        <v>0.85956111111111133</v>
      </c>
      <c r="Z33" s="98">
        <f t="shared" si="25"/>
        <v>0.90122777777777796</v>
      </c>
      <c r="AA33" s="98">
        <f t="shared" si="25"/>
        <v>0.9428944444444447</v>
      </c>
    </row>
    <row r="34" spans="1:29" ht="25.5">
      <c r="A34" s="1138"/>
      <c r="C34" s="79"/>
      <c r="D34" s="725"/>
      <c r="E34" s="725"/>
      <c r="F34" s="725"/>
      <c r="G34" s="725"/>
      <c r="H34" s="725"/>
      <c r="I34" s="725"/>
      <c r="J34" s="361"/>
      <c r="K34" s="723"/>
      <c r="L34" s="723"/>
      <c r="M34" s="723"/>
      <c r="N34" s="723"/>
      <c r="O34" s="723"/>
      <c r="P34" s="723"/>
      <c r="Q34" s="723"/>
      <c r="R34" s="723"/>
      <c r="S34" s="723"/>
      <c r="T34" s="723"/>
      <c r="U34" s="15"/>
      <c r="V34" s="15"/>
      <c r="W34" s="94"/>
    </row>
    <row r="35" spans="1:29">
      <c r="A35" s="1151"/>
      <c r="B35" s="63"/>
      <c r="C35" s="84"/>
      <c r="D35" s="84"/>
      <c r="E35" s="86"/>
      <c r="F35" s="86"/>
      <c r="G35" s="638"/>
      <c r="H35" s="638"/>
      <c r="I35" s="86"/>
      <c r="J35" s="86"/>
      <c r="K35" s="87"/>
      <c r="L35" s="393"/>
      <c r="M35" s="393"/>
      <c r="N35" s="393"/>
      <c r="O35" s="393"/>
      <c r="P35" s="393"/>
      <c r="Q35" s="393"/>
      <c r="R35" s="393"/>
      <c r="S35" s="393"/>
      <c r="T35" s="393"/>
      <c r="U35" s="393"/>
      <c r="V35" s="393"/>
      <c r="W35" s="393"/>
      <c r="X35" s="393"/>
      <c r="Y35" s="393"/>
      <c r="Z35" s="393"/>
      <c r="AA35" s="15"/>
      <c r="AB35" s="15"/>
      <c r="AC35" s="15"/>
    </row>
    <row r="36" spans="1:29" ht="25.5">
      <c r="A36" s="1151"/>
      <c r="B36" s="1196"/>
      <c r="C36" s="12"/>
      <c r="D36" s="79"/>
      <c r="E36" s="1189"/>
      <c r="F36" s="1189"/>
      <c r="G36" s="1189"/>
      <c r="H36" s="1189"/>
      <c r="I36" s="1189"/>
      <c r="J36" s="1189"/>
      <c r="K36" s="1185"/>
      <c r="L36" s="879"/>
      <c r="M36" s="1966"/>
      <c r="N36" s="1967"/>
      <c r="O36" s="1191"/>
      <c r="P36" s="1191"/>
      <c r="Q36" s="1190"/>
      <c r="R36" s="1190"/>
      <c r="S36" s="1144"/>
      <c r="T36" s="1144"/>
      <c r="U36" s="15"/>
      <c r="V36" s="15"/>
      <c r="W36" s="94"/>
      <c r="X36" s="94"/>
      <c r="Y36" s="15"/>
      <c r="Z36" s="15"/>
      <c r="AA36" s="15"/>
      <c r="AB36" s="15"/>
      <c r="AC36" s="15"/>
    </row>
    <row r="37" spans="1:29" ht="25.5">
      <c r="A37" s="728"/>
      <c r="B37" s="338"/>
      <c r="C37" s="1216" t="s">
        <v>1264</v>
      </c>
      <c r="D37" s="1217"/>
      <c r="E37" s="1218"/>
      <c r="F37" s="1218"/>
      <c r="G37" s="1219"/>
      <c r="H37" s="1220"/>
      <c r="I37" s="1226">
        <f>F33+F15</f>
        <v>23.400000000000002</v>
      </c>
      <c r="J37" s="1189"/>
      <c r="K37" s="1185"/>
      <c r="L37" s="879" t="s">
        <v>1549</v>
      </c>
      <c r="M37" s="1202"/>
      <c r="N37" s="1201"/>
      <c r="O37" s="1191"/>
      <c r="P37" s="1191"/>
      <c r="Q37" s="1190"/>
      <c r="R37" s="1190"/>
      <c r="S37" s="361"/>
      <c r="T37" s="361"/>
      <c r="U37" s="15"/>
      <c r="V37" s="15"/>
      <c r="W37" s="94"/>
      <c r="X37" s="94"/>
    </row>
    <row r="38" spans="1:29" ht="25.5">
      <c r="A38" s="728"/>
      <c r="B38" s="338"/>
      <c r="C38" s="1221" t="s">
        <v>1274</v>
      </c>
      <c r="D38" s="1213"/>
      <c r="E38" s="1213"/>
      <c r="F38" s="1213"/>
      <c r="G38" s="1214"/>
      <c r="H38" s="1215"/>
      <c r="I38" s="1227">
        <v>16</v>
      </c>
      <c r="J38" s="1189"/>
      <c r="K38" s="1968" t="s">
        <v>1540</v>
      </c>
      <c r="L38" s="1969"/>
      <c r="M38" s="1969"/>
      <c r="N38" s="1969"/>
      <c r="O38" s="1969"/>
      <c r="P38" s="651">
        <v>255</v>
      </c>
      <c r="Q38" s="1190"/>
      <c r="R38" s="1190"/>
      <c r="S38" s="82"/>
      <c r="T38" s="361"/>
      <c r="U38" s="361"/>
      <c r="V38" s="15"/>
      <c r="W38" s="94"/>
      <c r="X38" s="94"/>
    </row>
    <row r="39" spans="1:29" ht="25.5">
      <c r="A39" s="729"/>
      <c r="B39" s="338"/>
      <c r="C39" s="1221"/>
      <c r="D39" s="1213"/>
      <c r="E39" s="1213"/>
      <c r="F39" s="1213"/>
      <c r="G39" s="1214"/>
      <c r="H39" s="1215"/>
      <c r="I39" s="1227"/>
      <c r="J39" s="1189"/>
      <c r="K39" s="1968" t="s">
        <v>1541</v>
      </c>
      <c r="L39" s="1969"/>
      <c r="M39" s="1969"/>
      <c r="N39" s="1969"/>
      <c r="O39" s="1969"/>
      <c r="P39" s="735">
        <v>111</v>
      </c>
      <c r="Q39" s="1190"/>
      <c r="R39" s="1190"/>
      <c r="S39" s="89"/>
      <c r="T39" s="89"/>
      <c r="U39" s="361"/>
      <c r="V39" s="15"/>
      <c r="W39" s="94"/>
      <c r="X39" s="93"/>
    </row>
    <row r="40" spans="1:29" ht="25.5">
      <c r="A40" s="729"/>
      <c r="B40" s="1196"/>
      <c r="C40" s="1221" t="s">
        <v>1539</v>
      </c>
      <c r="D40" s="1213"/>
      <c r="E40" s="1213"/>
      <c r="F40" s="1213"/>
      <c r="G40" s="1214"/>
      <c r="H40" s="1215"/>
      <c r="I40" s="1227">
        <f>I38*I37</f>
        <v>374.40000000000003</v>
      </c>
      <c r="J40" s="1189"/>
      <c r="K40" s="1197" t="s">
        <v>1542</v>
      </c>
      <c r="L40" s="1190"/>
      <c r="M40" s="1190"/>
      <c r="N40" s="1190"/>
      <c r="O40" s="1190"/>
      <c r="P40" s="1229">
        <f>I40</f>
        <v>374.40000000000003</v>
      </c>
      <c r="Q40" s="1190"/>
      <c r="R40" s="1190"/>
      <c r="S40" s="20"/>
      <c r="T40" s="20"/>
      <c r="U40" s="361"/>
      <c r="V40" s="15"/>
      <c r="W40" s="94"/>
      <c r="X40" s="94"/>
    </row>
    <row r="41" spans="1:29" ht="21" customHeight="1">
      <c r="A41" s="729"/>
      <c r="B41" s="1196"/>
      <c r="C41" s="1222"/>
      <c r="D41" s="1223"/>
      <c r="E41" s="1223"/>
      <c r="F41" s="1223"/>
      <c r="G41" s="1224"/>
      <c r="H41" s="1225"/>
      <c r="I41" s="1228"/>
      <c r="J41" s="1189"/>
      <c r="K41" s="1185" t="s">
        <v>1300</v>
      </c>
      <c r="L41" s="1190"/>
      <c r="M41" s="1190"/>
      <c r="N41" s="1190"/>
      <c r="O41" s="1190"/>
      <c r="P41" s="735">
        <f>'GM linia 2_Łuszczewek_SN'!J40</f>
        <v>234.00000000000003</v>
      </c>
      <c r="Q41" s="1190"/>
      <c r="R41" s="1190"/>
      <c r="X41" s="94"/>
    </row>
    <row r="42" spans="1:29" ht="25.5">
      <c r="A42" s="730"/>
      <c r="B42" s="1196"/>
      <c r="C42" s="1199"/>
      <c r="D42" s="84"/>
      <c r="E42" s="84"/>
      <c r="F42" s="721"/>
      <c r="G42" s="85"/>
      <c r="H42" s="639"/>
      <c r="I42" s="639"/>
      <c r="J42" s="1189"/>
      <c r="K42" s="555" t="s">
        <v>1545</v>
      </c>
      <c r="L42" s="1231"/>
      <c r="M42" s="1231"/>
      <c r="N42" s="1231"/>
      <c r="O42" s="1231"/>
      <c r="P42" s="1232">
        <f>P38*P40+P39*P41</f>
        <v>121446.00000000001</v>
      </c>
      <c r="Q42" s="1190"/>
      <c r="R42" s="1190"/>
      <c r="X42" s="94"/>
    </row>
    <row r="43" spans="1:29" ht="25.5">
      <c r="A43" s="15"/>
      <c r="B43" s="15"/>
      <c r="C43" s="17"/>
      <c r="D43" s="79"/>
      <c r="E43" s="1189"/>
      <c r="F43" s="1189"/>
      <c r="G43" s="1189"/>
      <c r="H43" s="1189"/>
      <c r="I43" s="1189"/>
      <c r="J43" s="1189"/>
      <c r="K43" s="1185" t="s">
        <v>1543</v>
      </c>
      <c r="L43" s="1190"/>
      <c r="M43" s="1190"/>
      <c r="N43" s="1190"/>
      <c r="O43" s="1190"/>
      <c r="P43" s="735">
        <v>3.6</v>
      </c>
      <c r="Q43" s="1190"/>
      <c r="R43" s="1190"/>
      <c r="X43" s="94"/>
    </row>
    <row r="44" spans="1:29" ht="16.5" customHeight="1">
      <c r="A44" s="15"/>
      <c r="B44" s="15"/>
      <c r="C44" s="63"/>
      <c r="D44" s="84"/>
      <c r="E44" s="84"/>
      <c r="F44" s="333"/>
      <c r="G44" s="85"/>
      <c r="H44" s="638"/>
      <c r="I44" s="638"/>
      <c r="J44" s="1189"/>
      <c r="K44" s="1185" t="s">
        <v>1544</v>
      </c>
      <c r="L44" s="1190"/>
      <c r="M44" s="1190"/>
      <c r="N44" s="1190"/>
      <c r="O44" s="1190"/>
      <c r="P44" s="1230">
        <v>3</v>
      </c>
      <c r="Q44" s="1190"/>
      <c r="R44" s="1190"/>
      <c r="X44" s="94"/>
    </row>
    <row r="45" spans="1:29" ht="23.25" customHeight="1">
      <c r="A45" s="15"/>
      <c r="B45" s="15"/>
      <c r="C45" s="17"/>
      <c r="D45" s="79"/>
      <c r="E45" s="1189"/>
      <c r="F45" s="1189"/>
      <c r="G45" s="1189"/>
      <c r="H45" s="1189"/>
      <c r="I45" s="1189"/>
      <c r="J45" s="1189"/>
      <c r="K45" s="1197" t="s">
        <v>1546</v>
      </c>
      <c r="L45" s="1197"/>
      <c r="M45" s="1197"/>
      <c r="N45" s="1197"/>
      <c r="O45" s="1197"/>
      <c r="P45" s="1234">
        <f>P42*P44</f>
        <v>364338.00000000006</v>
      </c>
      <c r="Q45" s="1190"/>
      <c r="R45" s="1190"/>
      <c r="X45" s="94"/>
    </row>
    <row r="46" spans="1:29">
      <c r="A46" s="15"/>
      <c r="B46" s="15"/>
      <c r="C46" s="12"/>
      <c r="D46" s="1972"/>
      <c r="E46" s="1187"/>
      <c r="F46" s="1187"/>
      <c r="G46" s="1187"/>
      <c r="H46" s="1187"/>
      <c r="I46" s="1187"/>
      <c r="J46" s="1187"/>
      <c r="K46" s="880" t="s">
        <v>1547</v>
      </c>
      <c r="L46" s="1233"/>
      <c r="M46" s="1233"/>
      <c r="N46" s="1233"/>
      <c r="O46" s="1233"/>
      <c r="P46" s="1233">
        <f>P42*P43</f>
        <v>437205.60000000003</v>
      </c>
      <c r="Q46" s="1185"/>
      <c r="R46" s="1185"/>
      <c r="X46" s="94"/>
    </row>
    <row r="47" spans="1:29">
      <c r="A47" s="15"/>
      <c r="B47" s="15"/>
      <c r="C47" s="12"/>
      <c r="D47" s="1972"/>
      <c r="E47" s="1186"/>
      <c r="F47" s="82"/>
      <c r="G47" s="82"/>
      <c r="H47" s="82"/>
      <c r="I47" s="82"/>
      <c r="J47" s="1970" t="s">
        <v>1548</v>
      </c>
      <c r="K47" s="1971"/>
      <c r="L47" s="1971"/>
      <c r="M47" s="1235"/>
      <c r="N47" s="1236"/>
      <c r="O47" s="1235"/>
      <c r="P47" s="1237">
        <f>P46-P45</f>
        <v>72867.599999999977</v>
      </c>
      <c r="Q47" s="1185"/>
      <c r="R47" s="82"/>
      <c r="X47" s="94"/>
    </row>
    <row r="48" spans="1:29" ht="18">
      <c r="A48" s="15"/>
      <c r="B48" s="15"/>
      <c r="C48" s="12"/>
      <c r="D48" s="84"/>
      <c r="E48" s="84"/>
      <c r="F48" s="1201"/>
      <c r="G48" s="85"/>
      <c r="H48" s="1201"/>
      <c r="I48" s="1201"/>
      <c r="J48" s="87"/>
      <c r="K48" s="89"/>
      <c r="L48" s="89"/>
      <c r="M48" s="89"/>
      <c r="N48" s="89"/>
      <c r="O48" s="89"/>
      <c r="P48" s="89"/>
      <c r="Q48" s="89"/>
      <c r="R48" s="89"/>
      <c r="X48" s="94"/>
    </row>
    <row r="49" spans="1:24">
      <c r="A49" s="15"/>
      <c r="B49" s="17"/>
      <c r="X49" s="94"/>
    </row>
    <row r="50" spans="1:24">
      <c r="A50" s="15"/>
      <c r="B50" s="17"/>
      <c r="X50" s="94"/>
    </row>
    <row r="51" spans="1:24">
      <c r="A51" s="15"/>
      <c r="B51" s="17"/>
      <c r="X51" s="94"/>
    </row>
    <row r="52" spans="1:24">
      <c r="A52" s="15"/>
      <c r="B52" s="17"/>
      <c r="X52" s="94"/>
    </row>
    <row r="53" spans="1:24">
      <c r="A53" s="15"/>
      <c r="B53" s="17"/>
      <c r="X53" s="94"/>
    </row>
    <row r="54" spans="1:24" ht="38.25" customHeight="1">
      <c r="A54" s="15"/>
      <c r="B54" s="17"/>
      <c r="X54" s="94"/>
    </row>
    <row r="55" spans="1:24" ht="24" customHeight="1">
      <c r="A55" s="15"/>
      <c r="B55" s="17"/>
      <c r="X55" s="94"/>
    </row>
    <row r="56" spans="1:24">
      <c r="A56" s="15"/>
      <c r="B56" s="17"/>
      <c r="X56" s="94"/>
    </row>
    <row r="57" spans="1:24">
      <c r="A57" s="15"/>
      <c r="B57" s="17"/>
      <c r="X57" s="94"/>
    </row>
    <row r="58" spans="1:24">
      <c r="A58" s="15"/>
      <c r="B58" s="17"/>
      <c r="X58" s="94"/>
    </row>
    <row r="59" spans="1:24" ht="16.5" customHeight="1">
      <c r="A59" s="79"/>
      <c r="X59" s="94"/>
    </row>
    <row r="60" spans="1:24">
      <c r="A60" s="15"/>
    </row>
    <row r="61" spans="1:24">
      <c r="A61" s="15"/>
    </row>
    <row r="62" spans="1:24">
      <c r="A62" s="15"/>
    </row>
    <row r="63" spans="1:24">
      <c r="A63" s="15"/>
    </row>
    <row r="64" spans="1:24">
      <c r="A64" s="15"/>
    </row>
    <row r="65" spans="1:1">
      <c r="A65" s="15"/>
    </row>
    <row r="66" spans="1:1">
      <c r="A66" s="15"/>
    </row>
    <row r="67" spans="1:1" ht="21.75" customHeight="1">
      <c r="A67" s="15"/>
    </row>
    <row r="68" spans="1:1">
      <c r="A68" s="15"/>
    </row>
    <row r="69" spans="1:1" ht="17.25" customHeight="1">
      <c r="A69" s="15"/>
    </row>
    <row r="70" spans="1:1" ht="35.25" customHeight="1">
      <c r="A70" s="15"/>
    </row>
    <row r="71" spans="1:1">
      <c r="A71" s="15"/>
    </row>
    <row r="72" spans="1:1" ht="18" customHeight="1">
      <c r="A72" s="15"/>
    </row>
    <row r="73" spans="1:1">
      <c r="A73" s="15"/>
    </row>
    <row r="74" spans="1:1">
      <c r="A74" s="15"/>
    </row>
    <row r="75" spans="1:1">
      <c r="A75" s="15"/>
    </row>
    <row r="76" spans="1:1">
      <c r="A76" s="15"/>
    </row>
    <row r="77" spans="1:1">
      <c r="A77" s="15"/>
    </row>
    <row r="78" spans="1:1" ht="16.5" customHeight="1">
      <c r="A78" s="15"/>
    </row>
    <row r="79" spans="1:1" ht="16.5" customHeight="1">
      <c r="A79" s="15"/>
    </row>
    <row r="80" spans="1:1">
      <c r="A80" s="15"/>
    </row>
    <row r="81" spans="1:1">
      <c r="A81" s="15"/>
    </row>
    <row r="82" spans="1:1">
      <c r="A82" s="15"/>
    </row>
  </sheetData>
  <mergeCells count="23">
    <mergeCell ref="K39:O39"/>
    <mergeCell ref="D46:D47"/>
    <mergeCell ref="J47:L47"/>
    <mergeCell ref="J17:L17"/>
    <mergeCell ref="A6:A15"/>
    <mergeCell ref="A19:C19"/>
    <mergeCell ref="A20:A21"/>
    <mergeCell ref="B20:B21"/>
    <mergeCell ref="C20:C21"/>
    <mergeCell ref="M36:N36"/>
    <mergeCell ref="K38:O38"/>
    <mergeCell ref="D20:K20"/>
    <mergeCell ref="G21:H21"/>
    <mergeCell ref="A22:A33"/>
    <mergeCell ref="D19:AA19"/>
    <mergeCell ref="D4:K4"/>
    <mergeCell ref="G5:H5"/>
    <mergeCell ref="D3:AA3"/>
    <mergeCell ref="B1:B2"/>
    <mergeCell ref="A3:C3"/>
    <mergeCell ref="A4:A5"/>
    <mergeCell ref="B4:B5"/>
    <mergeCell ref="C4:C5"/>
  </mergeCells>
  <pageMargins left="0.43307086614173229" right="0.23622047244094491" top="0.74803149606299213" bottom="0.74803149606299213" header="0.31496062992125984" footer="0.31496062992125984"/>
  <pageSetup paperSize="8" scale="8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X82"/>
  <sheetViews>
    <sheetView zoomScaleNormal="100" workbookViewId="0">
      <selection activeCell="D41" sqref="D41"/>
    </sheetView>
  </sheetViews>
  <sheetFormatPr defaultRowHeight="16.5"/>
  <cols>
    <col min="1" max="1" width="6.140625" style="1" customWidth="1"/>
    <col min="2" max="2" width="40" style="12" bestFit="1" customWidth="1"/>
    <col min="3" max="4" width="5.140625" style="13" customWidth="1"/>
    <col min="5" max="5" width="8.85546875" style="1152" customWidth="1"/>
    <col min="6" max="6" width="7.85546875" style="1152" customWidth="1"/>
    <col min="7" max="8" width="12.85546875" style="1152" customWidth="1"/>
    <col min="9" max="9" width="10.140625" style="1152" customWidth="1"/>
    <col min="10" max="10" width="10.7109375" style="1152" customWidth="1"/>
    <col min="11" max="11" width="9.42578125" style="1152" customWidth="1"/>
    <col min="12" max="12" width="7.85546875" style="1152" customWidth="1"/>
    <col min="13" max="13" width="7.28515625" style="1152" customWidth="1"/>
    <col min="14" max="14" width="7.7109375" style="1152" customWidth="1"/>
    <col min="15" max="15" width="7.28515625" style="1152" customWidth="1"/>
    <col min="16" max="22" width="7.42578125" style="1152" customWidth="1"/>
    <col min="23" max="24" width="7.42578125" style="1" customWidth="1"/>
    <col min="25" max="26" width="9.7109375" style="1" customWidth="1"/>
    <col min="27" max="47" width="7.42578125" style="1" customWidth="1"/>
    <col min="48" max="48" width="6.85546875" style="1" customWidth="1"/>
    <col min="49" max="49" width="9.140625" style="1"/>
    <col min="50" max="50" width="99" style="1" customWidth="1"/>
    <col min="51" max="16384" width="9.140625" style="1"/>
  </cols>
  <sheetData>
    <row r="1" spans="1:50" ht="36.75" customHeight="1">
      <c r="A1" s="15"/>
      <c r="B1" s="1952">
        <v>2</v>
      </c>
      <c r="C1" s="1139"/>
      <c r="D1" s="38" t="s">
        <v>269</v>
      </c>
      <c r="E1" s="1137"/>
      <c r="F1" s="1137"/>
      <c r="G1" s="1137"/>
      <c r="H1" s="1137"/>
      <c r="I1" s="1137"/>
      <c r="J1" s="1137"/>
      <c r="K1" s="1137"/>
      <c r="L1" s="1137"/>
      <c r="M1" s="1137"/>
      <c r="N1" s="1137"/>
      <c r="O1" s="1137"/>
      <c r="P1" s="1137"/>
      <c r="Q1" s="1144"/>
      <c r="R1" s="1144"/>
      <c r="S1" s="1144"/>
      <c r="T1" s="1144"/>
      <c r="U1" s="1144"/>
      <c r="V1" s="1144"/>
      <c r="W1" s="1144"/>
      <c r="X1" s="1144"/>
      <c r="Y1" s="1144"/>
      <c r="Z1" s="1144"/>
      <c r="AA1" s="1144"/>
      <c r="AB1" s="1144"/>
      <c r="AC1" s="1144"/>
      <c r="AD1" s="1144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</row>
    <row r="2" spans="1:50" ht="36.75" customHeight="1">
      <c r="A2" s="15"/>
      <c r="B2" s="1952"/>
      <c r="C2" s="1139"/>
      <c r="D2" s="38" t="s">
        <v>1150</v>
      </c>
      <c r="E2" s="1137"/>
      <c r="F2" s="1137"/>
      <c r="G2" s="1137"/>
      <c r="H2" s="1137"/>
      <c r="I2" s="1137"/>
      <c r="J2" s="1137"/>
      <c r="K2" s="1137"/>
      <c r="L2" s="1137"/>
      <c r="M2" s="1137"/>
      <c r="N2" s="1137"/>
      <c r="O2" s="1137"/>
      <c r="P2" s="1137"/>
      <c r="Q2" s="1144"/>
      <c r="R2" s="1144"/>
      <c r="S2" s="1144"/>
      <c r="T2" s="1144"/>
      <c r="U2" s="1144"/>
      <c r="V2" s="1144"/>
      <c r="W2" s="1144"/>
      <c r="X2" s="1144"/>
      <c r="Y2" s="1144"/>
      <c r="Z2" s="1144"/>
      <c r="AA2" s="1144"/>
      <c r="AB2" s="1144"/>
      <c r="AC2" s="1144"/>
      <c r="AD2" s="1144"/>
      <c r="AE2" s="1144"/>
      <c r="AF2" s="1144"/>
      <c r="AG2" s="1144"/>
      <c r="AH2" s="1144"/>
      <c r="AI2" s="1144"/>
      <c r="AJ2" s="1144"/>
      <c r="AK2" s="1144"/>
      <c r="AL2" s="1144"/>
      <c r="AM2" s="1144"/>
      <c r="AN2" s="1144"/>
      <c r="AO2" s="1144"/>
      <c r="AP2" s="1144"/>
      <c r="AQ2" s="1144"/>
      <c r="AR2" s="1144"/>
      <c r="AS2" s="1144"/>
      <c r="AT2" s="1144"/>
      <c r="AU2" s="1144"/>
      <c r="AV2" s="15"/>
    </row>
    <row r="3" spans="1:50" ht="25.5">
      <c r="A3" s="1953" t="s">
        <v>17</v>
      </c>
      <c r="B3" s="1953"/>
      <c r="C3" s="1953"/>
      <c r="D3" s="1959" t="s">
        <v>1465</v>
      </c>
      <c r="E3" s="1960"/>
      <c r="F3" s="1960"/>
      <c r="G3" s="1960"/>
      <c r="H3" s="1960"/>
      <c r="I3" s="1960"/>
      <c r="J3" s="1960"/>
      <c r="K3" s="1960"/>
      <c r="L3" s="1960"/>
      <c r="M3" s="1960"/>
      <c r="N3" s="1960"/>
      <c r="O3" s="1960"/>
      <c r="P3" s="1960"/>
      <c r="Q3" s="1960"/>
      <c r="R3" s="1960"/>
      <c r="S3" s="1960"/>
      <c r="T3" s="1960"/>
      <c r="U3" s="1961"/>
      <c r="V3" s="338"/>
      <c r="W3" s="338"/>
      <c r="X3" s="1151"/>
      <c r="Y3" s="1151"/>
      <c r="Z3" s="1151"/>
      <c r="AA3" s="1151"/>
      <c r="AB3" s="1151"/>
      <c r="AC3" s="1151"/>
      <c r="AD3" s="1144"/>
      <c r="AE3" s="1144"/>
      <c r="AF3" s="1144"/>
      <c r="AG3" s="1144"/>
      <c r="AH3" s="1144"/>
      <c r="AI3" s="1144"/>
      <c r="AJ3" s="1144"/>
      <c r="AK3" s="1144"/>
      <c r="AL3" s="1144"/>
      <c r="AM3" s="1144"/>
      <c r="AN3" s="1144"/>
      <c r="AO3" s="1144"/>
      <c r="AP3" s="1144"/>
      <c r="AQ3" s="1144"/>
      <c r="AR3" s="15"/>
      <c r="AS3" s="15"/>
      <c r="AT3" s="15"/>
      <c r="AU3" s="15"/>
      <c r="AV3" s="15"/>
      <c r="AW3" s="15"/>
      <c r="AX3" s="15"/>
    </row>
    <row r="4" spans="1:50" ht="18" customHeight="1">
      <c r="A4" s="1954"/>
      <c r="B4" s="1953" t="s">
        <v>1</v>
      </c>
      <c r="C4" s="1955" t="s">
        <v>2</v>
      </c>
      <c r="D4" s="1954" t="s">
        <v>16</v>
      </c>
      <c r="E4" s="1956"/>
      <c r="F4" s="1956"/>
      <c r="G4" s="1956"/>
      <c r="H4" s="1956"/>
      <c r="I4" s="1956"/>
      <c r="J4" s="1956"/>
      <c r="K4" s="1956"/>
      <c r="L4" s="217">
        <v>1</v>
      </c>
      <c r="M4" s="217">
        <v>1</v>
      </c>
      <c r="N4" s="217">
        <v>1</v>
      </c>
      <c r="O4" s="217">
        <v>1</v>
      </c>
      <c r="P4" s="217">
        <v>1</v>
      </c>
      <c r="Q4" s="217">
        <v>1</v>
      </c>
      <c r="R4" s="217">
        <v>1</v>
      </c>
      <c r="S4" s="217">
        <v>1</v>
      </c>
      <c r="T4" s="217">
        <v>1</v>
      </c>
      <c r="U4" s="217">
        <v>1</v>
      </c>
      <c r="V4" s="1244"/>
      <c r="W4" s="1244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</row>
    <row r="5" spans="1:50" ht="18" customHeight="1">
      <c r="A5" s="1954"/>
      <c r="B5" s="1953"/>
      <c r="C5" s="1955"/>
      <c r="D5" s="1248" t="s">
        <v>0</v>
      </c>
      <c r="E5" s="1243" t="s">
        <v>48</v>
      </c>
      <c r="F5" s="1243"/>
      <c r="G5" s="1957" t="s">
        <v>552</v>
      </c>
      <c r="H5" s="1958"/>
      <c r="I5" s="1243" t="s">
        <v>8</v>
      </c>
      <c r="J5" s="1243" t="s">
        <v>9</v>
      </c>
      <c r="K5" s="1243" t="s">
        <v>10</v>
      </c>
      <c r="L5" s="1247">
        <v>1</v>
      </c>
      <c r="M5" s="1247">
        <v>2</v>
      </c>
      <c r="N5" s="1247">
        <v>3</v>
      </c>
      <c r="O5" s="1247">
        <v>4</v>
      </c>
      <c r="P5" s="1247">
        <v>5</v>
      </c>
      <c r="Q5" s="1247">
        <v>6</v>
      </c>
      <c r="R5" s="1247">
        <v>7</v>
      </c>
      <c r="S5" s="1247">
        <v>8</v>
      </c>
      <c r="T5" s="1247">
        <v>9</v>
      </c>
      <c r="U5" s="1247">
        <v>10</v>
      </c>
      <c r="V5" s="1244"/>
      <c r="W5" s="1244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</row>
    <row r="6" spans="1:50" ht="16.5" customHeight="1">
      <c r="A6" s="1973" t="s">
        <v>1146</v>
      </c>
      <c r="B6" s="1204" t="s">
        <v>1154</v>
      </c>
      <c r="C6" s="1267" t="s">
        <v>5</v>
      </c>
      <c r="D6" s="515" t="s">
        <v>18</v>
      </c>
      <c r="E6" s="516">
        <v>0</v>
      </c>
      <c r="F6" s="516"/>
      <c r="G6" s="932" t="s">
        <v>1425</v>
      </c>
      <c r="H6" s="932" t="s">
        <v>1426</v>
      </c>
      <c r="I6" s="516"/>
      <c r="J6" s="1251"/>
      <c r="K6" s="37">
        <v>0</v>
      </c>
      <c r="L6" s="111">
        <v>0.29166666666666669</v>
      </c>
      <c r="M6" s="111">
        <v>0.35416666666666669</v>
      </c>
      <c r="N6" s="111">
        <v>0.41666666666666669</v>
      </c>
      <c r="O6" s="111">
        <v>0.47916666666666669</v>
      </c>
      <c r="P6" s="111">
        <v>0.54166666666666663</v>
      </c>
      <c r="Q6" s="111">
        <v>0.60416666666666663</v>
      </c>
      <c r="R6" s="111">
        <v>0.64583333333333337</v>
      </c>
      <c r="S6" s="111">
        <v>0.69097222222222221</v>
      </c>
      <c r="T6" s="111">
        <v>0.73958333333333337</v>
      </c>
      <c r="U6" s="111">
        <v>0.78125</v>
      </c>
      <c r="V6" s="1244"/>
      <c r="W6" s="63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</row>
    <row r="7" spans="1:50">
      <c r="A7" s="1951"/>
      <c r="B7" s="1205" t="s">
        <v>1151</v>
      </c>
      <c r="C7" s="515" t="s">
        <v>4</v>
      </c>
      <c r="D7" s="515" t="s">
        <v>19</v>
      </c>
      <c r="E7" s="1268">
        <v>0.61</v>
      </c>
      <c r="F7" s="774">
        <f>E7</f>
        <v>0.61</v>
      </c>
      <c r="G7" s="1271" t="s">
        <v>1427</v>
      </c>
      <c r="H7" s="1271" t="s">
        <v>1428</v>
      </c>
      <c r="I7" s="516">
        <v>30</v>
      </c>
      <c r="J7" s="37">
        <f t="shared" ref="J7:J15" si="0">(E7/I7)/24</f>
        <v>8.4722222222222219E-4</v>
      </c>
      <c r="K7" s="37">
        <f>K6+J7</f>
        <v>8.4722222222222219E-4</v>
      </c>
      <c r="L7" s="98">
        <f t="shared" ref="L7:Q15" si="1">L6+$J7</f>
        <v>0.29251388888888891</v>
      </c>
      <c r="M7" s="98">
        <f t="shared" si="1"/>
        <v>0.35501388888888891</v>
      </c>
      <c r="N7" s="98">
        <f t="shared" si="1"/>
        <v>0.41751388888888891</v>
      </c>
      <c r="O7" s="98">
        <f t="shared" si="1"/>
        <v>0.48001388888888891</v>
      </c>
      <c r="P7" s="98">
        <f t="shared" si="1"/>
        <v>0.54251388888888885</v>
      </c>
      <c r="Q7" s="98">
        <f t="shared" si="1"/>
        <v>0.60501388888888885</v>
      </c>
      <c r="R7" s="98">
        <f t="shared" ref="R7:R15" si="2">R6+$J7</f>
        <v>0.64668055555555559</v>
      </c>
      <c r="S7" s="98">
        <f t="shared" ref="S7:S15" si="3">S6+$J7</f>
        <v>0.69181944444444443</v>
      </c>
      <c r="T7" s="98">
        <f t="shared" ref="T7:T15" si="4">T6+$J7</f>
        <v>0.74043055555555559</v>
      </c>
      <c r="U7" s="98">
        <f t="shared" ref="U7:U15" si="5">U6+$J7</f>
        <v>0.78209722222222222</v>
      </c>
      <c r="V7" s="1244"/>
      <c r="W7" s="63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</row>
    <row r="8" spans="1:50">
      <c r="A8" s="1951"/>
      <c r="B8" s="1204" t="s">
        <v>1431</v>
      </c>
      <c r="C8" s="515" t="s">
        <v>4</v>
      </c>
      <c r="D8" s="515" t="s">
        <v>20</v>
      </c>
      <c r="E8" s="1268">
        <v>1.18</v>
      </c>
      <c r="F8" s="774">
        <f>E7+E8</f>
        <v>1.79</v>
      </c>
      <c r="G8" s="584" t="s">
        <v>1429</v>
      </c>
      <c r="H8" s="584" t="s">
        <v>1430</v>
      </c>
      <c r="I8" s="516">
        <v>30</v>
      </c>
      <c r="J8" s="37">
        <f t="shared" si="0"/>
        <v>1.6388888888888887E-3</v>
      </c>
      <c r="K8" s="37">
        <f t="shared" ref="K8:K15" si="6">K7+J8</f>
        <v>2.4861111111111108E-3</v>
      </c>
      <c r="L8" s="98">
        <f t="shared" si="1"/>
        <v>0.29415277777777782</v>
      </c>
      <c r="M8" s="98">
        <f t="shared" si="1"/>
        <v>0.35665277777777782</v>
      </c>
      <c r="N8" s="98">
        <f t="shared" si="1"/>
        <v>0.41915277777777782</v>
      </c>
      <c r="O8" s="98">
        <f t="shared" si="1"/>
        <v>0.48165277777777782</v>
      </c>
      <c r="P8" s="98">
        <f t="shared" si="1"/>
        <v>0.54415277777777771</v>
      </c>
      <c r="Q8" s="98">
        <f t="shared" si="1"/>
        <v>0.60665277777777771</v>
      </c>
      <c r="R8" s="98">
        <f t="shared" si="2"/>
        <v>0.64831944444444445</v>
      </c>
      <c r="S8" s="98">
        <f t="shared" si="3"/>
        <v>0.69345833333333329</v>
      </c>
      <c r="T8" s="98">
        <f t="shared" si="4"/>
        <v>0.74206944444444445</v>
      </c>
      <c r="U8" s="98">
        <f t="shared" si="5"/>
        <v>0.78373611111111108</v>
      </c>
      <c r="V8" s="1244"/>
      <c r="W8" s="63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</row>
    <row r="9" spans="1:50">
      <c r="A9" s="1951"/>
      <c r="B9" s="1204" t="s">
        <v>1434</v>
      </c>
      <c r="C9" s="1267" t="s">
        <v>4</v>
      </c>
      <c r="D9" s="515" t="s">
        <v>21</v>
      </c>
      <c r="E9" s="1268">
        <v>1.86</v>
      </c>
      <c r="F9" s="774">
        <f>F8+E9</f>
        <v>3.6500000000000004</v>
      </c>
      <c r="G9" s="719" t="s">
        <v>1432</v>
      </c>
      <c r="H9" s="719" t="s">
        <v>1433</v>
      </c>
      <c r="I9" s="516">
        <v>30</v>
      </c>
      <c r="J9" s="37">
        <f t="shared" si="0"/>
        <v>2.5833333333333337E-3</v>
      </c>
      <c r="K9" s="37">
        <f t="shared" si="6"/>
        <v>5.0694444444444441E-3</v>
      </c>
      <c r="L9" s="98">
        <f t="shared" si="1"/>
        <v>0.29673611111111114</v>
      </c>
      <c r="M9" s="98">
        <f t="shared" si="1"/>
        <v>0.35923611111111114</v>
      </c>
      <c r="N9" s="98">
        <f t="shared" si="1"/>
        <v>0.42173611111111114</v>
      </c>
      <c r="O9" s="98">
        <f t="shared" si="1"/>
        <v>0.48423611111111114</v>
      </c>
      <c r="P9" s="98">
        <f t="shared" si="1"/>
        <v>0.54673611111111109</v>
      </c>
      <c r="Q9" s="98">
        <f t="shared" si="1"/>
        <v>0.60923611111111109</v>
      </c>
      <c r="R9" s="98">
        <f t="shared" si="2"/>
        <v>0.65090277777777783</v>
      </c>
      <c r="S9" s="98">
        <f t="shared" si="3"/>
        <v>0.69604166666666667</v>
      </c>
      <c r="T9" s="98">
        <f t="shared" si="4"/>
        <v>0.74465277777777783</v>
      </c>
      <c r="U9" s="98">
        <f t="shared" si="5"/>
        <v>0.78631944444444446</v>
      </c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</row>
    <row r="10" spans="1:50">
      <c r="A10" s="1951"/>
      <c r="B10" s="1206" t="s">
        <v>1152</v>
      </c>
      <c r="C10" s="1267" t="s">
        <v>4</v>
      </c>
      <c r="D10" s="515" t="s">
        <v>22</v>
      </c>
      <c r="E10" s="1268">
        <v>0.7</v>
      </c>
      <c r="F10" s="774">
        <f>F9+E10</f>
        <v>4.3500000000000005</v>
      </c>
      <c r="G10" s="584" t="s">
        <v>1438</v>
      </c>
      <c r="H10" s="584" t="s">
        <v>1439</v>
      </c>
      <c r="I10" s="516">
        <v>30</v>
      </c>
      <c r="J10" s="37">
        <f t="shared" si="0"/>
        <v>9.7222222222222209E-4</v>
      </c>
      <c r="K10" s="37">
        <f t="shared" si="6"/>
        <v>6.0416666666666665E-3</v>
      </c>
      <c r="L10" s="98">
        <f t="shared" si="1"/>
        <v>0.29770833333333335</v>
      </c>
      <c r="M10" s="98">
        <f t="shared" si="1"/>
        <v>0.36020833333333335</v>
      </c>
      <c r="N10" s="98">
        <f t="shared" si="1"/>
        <v>0.42270833333333335</v>
      </c>
      <c r="O10" s="98">
        <f t="shared" si="1"/>
        <v>0.48520833333333335</v>
      </c>
      <c r="P10" s="98">
        <f t="shared" si="1"/>
        <v>0.54770833333333335</v>
      </c>
      <c r="Q10" s="98">
        <f t="shared" si="1"/>
        <v>0.61020833333333335</v>
      </c>
      <c r="R10" s="98">
        <f t="shared" si="2"/>
        <v>0.65187500000000009</v>
      </c>
      <c r="S10" s="98">
        <f t="shared" si="3"/>
        <v>0.69701388888888893</v>
      </c>
      <c r="T10" s="98">
        <f t="shared" si="4"/>
        <v>0.74562500000000009</v>
      </c>
      <c r="U10" s="98">
        <f t="shared" si="5"/>
        <v>0.78729166666666672</v>
      </c>
    </row>
    <row r="11" spans="1:50">
      <c r="A11" s="1951"/>
      <c r="B11" s="1206" t="s">
        <v>1435</v>
      </c>
      <c r="C11" s="1267" t="s">
        <v>4</v>
      </c>
      <c r="D11" s="515" t="s">
        <v>23</v>
      </c>
      <c r="E11" s="1273">
        <v>0.55000000000000004</v>
      </c>
      <c r="F11" s="774">
        <f t="shared" ref="F11:F15" si="7">F10+E11</f>
        <v>4.9000000000000004</v>
      </c>
      <c r="G11" s="719" t="s">
        <v>1440</v>
      </c>
      <c r="H11" s="719" t="s">
        <v>1441</v>
      </c>
      <c r="I11" s="516">
        <v>30</v>
      </c>
      <c r="J11" s="37">
        <f t="shared" si="0"/>
        <v>7.6388888888888893E-4</v>
      </c>
      <c r="K11" s="37">
        <f t="shared" si="6"/>
        <v>6.8055555555555551E-3</v>
      </c>
      <c r="L11" s="98">
        <f t="shared" si="1"/>
        <v>0.29847222222222225</v>
      </c>
      <c r="M11" s="98">
        <f t="shared" si="1"/>
        <v>0.36097222222222225</v>
      </c>
      <c r="N11" s="98">
        <f t="shared" si="1"/>
        <v>0.42347222222222225</v>
      </c>
      <c r="O11" s="98">
        <f t="shared" si="1"/>
        <v>0.48597222222222225</v>
      </c>
      <c r="P11" s="98">
        <f t="shared" si="1"/>
        <v>0.54847222222222225</v>
      </c>
      <c r="Q11" s="98">
        <f t="shared" si="1"/>
        <v>0.61097222222222225</v>
      </c>
      <c r="R11" s="98">
        <f t="shared" si="2"/>
        <v>0.65263888888888899</v>
      </c>
      <c r="S11" s="98">
        <f t="shared" si="3"/>
        <v>0.69777777777777783</v>
      </c>
      <c r="T11" s="98">
        <f t="shared" si="4"/>
        <v>0.74638888888888899</v>
      </c>
      <c r="U11" s="98">
        <f t="shared" si="5"/>
        <v>0.78805555555555562</v>
      </c>
    </row>
    <row r="12" spans="1:50">
      <c r="A12" s="1951"/>
      <c r="B12" s="1206" t="s">
        <v>1437</v>
      </c>
      <c r="C12" s="1267" t="s">
        <v>4</v>
      </c>
      <c r="D12" s="515" t="s">
        <v>24</v>
      </c>
      <c r="E12" s="774">
        <v>2.42</v>
      </c>
      <c r="F12" s="774">
        <f t="shared" si="7"/>
        <v>7.32</v>
      </c>
      <c r="G12" s="584" t="s">
        <v>1442</v>
      </c>
      <c r="H12" s="584" t="s">
        <v>1443</v>
      </c>
      <c r="I12" s="516">
        <v>30</v>
      </c>
      <c r="J12" s="37">
        <f t="shared" si="0"/>
        <v>3.3611111111111112E-3</v>
      </c>
      <c r="K12" s="37">
        <f t="shared" si="6"/>
        <v>1.0166666666666666E-2</v>
      </c>
      <c r="L12" s="98">
        <f t="shared" si="1"/>
        <v>0.30183333333333334</v>
      </c>
      <c r="M12" s="98">
        <f t="shared" si="1"/>
        <v>0.36433333333333334</v>
      </c>
      <c r="N12" s="98">
        <f t="shared" si="1"/>
        <v>0.42683333333333334</v>
      </c>
      <c r="O12" s="98">
        <f t="shared" si="1"/>
        <v>0.48933333333333334</v>
      </c>
      <c r="P12" s="98">
        <f t="shared" si="1"/>
        <v>0.5518333333333334</v>
      </c>
      <c r="Q12" s="98">
        <f t="shared" si="1"/>
        <v>0.6143333333333334</v>
      </c>
      <c r="R12" s="98">
        <f t="shared" si="2"/>
        <v>0.65600000000000014</v>
      </c>
      <c r="S12" s="98">
        <f t="shared" si="3"/>
        <v>0.70113888888888898</v>
      </c>
      <c r="T12" s="98">
        <f t="shared" si="4"/>
        <v>0.74975000000000014</v>
      </c>
      <c r="U12" s="98">
        <f t="shared" si="5"/>
        <v>0.79141666666666677</v>
      </c>
    </row>
    <row r="13" spans="1:50">
      <c r="A13" s="1951"/>
      <c r="B13" s="1206" t="s">
        <v>1153</v>
      </c>
      <c r="C13" s="1267" t="s">
        <v>4</v>
      </c>
      <c r="D13" s="515" t="s">
        <v>25</v>
      </c>
      <c r="E13" s="774">
        <v>0.9</v>
      </c>
      <c r="F13" s="774">
        <f t="shared" si="7"/>
        <v>8.2200000000000006</v>
      </c>
      <c r="G13" s="1271" t="s">
        <v>1450</v>
      </c>
      <c r="H13" s="1271" t="s">
        <v>1451</v>
      </c>
      <c r="I13" s="516">
        <v>30</v>
      </c>
      <c r="J13" s="37">
        <f t="shared" si="0"/>
        <v>1.25E-3</v>
      </c>
      <c r="K13" s="37">
        <f t="shared" si="6"/>
        <v>1.1416666666666665E-2</v>
      </c>
      <c r="L13" s="98">
        <f t="shared" si="1"/>
        <v>0.30308333333333332</v>
      </c>
      <c r="M13" s="98">
        <f t="shared" si="1"/>
        <v>0.36558333333333332</v>
      </c>
      <c r="N13" s="98">
        <f t="shared" si="1"/>
        <v>0.42808333333333332</v>
      </c>
      <c r="O13" s="98">
        <f t="shared" si="1"/>
        <v>0.49058333333333332</v>
      </c>
      <c r="P13" s="98">
        <f t="shared" si="1"/>
        <v>0.55308333333333337</v>
      </c>
      <c r="Q13" s="98">
        <f t="shared" si="1"/>
        <v>0.61558333333333337</v>
      </c>
      <c r="R13" s="98">
        <f t="shared" si="2"/>
        <v>0.65725000000000011</v>
      </c>
      <c r="S13" s="98">
        <f t="shared" si="3"/>
        <v>0.70238888888888895</v>
      </c>
      <c r="T13" s="98">
        <f t="shared" si="4"/>
        <v>0.75100000000000011</v>
      </c>
      <c r="U13" s="98">
        <f t="shared" si="5"/>
        <v>0.79266666666666674</v>
      </c>
    </row>
    <row r="14" spans="1:50">
      <c r="A14" s="1951"/>
      <c r="B14" s="1206" t="s">
        <v>1446</v>
      </c>
      <c r="C14" s="515" t="s">
        <v>186</v>
      </c>
      <c r="D14" s="515" t="s">
        <v>26</v>
      </c>
      <c r="E14" s="774">
        <v>3.32</v>
      </c>
      <c r="F14" s="774">
        <f t="shared" si="7"/>
        <v>11.540000000000001</v>
      </c>
      <c r="G14" s="932" t="s">
        <v>1444</v>
      </c>
      <c r="H14" s="932" t="s">
        <v>1445</v>
      </c>
      <c r="I14" s="516">
        <v>20</v>
      </c>
      <c r="J14" s="37">
        <f t="shared" si="0"/>
        <v>6.9166666666666656E-3</v>
      </c>
      <c r="K14" s="37">
        <f t="shared" si="6"/>
        <v>1.833333333333333E-2</v>
      </c>
      <c r="L14" s="98">
        <f t="shared" si="1"/>
        <v>0.31</v>
      </c>
      <c r="M14" s="98">
        <f t="shared" si="1"/>
        <v>0.3725</v>
      </c>
      <c r="N14" s="98">
        <f t="shared" si="1"/>
        <v>0.435</v>
      </c>
      <c r="O14" s="98">
        <f t="shared" si="1"/>
        <v>0.4975</v>
      </c>
      <c r="P14" s="98">
        <f t="shared" si="1"/>
        <v>0.56000000000000005</v>
      </c>
      <c r="Q14" s="98">
        <f t="shared" si="1"/>
        <v>0.62250000000000005</v>
      </c>
      <c r="R14" s="98">
        <f t="shared" si="2"/>
        <v>0.66416666666666679</v>
      </c>
      <c r="S14" s="98">
        <f t="shared" si="3"/>
        <v>0.70930555555555563</v>
      </c>
      <c r="T14" s="98">
        <f t="shared" si="4"/>
        <v>0.75791666666666679</v>
      </c>
      <c r="U14" s="98">
        <f t="shared" si="5"/>
        <v>0.79958333333333342</v>
      </c>
    </row>
    <row r="15" spans="1:50">
      <c r="A15" s="1951"/>
      <c r="B15" s="1207" t="s">
        <v>1436</v>
      </c>
      <c r="C15" s="515" t="s">
        <v>4</v>
      </c>
      <c r="D15" s="515" t="s">
        <v>27</v>
      </c>
      <c r="E15" s="774">
        <v>1.04</v>
      </c>
      <c r="F15" s="774">
        <f t="shared" si="7"/>
        <v>12.580000000000002</v>
      </c>
      <c r="G15" s="1271" t="s">
        <v>761</v>
      </c>
      <c r="H15" s="1271" t="s">
        <v>762</v>
      </c>
      <c r="I15" s="516">
        <v>25</v>
      </c>
      <c r="J15" s="37">
        <f t="shared" si="0"/>
        <v>1.7333333333333333E-3</v>
      </c>
      <c r="K15" s="37">
        <f t="shared" si="6"/>
        <v>2.0066666666666663E-2</v>
      </c>
      <c r="L15" s="98">
        <f t="shared" si="1"/>
        <v>0.31173333333333331</v>
      </c>
      <c r="M15" s="98">
        <f t="shared" si="1"/>
        <v>0.37423333333333331</v>
      </c>
      <c r="N15" s="98">
        <f t="shared" si="1"/>
        <v>0.43673333333333331</v>
      </c>
      <c r="O15" s="98">
        <f t="shared" si="1"/>
        <v>0.49923333333333331</v>
      </c>
      <c r="P15" s="98">
        <f t="shared" si="1"/>
        <v>0.56173333333333342</v>
      </c>
      <c r="Q15" s="98">
        <f t="shared" si="1"/>
        <v>0.62423333333333342</v>
      </c>
      <c r="R15" s="98">
        <f t="shared" si="2"/>
        <v>0.66590000000000016</v>
      </c>
      <c r="S15" s="98">
        <f t="shared" si="3"/>
        <v>0.711038888888889</v>
      </c>
      <c r="T15" s="98">
        <f t="shared" si="4"/>
        <v>0.75965000000000016</v>
      </c>
      <c r="U15" s="98">
        <f t="shared" si="5"/>
        <v>0.80131666666666679</v>
      </c>
    </row>
    <row r="16" spans="1:50">
      <c r="A16" s="1138"/>
      <c r="B16" s="1274"/>
      <c r="C16" s="1275"/>
      <c r="D16" s="1275"/>
      <c r="E16" s="1276"/>
      <c r="F16" s="1277"/>
      <c r="G16" s="1276"/>
      <c r="H16" s="1278"/>
      <c r="I16" s="1278"/>
      <c r="J16" s="1141"/>
      <c r="K16" s="1141"/>
      <c r="L16" s="1141"/>
      <c r="M16" s="1141"/>
      <c r="N16" s="1141"/>
      <c r="O16" s="1141"/>
      <c r="P16" s="1141"/>
      <c r="Q16" s="1141"/>
      <c r="R16" s="1141"/>
      <c r="S16" s="1141"/>
      <c r="T16" s="1141"/>
      <c r="U16" s="1141"/>
      <c r="V16" s="1141"/>
      <c r="W16" s="1141"/>
    </row>
    <row r="17" spans="1:43">
      <c r="A17" s="1138"/>
      <c r="B17" s="1199"/>
      <c r="C17" s="741"/>
      <c r="D17" s="1139"/>
      <c r="E17" s="1137"/>
      <c r="F17" s="19"/>
      <c r="G17" s="1137"/>
      <c r="H17" s="1153"/>
      <c r="I17" s="1153"/>
      <c r="J17" s="1976"/>
      <c r="K17" s="1918"/>
      <c r="L17" s="1918"/>
      <c r="M17" s="471"/>
      <c r="N17" s="471"/>
      <c r="O17" s="471"/>
      <c r="P17" s="471"/>
      <c r="Q17" s="471"/>
      <c r="R17" s="471"/>
      <c r="S17" s="471"/>
      <c r="T17" s="471"/>
      <c r="U17" s="1141"/>
      <c r="V17" s="1141"/>
      <c r="W17" s="1141"/>
    </row>
    <row r="18" spans="1:43">
      <c r="A18" s="1138"/>
      <c r="B18" s="485"/>
      <c r="C18" s="84"/>
      <c r="D18" s="1139"/>
      <c r="E18" s="1137"/>
      <c r="F18" s="19"/>
      <c r="G18" s="1137"/>
      <c r="H18" s="1153"/>
      <c r="I18" s="1153"/>
      <c r="J18" s="1141"/>
      <c r="K18" s="1141"/>
      <c r="L18" s="1141"/>
      <c r="M18" s="471"/>
      <c r="N18" s="471"/>
      <c r="O18" s="471"/>
      <c r="P18" s="471"/>
      <c r="Q18" s="471"/>
      <c r="R18" s="471"/>
      <c r="S18" s="471"/>
      <c r="T18" s="471"/>
      <c r="U18" s="1141"/>
      <c r="V18" s="1141"/>
      <c r="W18" s="1141"/>
    </row>
    <row r="19" spans="1:43" ht="25.5">
      <c r="A19" s="1953" t="s">
        <v>17</v>
      </c>
      <c r="B19" s="1953"/>
      <c r="C19" s="1953"/>
      <c r="D19" s="1950" t="s">
        <v>1465</v>
      </c>
      <c r="E19" s="1951"/>
      <c r="F19" s="1951"/>
      <c r="G19" s="1951"/>
      <c r="H19" s="1951"/>
      <c r="I19" s="1951"/>
      <c r="J19" s="1951"/>
      <c r="K19" s="1951"/>
      <c r="L19" s="1951"/>
      <c r="M19" s="1951"/>
      <c r="N19" s="1951"/>
      <c r="O19" s="1951"/>
      <c r="P19" s="1951"/>
      <c r="Q19" s="1951"/>
      <c r="R19" s="1951"/>
      <c r="S19" s="1951"/>
      <c r="T19" s="1951"/>
      <c r="U19" s="1951"/>
      <c r="V19" s="338"/>
      <c r="W19" s="338"/>
      <c r="X19" s="63"/>
    </row>
    <row r="20" spans="1:43">
      <c r="A20" s="1954"/>
      <c r="B20" s="1953" t="s">
        <v>1</v>
      </c>
      <c r="C20" s="1955" t="s">
        <v>2</v>
      </c>
      <c r="D20" s="1954" t="s">
        <v>16</v>
      </c>
      <c r="E20" s="1956"/>
      <c r="F20" s="1956"/>
      <c r="G20" s="1956"/>
      <c r="H20" s="1956"/>
      <c r="I20" s="1956"/>
      <c r="J20" s="1956"/>
      <c r="K20" s="1956"/>
      <c r="L20" s="217">
        <v>1</v>
      </c>
      <c r="M20" s="217">
        <v>1</v>
      </c>
      <c r="N20" s="217">
        <v>1</v>
      </c>
      <c r="O20" s="217">
        <v>1</v>
      </c>
      <c r="P20" s="217">
        <v>1</v>
      </c>
      <c r="Q20" s="217">
        <v>1</v>
      </c>
      <c r="R20" s="217">
        <v>1</v>
      </c>
      <c r="S20" s="217">
        <v>1</v>
      </c>
      <c r="T20" s="217">
        <v>1</v>
      </c>
      <c r="U20" s="217">
        <v>1</v>
      </c>
      <c r="V20" s="1244"/>
      <c r="W20" s="1244"/>
      <c r="X20" s="63"/>
    </row>
    <row r="21" spans="1:43">
      <c r="A21" s="1954"/>
      <c r="B21" s="1953"/>
      <c r="C21" s="1955"/>
      <c r="D21" s="1248" t="s">
        <v>0</v>
      </c>
      <c r="E21" s="1243" t="s">
        <v>48</v>
      </c>
      <c r="F21" s="1243"/>
      <c r="G21" s="1957" t="s">
        <v>552</v>
      </c>
      <c r="H21" s="1958"/>
      <c r="I21" s="1243" t="s">
        <v>8</v>
      </c>
      <c r="J21" s="1243" t="s">
        <v>9</v>
      </c>
      <c r="K21" s="1243" t="s">
        <v>10</v>
      </c>
      <c r="L21" s="1247">
        <v>1</v>
      </c>
      <c r="M21" s="1247">
        <v>2</v>
      </c>
      <c r="N21" s="1247">
        <v>3</v>
      </c>
      <c r="O21" s="1247">
        <v>4</v>
      </c>
      <c r="P21" s="1247">
        <v>5</v>
      </c>
      <c r="Q21" s="1247">
        <v>6</v>
      </c>
      <c r="R21" s="1247">
        <v>7</v>
      </c>
      <c r="S21" s="1247">
        <v>8</v>
      </c>
      <c r="T21" s="1247">
        <v>9</v>
      </c>
      <c r="U21" s="1247">
        <v>10</v>
      </c>
      <c r="V21" s="1244"/>
      <c r="W21" s="1244"/>
      <c r="X21" s="1308"/>
      <c r="Y21" s="15"/>
    </row>
    <row r="22" spans="1:43">
      <c r="A22" s="1973" t="s">
        <v>1146</v>
      </c>
      <c r="B22" s="1096" t="s">
        <v>240</v>
      </c>
      <c r="C22" s="515" t="s">
        <v>4</v>
      </c>
      <c r="D22" s="515" t="s">
        <v>18</v>
      </c>
      <c r="E22" s="516">
        <v>0</v>
      </c>
      <c r="F22" s="516"/>
      <c r="G22" s="1271" t="s">
        <v>761</v>
      </c>
      <c r="H22" s="607" t="s">
        <v>762</v>
      </c>
      <c r="I22" s="1251"/>
      <c r="J22" s="1251"/>
      <c r="K22" s="37">
        <v>0</v>
      </c>
      <c r="L22" s="111">
        <v>0.3125</v>
      </c>
      <c r="M22" s="111">
        <v>0.375</v>
      </c>
      <c r="N22" s="111">
        <v>0.4375</v>
      </c>
      <c r="O22" s="111">
        <v>0.5</v>
      </c>
      <c r="P22" s="111">
        <v>0.5625</v>
      </c>
      <c r="Q22" s="111">
        <v>0.625</v>
      </c>
      <c r="R22" s="111">
        <v>0.66666666666666663</v>
      </c>
      <c r="S22" s="111">
        <v>0.71180555555555547</v>
      </c>
      <c r="T22" s="111">
        <v>0.76041666666666663</v>
      </c>
      <c r="U22" s="111">
        <v>0.80208333333333337</v>
      </c>
      <c r="V22" s="1244"/>
      <c r="W22" s="63"/>
      <c r="X22" s="63"/>
      <c r="Y22" s="15"/>
    </row>
    <row r="23" spans="1:43">
      <c r="A23" s="1951"/>
      <c r="B23" s="875" t="s">
        <v>241</v>
      </c>
      <c r="C23" s="515" t="s">
        <v>4</v>
      </c>
      <c r="D23" s="515" t="s">
        <v>19</v>
      </c>
      <c r="E23" s="1238">
        <v>0.51</v>
      </c>
      <c r="F23" s="774">
        <f>E23</f>
        <v>0.51</v>
      </c>
      <c r="G23" s="1272" t="s">
        <v>1384</v>
      </c>
      <c r="H23" s="608" t="s">
        <v>1385</v>
      </c>
      <c r="I23" s="1251">
        <v>25</v>
      </c>
      <c r="J23" s="37">
        <f t="shared" ref="J23:J33" si="8">(E23/I23)/24</f>
        <v>8.5000000000000006E-4</v>
      </c>
      <c r="K23" s="37">
        <f>K22+J23</f>
        <v>8.5000000000000006E-4</v>
      </c>
      <c r="L23" s="98">
        <f t="shared" ref="L23:Q33" si="9">L22+$J23</f>
        <v>0.31335000000000002</v>
      </c>
      <c r="M23" s="98">
        <f t="shared" si="9"/>
        <v>0.37585000000000002</v>
      </c>
      <c r="N23" s="98">
        <f t="shared" si="9"/>
        <v>0.43835000000000002</v>
      </c>
      <c r="O23" s="98">
        <f t="shared" si="9"/>
        <v>0.50085000000000002</v>
      </c>
      <c r="P23" s="98">
        <f t="shared" si="9"/>
        <v>0.56335000000000002</v>
      </c>
      <c r="Q23" s="98">
        <f t="shared" si="9"/>
        <v>0.62585000000000002</v>
      </c>
      <c r="R23" s="98">
        <f t="shared" ref="R23:R33" si="10">R22+$J23</f>
        <v>0.66751666666666665</v>
      </c>
      <c r="S23" s="98">
        <f t="shared" ref="S23:S33" si="11">S22+$J23</f>
        <v>0.71265555555555549</v>
      </c>
      <c r="T23" s="98">
        <f t="shared" ref="T23:T33" si="12">T22+$J23</f>
        <v>0.76126666666666665</v>
      </c>
      <c r="U23" s="98">
        <f t="shared" ref="U23:U33" si="13">U22+$J23</f>
        <v>0.80293333333333339</v>
      </c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</row>
    <row r="24" spans="1:43">
      <c r="A24" s="1951"/>
      <c r="B24" s="875" t="s">
        <v>242</v>
      </c>
      <c r="C24" s="515" t="s">
        <v>4</v>
      </c>
      <c r="D24" s="515" t="s">
        <v>20</v>
      </c>
      <c r="E24" s="1238">
        <v>0.66</v>
      </c>
      <c r="F24" s="774">
        <f>E23+E24</f>
        <v>1.17</v>
      </c>
      <c r="G24" s="1272" t="s">
        <v>1382</v>
      </c>
      <c r="H24" s="608" t="s">
        <v>1383</v>
      </c>
      <c r="I24" s="1251">
        <v>25</v>
      </c>
      <c r="J24" s="37">
        <f t="shared" si="8"/>
        <v>1.1000000000000001E-3</v>
      </c>
      <c r="K24" s="37">
        <f t="shared" ref="K24:K33" si="14">K23+J24</f>
        <v>1.9500000000000001E-3</v>
      </c>
      <c r="L24" s="98">
        <f t="shared" si="9"/>
        <v>0.31445000000000001</v>
      </c>
      <c r="M24" s="98">
        <f t="shared" si="9"/>
        <v>0.37695000000000001</v>
      </c>
      <c r="N24" s="98">
        <f t="shared" si="9"/>
        <v>0.43945000000000001</v>
      </c>
      <c r="O24" s="98">
        <f t="shared" si="9"/>
        <v>0.50195000000000001</v>
      </c>
      <c r="P24" s="98">
        <f t="shared" si="9"/>
        <v>0.56445000000000001</v>
      </c>
      <c r="Q24" s="98">
        <f t="shared" si="9"/>
        <v>0.62695000000000001</v>
      </c>
      <c r="R24" s="98">
        <f t="shared" si="10"/>
        <v>0.66861666666666664</v>
      </c>
      <c r="S24" s="98">
        <f t="shared" si="11"/>
        <v>0.71375555555555548</v>
      </c>
      <c r="T24" s="98">
        <f t="shared" si="12"/>
        <v>0.76236666666666664</v>
      </c>
      <c r="U24" s="98">
        <f t="shared" si="13"/>
        <v>0.80403333333333338</v>
      </c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</row>
    <row r="25" spans="1:43">
      <c r="A25" s="1951"/>
      <c r="B25" s="1096" t="s">
        <v>1149</v>
      </c>
      <c r="C25" s="515" t="s">
        <v>4</v>
      </c>
      <c r="D25" s="515" t="s">
        <v>21</v>
      </c>
      <c r="E25" s="1238">
        <v>0.6</v>
      </c>
      <c r="F25" s="774">
        <f>F24+E25</f>
        <v>1.77</v>
      </c>
      <c r="G25" s="1272" t="s">
        <v>1386</v>
      </c>
      <c r="H25" s="608" t="s">
        <v>1387</v>
      </c>
      <c r="I25" s="1251">
        <v>30</v>
      </c>
      <c r="J25" s="37">
        <f t="shared" si="8"/>
        <v>8.3333333333333339E-4</v>
      </c>
      <c r="K25" s="37">
        <f t="shared" si="14"/>
        <v>2.7833333333333334E-3</v>
      </c>
      <c r="L25" s="98">
        <f t="shared" si="9"/>
        <v>0.31528333333333336</v>
      </c>
      <c r="M25" s="98">
        <f t="shared" si="9"/>
        <v>0.37778333333333336</v>
      </c>
      <c r="N25" s="98">
        <f t="shared" si="9"/>
        <v>0.44028333333333336</v>
      </c>
      <c r="O25" s="98">
        <f t="shared" si="9"/>
        <v>0.50278333333333336</v>
      </c>
      <c r="P25" s="98">
        <f t="shared" si="9"/>
        <v>0.56528333333333336</v>
      </c>
      <c r="Q25" s="98">
        <f t="shared" si="9"/>
        <v>0.62778333333333336</v>
      </c>
      <c r="R25" s="98">
        <f t="shared" si="10"/>
        <v>0.66944999999999999</v>
      </c>
      <c r="S25" s="98">
        <f t="shared" si="11"/>
        <v>0.71458888888888883</v>
      </c>
      <c r="T25" s="98">
        <f t="shared" si="12"/>
        <v>0.76319999999999999</v>
      </c>
      <c r="U25" s="98">
        <f t="shared" si="13"/>
        <v>0.80486666666666673</v>
      </c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</row>
    <row r="26" spans="1:43">
      <c r="A26" s="1951"/>
      <c r="B26" s="1096" t="s">
        <v>244</v>
      </c>
      <c r="C26" s="515" t="s">
        <v>4</v>
      </c>
      <c r="D26" s="515" t="s">
        <v>22</v>
      </c>
      <c r="E26" s="1238">
        <v>0.33</v>
      </c>
      <c r="F26" s="774">
        <f>F25+E26</f>
        <v>2.1</v>
      </c>
      <c r="G26" s="1272" t="s">
        <v>782</v>
      </c>
      <c r="H26" s="608" t="s">
        <v>783</v>
      </c>
      <c r="I26" s="1251">
        <v>30</v>
      </c>
      <c r="J26" s="37">
        <f t="shared" si="8"/>
        <v>4.5833333333333338E-4</v>
      </c>
      <c r="K26" s="37">
        <f t="shared" si="14"/>
        <v>3.241666666666667E-3</v>
      </c>
      <c r="L26" s="98">
        <f t="shared" si="9"/>
        <v>0.3157416666666667</v>
      </c>
      <c r="M26" s="98">
        <f t="shared" si="9"/>
        <v>0.3782416666666667</v>
      </c>
      <c r="N26" s="98">
        <f t="shared" si="9"/>
        <v>0.4407416666666667</v>
      </c>
      <c r="O26" s="98">
        <f t="shared" si="9"/>
        <v>0.5032416666666667</v>
      </c>
      <c r="P26" s="98">
        <f t="shared" si="9"/>
        <v>0.5657416666666667</v>
      </c>
      <c r="Q26" s="98">
        <f t="shared" si="9"/>
        <v>0.6282416666666667</v>
      </c>
      <c r="R26" s="98">
        <f t="shared" si="10"/>
        <v>0.66990833333333333</v>
      </c>
      <c r="S26" s="98">
        <f t="shared" si="11"/>
        <v>0.71504722222222217</v>
      </c>
      <c r="T26" s="98">
        <f t="shared" si="12"/>
        <v>0.76365833333333333</v>
      </c>
      <c r="U26" s="98">
        <f t="shared" si="13"/>
        <v>0.80532500000000007</v>
      </c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</row>
    <row r="27" spans="1:43">
      <c r="A27" s="1951"/>
      <c r="B27" s="1096" t="s">
        <v>1446</v>
      </c>
      <c r="C27" s="515" t="s">
        <v>1447</v>
      </c>
      <c r="D27" s="515" t="s">
        <v>23</v>
      </c>
      <c r="E27" s="1239">
        <v>0.53</v>
      </c>
      <c r="F27" s="774">
        <f t="shared" ref="F27:F33" si="15">F26+E27</f>
        <v>2.63</v>
      </c>
      <c r="G27" s="719" t="s">
        <v>1448</v>
      </c>
      <c r="H27" s="581" t="s">
        <v>1449</v>
      </c>
      <c r="I27" s="1251">
        <v>30</v>
      </c>
      <c r="J27" s="37">
        <f t="shared" si="8"/>
        <v>7.361111111111111E-4</v>
      </c>
      <c r="K27" s="37">
        <f t="shared" si="14"/>
        <v>3.977777777777778E-3</v>
      </c>
      <c r="L27" s="98">
        <f t="shared" si="9"/>
        <v>0.3164777777777778</v>
      </c>
      <c r="M27" s="98">
        <f t="shared" si="9"/>
        <v>0.3789777777777778</v>
      </c>
      <c r="N27" s="98">
        <f t="shared" si="9"/>
        <v>0.4414777777777778</v>
      </c>
      <c r="O27" s="98">
        <f t="shared" si="9"/>
        <v>0.50397777777777786</v>
      </c>
      <c r="P27" s="98">
        <f t="shared" si="9"/>
        <v>0.56647777777777786</v>
      </c>
      <c r="Q27" s="98">
        <f t="shared" si="9"/>
        <v>0.62897777777777786</v>
      </c>
      <c r="R27" s="98">
        <f t="shared" si="10"/>
        <v>0.67064444444444449</v>
      </c>
      <c r="S27" s="98">
        <f t="shared" si="11"/>
        <v>0.71578333333333333</v>
      </c>
      <c r="T27" s="98">
        <f t="shared" si="12"/>
        <v>0.76439444444444449</v>
      </c>
      <c r="U27" s="98">
        <f t="shared" si="13"/>
        <v>0.80606111111111123</v>
      </c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</row>
    <row r="28" spans="1:43">
      <c r="A28" s="1951"/>
      <c r="B28" s="1096" t="s">
        <v>1452</v>
      </c>
      <c r="C28" s="515" t="s">
        <v>5</v>
      </c>
      <c r="D28" s="515" t="s">
        <v>24</v>
      </c>
      <c r="E28" s="774">
        <v>3.14</v>
      </c>
      <c r="F28" s="774">
        <f t="shared" si="15"/>
        <v>5.77</v>
      </c>
      <c r="G28" s="584" t="s">
        <v>1453</v>
      </c>
      <c r="H28" s="584" t="s">
        <v>1454</v>
      </c>
      <c r="I28" s="1251">
        <v>30</v>
      </c>
      <c r="J28" s="37">
        <f t="shared" si="8"/>
        <v>4.3611111111111116E-3</v>
      </c>
      <c r="K28" s="37">
        <f t="shared" si="14"/>
        <v>8.3388888888888887E-3</v>
      </c>
      <c r="L28" s="98">
        <f t="shared" si="9"/>
        <v>0.3208388888888889</v>
      </c>
      <c r="M28" s="98">
        <f t="shared" si="9"/>
        <v>0.3833388888888889</v>
      </c>
      <c r="N28" s="98">
        <f t="shared" si="9"/>
        <v>0.4458388888888889</v>
      </c>
      <c r="O28" s="98">
        <f t="shared" si="9"/>
        <v>0.50833888888888901</v>
      </c>
      <c r="P28" s="98">
        <f t="shared" si="9"/>
        <v>0.57083888888888901</v>
      </c>
      <c r="Q28" s="98">
        <f t="shared" si="9"/>
        <v>0.63333888888888901</v>
      </c>
      <c r="R28" s="98">
        <f t="shared" si="10"/>
        <v>0.67500555555555564</v>
      </c>
      <c r="S28" s="98">
        <f t="shared" si="11"/>
        <v>0.72014444444444448</v>
      </c>
      <c r="T28" s="98">
        <f t="shared" si="12"/>
        <v>0.76875555555555564</v>
      </c>
      <c r="U28" s="98">
        <f t="shared" si="13"/>
        <v>0.81042222222222238</v>
      </c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</row>
    <row r="29" spans="1:43">
      <c r="A29" s="1951"/>
      <c r="B29" s="1096" t="s">
        <v>1437</v>
      </c>
      <c r="C29" s="515" t="s">
        <v>5</v>
      </c>
      <c r="D29" s="515" t="s">
        <v>25</v>
      </c>
      <c r="E29" s="774">
        <v>0.92</v>
      </c>
      <c r="F29" s="774">
        <f t="shared" si="15"/>
        <v>6.6899999999999995</v>
      </c>
      <c r="G29" s="719" t="s">
        <v>1455</v>
      </c>
      <c r="H29" s="581" t="s">
        <v>1456</v>
      </c>
      <c r="I29" s="1251">
        <v>30</v>
      </c>
      <c r="J29" s="37">
        <f t="shared" si="8"/>
        <v>1.2777777777777779E-3</v>
      </c>
      <c r="K29" s="37">
        <f t="shared" si="14"/>
        <v>9.6166666666666657E-3</v>
      </c>
      <c r="L29" s="98">
        <f t="shared" si="9"/>
        <v>0.32211666666666666</v>
      </c>
      <c r="M29" s="98">
        <f t="shared" si="9"/>
        <v>0.38461666666666666</v>
      </c>
      <c r="N29" s="98">
        <f t="shared" si="9"/>
        <v>0.44711666666666666</v>
      </c>
      <c r="O29" s="98">
        <f t="shared" si="9"/>
        <v>0.50961666666666683</v>
      </c>
      <c r="P29" s="98">
        <f t="shared" si="9"/>
        <v>0.57211666666666683</v>
      </c>
      <c r="Q29" s="98">
        <f t="shared" si="9"/>
        <v>0.63461666666666683</v>
      </c>
      <c r="R29" s="98">
        <f t="shared" si="10"/>
        <v>0.67628333333333346</v>
      </c>
      <c r="S29" s="98">
        <f t="shared" si="11"/>
        <v>0.7214222222222223</v>
      </c>
      <c r="T29" s="98">
        <f t="shared" si="12"/>
        <v>0.77003333333333346</v>
      </c>
      <c r="U29" s="98">
        <f t="shared" si="13"/>
        <v>0.8117000000000002</v>
      </c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</row>
    <row r="30" spans="1:43" ht="16.5" customHeight="1">
      <c r="A30" s="1951"/>
      <c r="B30" s="1096" t="s">
        <v>1435</v>
      </c>
      <c r="C30" s="515" t="s">
        <v>5</v>
      </c>
      <c r="D30" s="515" t="s">
        <v>26</v>
      </c>
      <c r="E30" s="774">
        <v>2.48</v>
      </c>
      <c r="F30" s="774">
        <f t="shared" si="15"/>
        <v>9.17</v>
      </c>
      <c r="G30" s="584" t="s">
        <v>1458</v>
      </c>
      <c r="H30" s="584" t="s">
        <v>1457</v>
      </c>
      <c r="I30" s="1251">
        <v>30</v>
      </c>
      <c r="J30" s="37">
        <f t="shared" si="8"/>
        <v>3.4444444444444444E-3</v>
      </c>
      <c r="K30" s="37">
        <f t="shared" si="14"/>
        <v>1.306111111111111E-2</v>
      </c>
      <c r="L30" s="98">
        <f t="shared" si="9"/>
        <v>0.32556111111111108</v>
      </c>
      <c r="M30" s="98">
        <f t="shared" si="9"/>
        <v>0.38806111111111108</v>
      </c>
      <c r="N30" s="98">
        <f t="shared" si="9"/>
        <v>0.45056111111111108</v>
      </c>
      <c r="O30" s="98">
        <f t="shared" si="9"/>
        <v>0.5130611111111113</v>
      </c>
      <c r="P30" s="98">
        <f t="shared" si="9"/>
        <v>0.5755611111111113</v>
      </c>
      <c r="Q30" s="98">
        <f t="shared" si="9"/>
        <v>0.6380611111111113</v>
      </c>
      <c r="R30" s="98">
        <f t="shared" si="10"/>
        <v>0.67972777777777793</v>
      </c>
      <c r="S30" s="98">
        <f t="shared" si="11"/>
        <v>0.72486666666666677</v>
      </c>
      <c r="T30" s="98">
        <f t="shared" si="12"/>
        <v>0.77347777777777793</v>
      </c>
      <c r="U30" s="98">
        <f t="shared" si="13"/>
        <v>0.81514444444444467</v>
      </c>
      <c r="Y30" s="15"/>
      <c r="Z30" s="15"/>
      <c r="AA30" s="1144"/>
      <c r="AB30" s="1144"/>
      <c r="AC30" s="1144"/>
      <c r="AD30" s="1144"/>
      <c r="AE30" s="1144"/>
      <c r="AF30" s="1144"/>
      <c r="AG30" s="1144"/>
      <c r="AH30" s="1144"/>
      <c r="AI30" s="15"/>
      <c r="AJ30" s="15"/>
      <c r="AK30" s="15"/>
      <c r="AL30" s="15"/>
      <c r="AM30" s="15"/>
      <c r="AN30" s="15"/>
      <c r="AO30" s="15"/>
    </row>
    <row r="31" spans="1:43">
      <c r="A31" s="1951"/>
      <c r="B31" s="875" t="s">
        <v>1459</v>
      </c>
      <c r="C31" s="515" t="s">
        <v>5</v>
      </c>
      <c r="D31" s="515" t="s">
        <v>27</v>
      </c>
      <c r="E31" s="774">
        <v>0.48</v>
      </c>
      <c r="F31" s="774">
        <f t="shared" si="15"/>
        <v>9.65</v>
      </c>
      <c r="G31" s="719" t="s">
        <v>1460</v>
      </c>
      <c r="H31" s="581" t="s">
        <v>1461</v>
      </c>
      <c r="I31" s="1251">
        <v>25</v>
      </c>
      <c r="J31" s="37">
        <f t="shared" si="8"/>
        <v>7.9999999999999993E-4</v>
      </c>
      <c r="K31" s="37">
        <f t="shared" si="14"/>
        <v>1.3861111111111111E-2</v>
      </c>
      <c r="L31" s="98">
        <f t="shared" si="9"/>
        <v>0.3263611111111111</v>
      </c>
      <c r="M31" s="98">
        <f t="shared" si="9"/>
        <v>0.3888611111111111</v>
      </c>
      <c r="N31" s="98">
        <f t="shared" si="9"/>
        <v>0.4513611111111111</v>
      </c>
      <c r="O31" s="98">
        <f t="shared" si="9"/>
        <v>0.51386111111111132</v>
      </c>
      <c r="P31" s="98">
        <f t="shared" si="9"/>
        <v>0.57636111111111132</v>
      </c>
      <c r="Q31" s="98">
        <f t="shared" si="9"/>
        <v>0.63886111111111132</v>
      </c>
      <c r="R31" s="98">
        <f t="shared" si="10"/>
        <v>0.68052777777777795</v>
      </c>
      <c r="S31" s="98">
        <f t="shared" si="11"/>
        <v>0.72566666666666679</v>
      </c>
      <c r="T31" s="98">
        <f t="shared" si="12"/>
        <v>0.77427777777777795</v>
      </c>
      <c r="U31" s="98">
        <f t="shared" si="13"/>
        <v>0.81594444444444469</v>
      </c>
      <c r="Y31" s="1144"/>
      <c r="Z31" s="1144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</row>
    <row r="32" spans="1:43" ht="15.75" customHeight="1">
      <c r="A32" s="1951"/>
      <c r="B32" s="1241" t="s">
        <v>1434</v>
      </c>
      <c r="C32" s="1279" t="s">
        <v>5</v>
      </c>
      <c r="D32" s="515" t="s">
        <v>28</v>
      </c>
      <c r="E32" s="1280">
        <v>0.7</v>
      </c>
      <c r="F32" s="774">
        <f t="shared" si="15"/>
        <v>10.35</v>
      </c>
      <c r="G32" s="719" t="s">
        <v>1462</v>
      </c>
      <c r="H32" s="581" t="s">
        <v>1463</v>
      </c>
      <c r="I32" s="1247">
        <v>25</v>
      </c>
      <c r="J32" s="37">
        <f t="shared" si="8"/>
        <v>1.1666666666666665E-3</v>
      </c>
      <c r="K32" s="37">
        <f t="shared" si="14"/>
        <v>1.5027777777777777E-2</v>
      </c>
      <c r="L32" s="98">
        <f t="shared" si="9"/>
        <v>0.32752777777777775</v>
      </c>
      <c r="M32" s="98">
        <f t="shared" si="9"/>
        <v>0.39002777777777775</v>
      </c>
      <c r="N32" s="98">
        <f t="shared" si="9"/>
        <v>0.45252777777777775</v>
      </c>
      <c r="O32" s="98">
        <f t="shared" si="9"/>
        <v>0.51502777777777797</v>
      </c>
      <c r="P32" s="98">
        <f t="shared" si="9"/>
        <v>0.57752777777777797</v>
      </c>
      <c r="Q32" s="98">
        <f t="shared" si="9"/>
        <v>0.64002777777777797</v>
      </c>
      <c r="R32" s="98">
        <f t="shared" si="10"/>
        <v>0.6816944444444446</v>
      </c>
      <c r="S32" s="98">
        <f t="shared" si="11"/>
        <v>0.72683333333333344</v>
      </c>
      <c r="T32" s="98">
        <f t="shared" si="12"/>
        <v>0.7754444444444446</v>
      </c>
      <c r="U32" s="98">
        <f t="shared" si="13"/>
        <v>0.81711111111111134</v>
      </c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</row>
    <row r="33" spans="1:29" ht="18.75" customHeight="1">
      <c r="A33" s="1951"/>
      <c r="B33" s="1241" t="s">
        <v>1464</v>
      </c>
      <c r="C33" s="1279" t="s">
        <v>5</v>
      </c>
      <c r="D33" s="515" t="s">
        <v>29</v>
      </c>
      <c r="E33" s="1280">
        <v>0.47</v>
      </c>
      <c r="F33" s="774">
        <f t="shared" si="15"/>
        <v>10.82</v>
      </c>
      <c r="G33" s="932" t="s">
        <v>1425</v>
      </c>
      <c r="H33" s="932" t="s">
        <v>1426</v>
      </c>
      <c r="I33" s="1247">
        <v>25</v>
      </c>
      <c r="J33" s="37">
        <f t="shared" si="8"/>
        <v>7.8333333333333326E-4</v>
      </c>
      <c r="K33" s="37">
        <f t="shared" si="14"/>
        <v>1.5811111111111109E-2</v>
      </c>
      <c r="L33" s="98">
        <f t="shared" si="9"/>
        <v>0.32831111111111111</v>
      </c>
      <c r="M33" s="98">
        <f t="shared" si="9"/>
        <v>0.39081111111111111</v>
      </c>
      <c r="N33" s="98">
        <f t="shared" si="9"/>
        <v>0.45331111111111111</v>
      </c>
      <c r="O33" s="98">
        <f t="shared" si="9"/>
        <v>0.51581111111111133</v>
      </c>
      <c r="P33" s="98">
        <f t="shared" si="9"/>
        <v>0.57831111111111133</v>
      </c>
      <c r="Q33" s="98">
        <f t="shared" si="9"/>
        <v>0.64081111111111133</v>
      </c>
      <c r="R33" s="98">
        <f t="shared" si="10"/>
        <v>0.68247777777777796</v>
      </c>
      <c r="S33" s="98">
        <f t="shared" si="11"/>
        <v>0.7276166666666668</v>
      </c>
      <c r="T33" s="98">
        <f t="shared" si="12"/>
        <v>0.77622777777777796</v>
      </c>
      <c r="U33" s="98">
        <f t="shared" si="13"/>
        <v>0.8178944444444447</v>
      </c>
      <c r="X33" s="15"/>
      <c r="Y33" s="15"/>
      <c r="Z33" s="15"/>
    </row>
    <row r="34" spans="1:29" ht="25.5">
      <c r="A34" s="1138"/>
      <c r="C34" s="79"/>
      <c r="D34" s="1142"/>
      <c r="E34" s="1142"/>
      <c r="F34" s="1142"/>
      <c r="G34" s="1142"/>
      <c r="H34" s="1142"/>
      <c r="I34" s="1142"/>
      <c r="J34" s="1137"/>
      <c r="K34" s="1144"/>
      <c r="L34" s="1144"/>
      <c r="M34" s="1144"/>
      <c r="N34" s="1144"/>
      <c r="O34" s="1144"/>
      <c r="P34" s="1144"/>
      <c r="Q34" s="1144"/>
      <c r="R34" s="1144"/>
      <c r="S34" s="1144"/>
      <c r="T34" s="1144"/>
      <c r="U34" s="15"/>
      <c r="V34" s="15"/>
      <c r="W34" s="94"/>
    </row>
    <row r="35" spans="1:29">
      <c r="A35" s="1151"/>
      <c r="B35" s="63"/>
      <c r="C35" s="84"/>
      <c r="D35" s="84"/>
      <c r="E35" s="86"/>
      <c r="F35" s="86"/>
      <c r="G35" s="638"/>
      <c r="H35" s="638"/>
      <c r="I35" s="86"/>
      <c r="J35" s="86"/>
      <c r="K35" s="87"/>
      <c r="L35" s="393"/>
      <c r="M35" s="393"/>
      <c r="N35" s="393"/>
      <c r="O35" s="393"/>
      <c r="P35" s="393"/>
      <c r="Q35" s="393"/>
      <c r="R35" s="393"/>
      <c r="S35" s="393"/>
      <c r="T35" s="393"/>
      <c r="U35" s="393"/>
      <c r="V35" s="393"/>
      <c r="W35" s="393"/>
      <c r="X35" s="393"/>
      <c r="Y35" s="393"/>
      <c r="Z35" s="393"/>
      <c r="AA35" s="15"/>
      <c r="AB35" s="15"/>
      <c r="AC35" s="15"/>
    </row>
    <row r="36" spans="1:29" ht="25.5">
      <c r="A36" s="1151"/>
      <c r="B36" s="17"/>
      <c r="C36" s="79"/>
      <c r="D36" s="1142"/>
      <c r="E36" s="1142"/>
      <c r="F36" s="1142"/>
      <c r="G36" s="1142"/>
      <c r="H36" s="1142"/>
      <c r="I36" s="1142"/>
      <c r="J36" s="1137"/>
      <c r="K36" s="1144"/>
      <c r="L36" s="1144"/>
      <c r="M36" s="1144"/>
      <c r="N36" s="1144"/>
      <c r="O36" s="1144"/>
      <c r="P36" s="1144"/>
      <c r="Q36" s="1144"/>
      <c r="R36" s="1144"/>
      <c r="S36" s="1144"/>
      <c r="T36" s="1144"/>
      <c r="U36" s="15"/>
      <c r="V36" s="15"/>
      <c r="W36" s="94"/>
      <c r="X36" s="94"/>
      <c r="Y36" s="15"/>
      <c r="Z36" s="15"/>
      <c r="AA36" s="15"/>
      <c r="AB36" s="15"/>
      <c r="AC36" s="15"/>
    </row>
    <row r="37" spans="1:29">
      <c r="A37" s="1151"/>
      <c r="C37" s="1972"/>
      <c r="D37" s="1216" t="s">
        <v>1264</v>
      </c>
      <c r="E37" s="1217"/>
      <c r="F37" s="1218"/>
      <c r="G37" s="1218"/>
      <c r="H37" s="1219"/>
      <c r="I37" s="1220"/>
      <c r="J37" s="1226">
        <f>F33+F15</f>
        <v>23.400000000000002</v>
      </c>
      <c r="K37" s="1137"/>
      <c r="L37" s="1137"/>
      <c r="M37" s="1137"/>
      <c r="N37" s="1137"/>
      <c r="O37" s="1137"/>
      <c r="P37" s="1137"/>
      <c r="Q37" s="1137"/>
      <c r="R37" s="1137"/>
      <c r="S37" s="1137"/>
      <c r="T37" s="1137"/>
      <c r="U37" s="15"/>
      <c r="V37" s="15"/>
      <c r="W37" s="94"/>
      <c r="X37" s="94"/>
    </row>
    <row r="38" spans="1:29">
      <c r="A38" s="1151"/>
      <c r="C38" s="1972"/>
      <c r="D38" s="1221" t="s">
        <v>1274</v>
      </c>
      <c r="E38" s="1213"/>
      <c r="F38" s="1213"/>
      <c r="G38" s="1213"/>
      <c r="H38" s="1214"/>
      <c r="I38" s="1215"/>
      <c r="J38" s="1227">
        <v>10</v>
      </c>
      <c r="K38" s="82"/>
      <c r="L38" s="1137"/>
      <c r="M38" s="82"/>
      <c r="N38" s="1137"/>
      <c r="O38" s="82"/>
      <c r="P38" s="1137"/>
      <c r="Q38" s="82"/>
      <c r="R38" s="1137"/>
      <c r="S38" s="82"/>
      <c r="T38" s="1137"/>
      <c r="U38" s="1137"/>
      <c r="V38" s="15"/>
      <c r="W38" s="94"/>
      <c r="X38" s="94"/>
    </row>
    <row r="39" spans="1:29" ht="18">
      <c r="A39" s="824"/>
      <c r="C39" s="84"/>
      <c r="D39" s="1221"/>
      <c r="E39" s="1213"/>
      <c r="F39" s="1213"/>
      <c r="G39" s="1213"/>
      <c r="H39" s="1214"/>
      <c r="I39" s="1215"/>
      <c r="J39" s="1227"/>
      <c r="K39" s="89"/>
      <c r="L39" s="89"/>
      <c r="M39" s="89"/>
      <c r="N39" s="89"/>
      <c r="O39" s="89"/>
      <c r="P39" s="89"/>
      <c r="Q39" s="89"/>
      <c r="R39" s="89"/>
      <c r="S39" s="89"/>
      <c r="T39" s="89"/>
      <c r="U39" s="1137"/>
      <c r="V39" s="15"/>
      <c r="W39" s="94"/>
      <c r="X39" s="93"/>
    </row>
    <row r="40" spans="1:29">
      <c r="A40" s="824"/>
      <c r="B40" s="17"/>
      <c r="C40" s="1139"/>
      <c r="D40" s="1221" t="s">
        <v>1559</v>
      </c>
      <c r="E40" s="1213"/>
      <c r="F40" s="1213"/>
      <c r="G40" s="1213"/>
      <c r="H40" s="1214"/>
      <c r="I40" s="1215"/>
      <c r="J40" s="1227">
        <f>J38*J37</f>
        <v>234.00000000000003</v>
      </c>
      <c r="K40" s="1141"/>
      <c r="L40" s="1141"/>
      <c r="M40" s="1141"/>
      <c r="N40" s="1141"/>
      <c r="O40" s="1141"/>
      <c r="P40" s="1141"/>
      <c r="Q40" s="1141"/>
      <c r="R40" s="1141"/>
      <c r="S40" s="1141"/>
      <c r="T40" s="1141"/>
      <c r="U40" s="1137"/>
      <c r="V40" s="15"/>
      <c r="W40" s="94"/>
      <c r="X40" s="94"/>
    </row>
    <row r="41" spans="1:29" ht="21" customHeight="1">
      <c r="A41" s="824"/>
      <c r="B41" s="17"/>
      <c r="D41" s="1222"/>
      <c r="E41" s="1223"/>
      <c r="F41" s="1223"/>
      <c r="G41" s="1223"/>
      <c r="H41" s="1224"/>
      <c r="I41" s="1225"/>
      <c r="J41" s="1228"/>
      <c r="X41" s="94"/>
    </row>
    <row r="42" spans="1:29">
      <c r="A42" s="730"/>
      <c r="B42" s="17"/>
      <c r="X42" s="94"/>
    </row>
    <row r="43" spans="1:29">
      <c r="A43" s="15"/>
      <c r="B43" s="17"/>
      <c r="X43" s="94"/>
    </row>
    <row r="44" spans="1:29" ht="16.5" customHeight="1">
      <c r="A44" s="15"/>
      <c r="B44" s="17"/>
      <c r="X44" s="94"/>
    </row>
    <row r="45" spans="1:29" ht="23.25" customHeight="1">
      <c r="A45" s="15"/>
      <c r="B45" s="17"/>
      <c r="X45" s="94"/>
    </row>
    <row r="46" spans="1:29">
      <c r="A46" s="15"/>
      <c r="B46" s="17"/>
      <c r="X46" s="94"/>
    </row>
    <row r="47" spans="1:29">
      <c r="A47" s="15"/>
      <c r="B47" s="17"/>
      <c r="X47" s="94"/>
    </row>
    <row r="48" spans="1:29">
      <c r="A48" s="15"/>
      <c r="B48" s="17"/>
      <c r="X48" s="94"/>
    </row>
    <row r="49" spans="1:24">
      <c r="A49" s="15"/>
      <c r="B49" s="17"/>
      <c r="X49" s="94"/>
    </row>
    <row r="50" spans="1:24">
      <c r="A50" s="15"/>
      <c r="B50" s="17"/>
      <c r="X50" s="94"/>
    </row>
    <row r="51" spans="1:24">
      <c r="A51" s="15"/>
      <c r="B51" s="17"/>
      <c r="X51" s="94"/>
    </row>
    <row r="52" spans="1:24">
      <c r="A52" s="15"/>
      <c r="B52" s="17"/>
      <c r="X52" s="94"/>
    </row>
    <row r="53" spans="1:24">
      <c r="A53" s="15"/>
      <c r="B53" s="17"/>
      <c r="X53" s="94"/>
    </row>
    <row r="54" spans="1:24" ht="38.25" customHeight="1">
      <c r="A54" s="15"/>
      <c r="B54" s="17"/>
      <c r="X54" s="94"/>
    </row>
    <row r="55" spans="1:24" ht="24" customHeight="1">
      <c r="A55" s="15"/>
      <c r="B55" s="17"/>
      <c r="X55" s="94"/>
    </row>
    <row r="56" spans="1:24">
      <c r="A56" s="15"/>
      <c r="B56" s="17"/>
      <c r="X56" s="94"/>
    </row>
    <row r="57" spans="1:24">
      <c r="A57" s="15"/>
      <c r="B57" s="17"/>
      <c r="X57" s="94"/>
    </row>
    <row r="58" spans="1:24">
      <c r="A58" s="15"/>
      <c r="B58" s="17"/>
      <c r="X58" s="94"/>
    </row>
    <row r="59" spans="1:24" ht="16.5" customHeight="1">
      <c r="A59" s="79"/>
      <c r="X59" s="94"/>
    </row>
    <row r="60" spans="1:24">
      <c r="A60" s="15"/>
    </row>
    <row r="61" spans="1:24">
      <c r="A61" s="15"/>
    </row>
    <row r="62" spans="1:24">
      <c r="A62" s="15"/>
    </row>
    <row r="63" spans="1:24">
      <c r="A63" s="15"/>
    </row>
    <row r="64" spans="1:24">
      <c r="A64" s="15"/>
    </row>
    <row r="65" spans="1:1">
      <c r="A65" s="15"/>
    </row>
    <row r="66" spans="1:1">
      <c r="A66" s="15"/>
    </row>
    <row r="67" spans="1:1" ht="21.75" customHeight="1">
      <c r="A67" s="15"/>
    </row>
    <row r="68" spans="1:1">
      <c r="A68" s="15"/>
    </row>
    <row r="69" spans="1:1" ht="17.25" customHeight="1">
      <c r="A69" s="15"/>
    </row>
    <row r="70" spans="1:1" ht="35.25" customHeight="1">
      <c r="A70" s="15"/>
    </row>
    <row r="71" spans="1:1">
      <c r="A71" s="15"/>
    </row>
    <row r="72" spans="1:1" ht="18" customHeight="1">
      <c r="A72" s="15"/>
    </row>
    <row r="73" spans="1:1">
      <c r="A73" s="15"/>
    </row>
    <row r="74" spans="1:1">
      <c r="A74" s="15"/>
    </row>
    <row r="75" spans="1:1">
      <c r="A75" s="15"/>
    </row>
    <row r="76" spans="1:1">
      <c r="A76" s="15"/>
    </row>
    <row r="77" spans="1:1">
      <c r="A77" s="15"/>
    </row>
    <row r="78" spans="1:1" ht="16.5" customHeight="1">
      <c r="A78" s="15"/>
    </row>
    <row r="79" spans="1:1" ht="16.5" customHeight="1">
      <c r="A79" s="15"/>
    </row>
    <row r="80" spans="1:1">
      <c r="A80" s="15"/>
    </row>
    <row r="81" spans="1:1">
      <c r="A81" s="15"/>
    </row>
    <row r="82" spans="1:1">
      <c r="A82" s="15"/>
    </row>
  </sheetData>
  <mergeCells count="19">
    <mergeCell ref="B1:B2"/>
    <mergeCell ref="A3:C3"/>
    <mergeCell ref="A4:A5"/>
    <mergeCell ref="B4:B5"/>
    <mergeCell ref="C4:C5"/>
    <mergeCell ref="D4:K4"/>
    <mergeCell ref="G5:H5"/>
    <mergeCell ref="D3:U3"/>
    <mergeCell ref="A22:A33"/>
    <mergeCell ref="C37:C38"/>
    <mergeCell ref="A6:A15"/>
    <mergeCell ref="J17:L17"/>
    <mergeCell ref="A19:C19"/>
    <mergeCell ref="A20:A21"/>
    <mergeCell ref="B20:B21"/>
    <mergeCell ref="C20:C21"/>
    <mergeCell ref="D20:K20"/>
    <mergeCell ref="G21:H21"/>
    <mergeCell ref="D19:U19"/>
  </mergeCells>
  <pageMargins left="0.43307086614173229" right="0.23622047244094491" top="0.74803149606299213" bottom="0.74803149606299213" header="0.31496062992125984" footer="0.31496062992125984"/>
  <pageSetup paperSize="8" scale="85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A90"/>
  <sheetViews>
    <sheetView topLeftCell="A14" zoomScale="80" zoomScaleNormal="80" workbookViewId="0">
      <selection activeCell="J57" sqref="J57"/>
    </sheetView>
  </sheetViews>
  <sheetFormatPr defaultRowHeight="16.5"/>
  <cols>
    <col min="1" max="1" width="6.140625" style="1" customWidth="1"/>
    <col min="2" max="2" width="40" style="12" bestFit="1" customWidth="1"/>
    <col min="3" max="4" width="5.140625" style="13" customWidth="1"/>
    <col min="5" max="5" width="8.85546875" style="11" customWidth="1"/>
    <col min="6" max="6" width="7.85546875" style="11" customWidth="1"/>
    <col min="7" max="8" width="12.85546875" style="11" customWidth="1"/>
    <col min="9" max="9" width="10.140625" style="11" customWidth="1"/>
    <col min="10" max="10" width="8.85546875" style="11" bestFit="1" customWidth="1"/>
    <col min="11" max="11" width="9.42578125" style="11" customWidth="1"/>
    <col min="12" max="12" width="7.85546875" style="11" customWidth="1"/>
    <col min="13" max="13" width="7.28515625" style="11" customWidth="1"/>
    <col min="14" max="14" width="7.7109375" style="11" customWidth="1"/>
    <col min="15" max="15" width="9.85546875" style="11" customWidth="1"/>
    <col min="16" max="16" width="7.42578125" style="11" customWidth="1"/>
    <col min="17" max="17" width="9.7109375" style="11" customWidth="1"/>
    <col min="18" max="22" width="7.42578125" style="11" customWidth="1"/>
    <col min="23" max="24" width="7.42578125" style="1" customWidth="1"/>
    <col min="25" max="26" width="9.7109375" style="1" customWidth="1"/>
    <col min="27" max="47" width="7.42578125" style="1" customWidth="1"/>
    <col min="48" max="48" width="6.85546875" style="1" customWidth="1"/>
    <col min="49" max="49" width="9.140625" style="1"/>
    <col min="50" max="50" width="99" style="1" customWidth="1"/>
    <col min="51" max="16384" width="9.140625" style="1"/>
  </cols>
  <sheetData>
    <row r="1" spans="1:53" ht="36.75" customHeight="1">
      <c r="A1" s="15"/>
      <c r="B1" s="1952">
        <v>3</v>
      </c>
      <c r="C1" s="727"/>
      <c r="D1" s="38" t="s">
        <v>269</v>
      </c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  <c r="P1" s="361"/>
      <c r="Q1" s="723"/>
      <c r="R1" s="723"/>
      <c r="S1" s="723"/>
      <c r="T1" s="723"/>
      <c r="U1" s="723"/>
      <c r="V1" s="723"/>
      <c r="W1" s="723"/>
      <c r="X1" s="723"/>
      <c r="Y1" s="723"/>
      <c r="Z1" s="723"/>
      <c r="AA1" s="723"/>
      <c r="AB1" s="723"/>
      <c r="AC1" s="723"/>
      <c r="AD1" s="723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</row>
    <row r="2" spans="1:53" ht="36.75" customHeight="1">
      <c r="A2" s="15"/>
      <c r="B2" s="1952"/>
      <c r="C2" s="727"/>
      <c r="D2" s="38" t="s">
        <v>1508</v>
      </c>
      <c r="E2" s="361"/>
      <c r="F2" s="361"/>
      <c r="G2" s="361"/>
      <c r="H2" s="361"/>
      <c r="I2" s="361"/>
      <c r="J2" s="361"/>
      <c r="K2" s="361"/>
      <c r="L2" s="361"/>
      <c r="M2" s="361"/>
      <c r="N2" s="361"/>
      <c r="O2" s="361"/>
      <c r="P2" s="361"/>
      <c r="Q2" s="723"/>
      <c r="R2" s="723"/>
      <c r="S2" s="723"/>
      <c r="T2" s="723"/>
      <c r="U2" s="723"/>
      <c r="V2" s="723"/>
      <c r="W2" s="723"/>
      <c r="X2" s="723"/>
      <c r="Y2" s="723"/>
      <c r="Z2" s="723"/>
      <c r="AA2" s="723"/>
      <c r="AB2" s="723"/>
      <c r="AC2" s="723"/>
      <c r="AD2" s="723"/>
      <c r="AE2" s="723"/>
      <c r="AF2" s="723"/>
      <c r="AG2" s="723"/>
      <c r="AH2" s="723"/>
      <c r="AI2" s="723"/>
      <c r="AJ2" s="723"/>
      <c r="AK2" s="723"/>
      <c r="AL2" s="723"/>
      <c r="AM2" s="723"/>
      <c r="AN2" s="723"/>
      <c r="AO2" s="723"/>
      <c r="AP2" s="723"/>
      <c r="AQ2" s="723"/>
      <c r="AR2" s="723"/>
      <c r="AS2" s="723"/>
      <c r="AT2" s="723"/>
      <c r="AU2" s="723"/>
      <c r="AV2" s="15"/>
    </row>
    <row r="3" spans="1:53" ht="25.5">
      <c r="A3" s="1982" t="s">
        <v>17</v>
      </c>
      <c r="B3" s="1982"/>
      <c r="C3" s="1982"/>
      <c r="D3" s="1983" t="s">
        <v>263</v>
      </c>
      <c r="E3" s="1960"/>
      <c r="F3" s="1960"/>
      <c r="G3" s="1960"/>
      <c r="H3" s="1960"/>
      <c r="I3" s="1960"/>
      <c r="J3" s="1960"/>
      <c r="K3" s="1960"/>
      <c r="L3" s="1960"/>
      <c r="M3" s="1960"/>
      <c r="N3" s="1960"/>
      <c r="O3" s="1960"/>
      <c r="P3" s="1960"/>
      <c r="Q3" s="1960"/>
      <c r="R3" s="1960"/>
      <c r="S3" s="1960"/>
      <c r="T3" s="1960"/>
      <c r="U3" s="1960"/>
      <c r="V3" s="1960"/>
      <c r="W3" s="1960"/>
      <c r="X3" s="1960"/>
      <c r="Y3" s="1961"/>
      <c r="Z3" s="338"/>
      <c r="AA3" s="338"/>
      <c r="AB3" s="338"/>
      <c r="AC3" s="338"/>
      <c r="AD3" s="1190"/>
      <c r="AE3" s="1190"/>
      <c r="AF3" s="1190"/>
      <c r="AG3" s="1190"/>
      <c r="AH3" s="723"/>
      <c r="AI3" s="723"/>
      <c r="AJ3" s="723"/>
      <c r="AK3" s="723"/>
      <c r="AL3" s="723"/>
      <c r="AM3" s="723"/>
      <c r="AN3" s="723"/>
      <c r="AO3" s="723"/>
      <c r="AP3" s="723"/>
      <c r="AQ3" s="723"/>
      <c r="AR3" s="15"/>
      <c r="AS3" s="15"/>
      <c r="AT3" s="15"/>
      <c r="AU3" s="15"/>
      <c r="AV3" s="15"/>
      <c r="AW3" s="15"/>
      <c r="AX3" s="15"/>
    </row>
    <row r="4" spans="1:53" ht="18" customHeight="1">
      <c r="A4" s="1978"/>
      <c r="B4" s="1982" t="s">
        <v>1</v>
      </c>
      <c r="C4" s="1977" t="s">
        <v>2</v>
      </c>
      <c r="D4" s="1978" t="s">
        <v>16</v>
      </c>
      <c r="E4" s="1979"/>
      <c r="F4" s="1979"/>
      <c r="G4" s="1979"/>
      <c r="H4" s="1979"/>
      <c r="I4" s="1979"/>
      <c r="J4" s="1979"/>
      <c r="K4" s="1979"/>
      <c r="L4" s="1194">
        <v>1</v>
      </c>
      <c r="M4" s="1194">
        <v>1</v>
      </c>
      <c r="N4" s="1194">
        <v>1</v>
      </c>
      <c r="O4" s="1194">
        <v>1</v>
      </c>
      <c r="P4" s="1194">
        <v>1</v>
      </c>
      <c r="Q4" s="1194">
        <v>1</v>
      </c>
      <c r="R4" s="1194">
        <v>1</v>
      </c>
      <c r="S4" s="1194">
        <v>1</v>
      </c>
      <c r="T4" s="1194">
        <v>1</v>
      </c>
      <c r="U4" s="1194">
        <v>1</v>
      </c>
      <c r="V4" s="1194">
        <v>1</v>
      </c>
      <c r="W4" s="1194">
        <v>1</v>
      </c>
      <c r="X4" s="1194">
        <v>1</v>
      </c>
      <c r="Y4" s="1194">
        <v>1</v>
      </c>
      <c r="Z4" s="1201"/>
      <c r="AA4" s="1201"/>
      <c r="AB4" s="333"/>
      <c r="AC4" s="333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</row>
    <row r="5" spans="1:53" ht="18" customHeight="1">
      <c r="A5" s="1978"/>
      <c r="B5" s="1982"/>
      <c r="C5" s="1977"/>
      <c r="D5" s="1192" t="s">
        <v>0</v>
      </c>
      <c r="E5" s="1195" t="s">
        <v>48</v>
      </c>
      <c r="F5" s="1195"/>
      <c r="G5" s="1980" t="s">
        <v>552</v>
      </c>
      <c r="H5" s="1981"/>
      <c r="I5" s="1195" t="s">
        <v>8</v>
      </c>
      <c r="J5" s="1195" t="s">
        <v>9</v>
      </c>
      <c r="K5" s="1195" t="s">
        <v>10</v>
      </c>
      <c r="L5" s="1194">
        <v>1</v>
      </c>
      <c r="M5" s="1194">
        <v>2</v>
      </c>
      <c r="N5" s="1194">
        <v>3</v>
      </c>
      <c r="O5" s="1194">
        <v>4</v>
      </c>
      <c r="P5" s="1194">
        <v>5</v>
      </c>
      <c r="Q5" s="1194">
        <v>6</v>
      </c>
      <c r="R5" s="1194">
        <v>7</v>
      </c>
      <c r="S5" s="1194">
        <v>8</v>
      </c>
      <c r="T5" s="1194">
        <v>9</v>
      </c>
      <c r="U5" s="1194">
        <v>10</v>
      </c>
      <c r="V5" s="1194">
        <v>11</v>
      </c>
      <c r="W5" s="1194">
        <v>12</v>
      </c>
      <c r="X5" s="1194">
        <v>13</v>
      </c>
      <c r="Y5" s="1194">
        <v>14</v>
      </c>
      <c r="Z5" s="1201"/>
      <c r="AA5" s="1201"/>
      <c r="AB5" s="1201"/>
      <c r="AC5" s="1201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</row>
    <row r="6" spans="1:53" ht="16.5" customHeight="1">
      <c r="A6" s="1985" t="s">
        <v>1146</v>
      </c>
      <c r="B6" s="1208" t="s">
        <v>240</v>
      </c>
      <c r="C6" s="1148" t="s">
        <v>4</v>
      </c>
      <c r="D6" s="515" t="s">
        <v>18</v>
      </c>
      <c r="E6" s="516">
        <v>0</v>
      </c>
      <c r="F6" s="516"/>
      <c r="G6" s="1271" t="s">
        <v>761</v>
      </c>
      <c r="H6" s="1271" t="s">
        <v>762</v>
      </c>
      <c r="I6" s="1194"/>
      <c r="J6" s="1194"/>
      <c r="K6" s="37">
        <v>0</v>
      </c>
      <c r="L6" s="111">
        <v>0.22916666666666666</v>
      </c>
      <c r="M6" s="111">
        <v>0.27777777777777779</v>
      </c>
      <c r="N6" s="111">
        <v>0.3263888888888889</v>
      </c>
      <c r="O6" s="111">
        <v>0.38541666666666669</v>
      </c>
      <c r="P6" s="111">
        <v>0.43402777777777773</v>
      </c>
      <c r="Q6" s="111">
        <v>0.4861111111111111</v>
      </c>
      <c r="R6" s="111">
        <v>0.54166666666666663</v>
      </c>
      <c r="S6" s="111">
        <v>0.59027777777777779</v>
      </c>
      <c r="T6" s="111">
        <v>0.63888888888888895</v>
      </c>
      <c r="U6" s="111">
        <v>0.6875</v>
      </c>
      <c r="V6" s="111">
        <v>0.73611111111111116</v>
      </c>
      <c r="W6" s="111">
        <v>0.79513888888888884</v>
      </c>
      <c r="X6" s="111">
        <v>0.84722222222222221</v>
      </c>
      <c r="Y6" s="111">
        <v>0.89583333333333337</v>
      </c>
      <c r="Z6" s="393"/>
      <c r="AA6" s="393"/>
      <c r="AB6" s="393"/>
      <c r="AC6" s="393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</row>
    <row r="7" spans="1:53">
      <c r="A7" s="1986"/>
      <c r="B7" s="1209" t="s">
        <v>244</v>
      </c>
      <c r="C7" s="1264" t="s">
        <v>4</v>
      </c>
      <c r="D7" s="515" t="s">
        <v>19</v>
      </c>
      <c r="E7" s="1268">
        <v>1.3</v>
      </c>
      <c r="F7" s="774">
        <f>E7</f>
        <v>1.3</v>
      </c>
      <c r="G7" s="1271" t="s">
        <v>784</v>
      </c>
      <c r="H7" s="1271" t="s">
        <v>785</v>
      </c>
      <c r="I7" s="1194">
        <v>30</v>
      </c>
      <c r="J7" s="37">
        <f t="shared" ref="J7:J23" si="0">(E7/I7)/24</f>
        <v>1.8055555555555557E-3</v>
      </c>
      <c r="K7" s="37">
        <f>K6+J7</f>
        <v>1.8055555555555557E-3</v>
      </c>
      <c r="L7" s="98">
        <f t="shared" ref="L7:Y22" si="1">L6+$J7</f>
        <v>0.23097222222222222</v>
      </c>
      <c r="M7" s="98">
        <f t="shared" si="1"/>
        <v>0.27958333333333335</v>
      </c>
      <c r="N7" s="98">
        <f t="shared" si="1"/>
        <v>0.32819444444444446</v>
      </c>
      <c r="O7" s="98">
        <f t="shared" si="1"/>
        <v>0.38722222222222225</v>
      </c>
      <c r="P7" s="98">
        <f t="shared" si="1"/>
        <v>0.43583333333333329</v>
      </c>
      <c r="Q7" s="98">
        <f t="shared" si="1"/>
        <v>0.48791666666666667</v>
      </c>
      <c r="R7" s="98">
        <f t="shared" si="1"/>
        <v>0.54347222222222213</v>
      </c>
      <c r="S7" s="98">
        <f t="shared" si="1"/>
        <v>0.59208333333333329</v>
      </c>
      <c r="T7" s="98">
        <f t="shared" si="1"/>
        <v>0.64069444444444446</v>
      </c>
      <c r="U7" s="98">
        <f t="shared" si="1"/>
        <v>0.6893055555555555</v>
      </c>
      <c r="V7" s="98">
        <f t="shared" si="1"/>
        <v>0.73791666666666667</v>
      </c>
      <c r="W7" s="98">
        <f t="shared" si="1"/>
        <v>0.79694444444444434</v>
      </c>
      <c r="X7" s="98">
        <f t="shared" si="1"/>
        <v>0.84902777777777771</v>
      </c>
      <c r="Y7" s="98">
        <f t="shared" si="1"/>
        <v>0.89763888888888888</v>
      </c>
      <c r="Z7" s="90"/>
      <c r="AA7" s="90"/>
      <c r="AB7" s="90"/>
      <c r="AC7" s="90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</row>
    <row r="8" spans="1:53">
      <c r="A8" s="1986"/>
      <c r="B8" s="1208" t="s">
        <v>1149</v>
      </c>
      <c r="C8" s="1267" t="s">
        <v>4</v>
      </c>
      <c r="D8" s="515" t="s">
        <v>20</v>
      </c>
      <c r="E8" s="1268">
        <v>0.32</v>
      </c>
      <c r="F8" s="774">
        <f>E7+E8</f>
        <v>1.62</v>
      </c>
      <c r="G8" s="875" t="s">
        <v>1392</v>
      </c>
      <c r="H8" s="875" t="s">
        <v>735</v>
      </c>
      <c r="I8" s="1194">
        <v>30</v>
      </c>
      <c r="J8" s="37">
        <f t="shared" si="0"/>
        <v>4.4444444444444441E-4</v>
      </c>
      <c r="K8" s="37">
        <f t="shared" ref="K8:K19" si="2">K7+J8</f>
        <v>2.2500000000000003E-3</v>
      </c>
      <c r="L8" s="98">
        <f t="shared" si="1"/>
        <v>0.23141666666666666</v>
      </c>
      <c r="M8" s="98">
        <f t="shared" si="1"/>
        <v>0.28002777777777782</v>
      </c>
      <c r="N8" s="98">
        <f t="shared" si="1"/>
        <v>0.32863888888888892</v>
      </c>
      <c r="O8" s="98">
        <f t="shared" si="1"/>
        <v>0.38766666666666671</v>
      </c>
      <c r="P8" s="98">
        <f t="shared" si="1"/>
        <v>0.43627777777777776</v>
      </c>
      <c r="Q8" s="98">
        <f t="shared" si="1"/>
        <v>0.48836111111111113</v>
      </c>
      <c r="R8" s="98">
        <f t="shared" si="1"/>
        <v>0.5439166666666666</v>
      </c>
      <c r="S8" s="98">
        <f t="shared" si="1"/>
        <v>0.59252777777777776</v>
      </c>
      <c r="T8" s="98">
        <f t="shared" si="1"/>
        <v>0.64113888888888892</v>
      </c>
      <c r="U8" s="98">
        <f t="shared" si="1"/>
        <v>0.68974999999999997</v>
      </c>
      <c r="V8" s="98">
        <f t="shared" si="1"/>
        <v>0.73836111111111113</v>
      </c>
      <c r="W8" s="98">
        <f t="shared" si="1"/>
        <v>0.79738888888888881</v>
      </c>
      <c r="X8" s="98">
        <f t="shared" si="1"/>
        <v>0.84947222222222218</v>
      </c>
      <c r="Y8" s="98">
        <f t="shared" si="1"/>
        <v>0.89808333333333334</v>
      </c>
      <c r="Z8" s="90"/>
      <c r="AA8" s="90"/>
      <c r="AB8" s="90"/>
      <c r="AC8" s="90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</row>
    <row r="9" spans="1:53">
      <c r="A9" s="1986"/>
      <c r="B9" s="1208" t="s">
        <v>1466</v>
      </c>
      <c r="C9" s="1266" t="s">
        <v>5</v>
      </c>
      <c r="D9" s="515" t="s">
        <v>21</v>
      </c>
      <c r="E9" s="1268">
        <v>1.28</v>
      </c>
      <c r="F9" s="774">
        <f>F8+E9</f>
        <v>2.9000000000000004</v>
      </c>
      <c r="G9" s="1271" t="s">
        <v>1489</v>
      </c>
      <c r="H9" s="1271" t="s">
        <v>1490</v>
      </c>
      <c r="I9" s="1194">
        <v>25</v>
      </c>
      <c r="J9" s="37">
        <f t="shared" si="0"/>
        <v>2.1333333333333334E-3</v>
      </c>
      <c r="K9" s="37">
        <f t="shared" si="2"/>
        <v>4.3833333333333337E-3</v>
      </c>
      <c r="L9" s="98">
        <f t="shared" si="1"/>
        <v>0.23354999999999998</v>
      </c>
      <c r="M9" s="98">
        <f t="shared" si="1"/>
        <v>0.28216111111111114</v>
      </c>
      <c r="N9" s="98">
        <f t="shared" si="1"/>
        <v>0.33077222222222225</v>
      </c>
      <c r="O9" s="98">
        <f t="shared" si="1"/>
        <v>0.38980000000000004</v>
      </c>
      <c r="P9" s="98">
        <f t="shared" si="1"/>
        <v>0.43841111111111108</v>
      </c>
      <c r="Q9" s="98">
        <f t="shared" si="1"/>
        <v>0.49049444444444446</v>
      </c>
      <c r="R9" s="98">
        <f t="shared" si="1"/>
        <v>0.54604999999999992</v>
      </c>
      <c r="S9" s="98">
        <f t="shared" si="1"/>
        <v>0.59466111111111108</v>
      </c>
      <c r="T9" s="98">
        <f t="shared" si="1"/>
        <v>0.64327222222222225</v>
      </c>
      <c r="U9" s="98">
        <f t="shared" si="1"/>
        <v>0.69188333333333329</v>
      </c>
      <c r="V9" s="98">
        <f t="shared" si="1"/>
        <v>0.74049444444444446</v>
      </c>
      <c r="W9" s="98">
        <f t="shared" si="1"/>
        <v>0.79952222222222213</v>
      </c>
      <c r="X9" s="98">
        <f t="shared" si="1"/>
        <v>0.8516055555555555</v>
      </c>
      <c r="Y9" s="98">
        <f t="shared" si="1"/>
        <v>0.90021666666666667</v>
      </c>
      <c r="Z9" s="90"/>
      <c r="AA9" s="90"/>
      <c r="AB9" s="90"/>
      <c r="AC9" s="90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</row>
    <row r="10" spans="1:53">
      <c r="A10" s="1986"/>
      <c r="B10" s="1208" t="s">
        <v>1467</v>
      </c>
      <c r="C10" s="1264" t="s">
        <v>5</v>
      </c>
      <c r="D10" s="515" t="s">
        <v>22</v>
      </c>
      <c r="E10" s="1268">
        <v>0.41</v>
      </c>
      <c r="F10" s="774">
        <f t="shared" ref="F10:F23" si="3">F9+E10</f>
        <v>3.3100000000000005</v>
      </c>
      <c r="G10" s="932" t="s">
        <v>1376</v>
      </c>
      <c r="H10" s="932" t="s">
        <v>1491</v>
      </c>
      <c r="I10" s="1194">
        <v>25</v>
      </c>
      <c r="J10" s="37">
        <f t="shared" si="0"/>
        <v>6.8333333333333321E-4</v>
      </c>
      <c r="K10" s="37">
        <f t="shared" si="2"/>
        <v>5.0666666666666672E-3</v>
      </c>
      <c r="L10" s="98">
        <f t="shared" si="1"/>
        <v>0.23423333333333332</v>
      </c>
      <c r="M10" s="98">
        <f t="shared" si="1"/>
        <v>0.28284444444444445</v>
      </c>
      <c r="N10" s="98">
        <f t="shared" si="1"/>
        <v>0.33145555555555556</v>
      </c>
      <c r="O10" s="98">
        <f t="shared" si="1"/>
        <v>0.39048333333333335</v>
      </c>
      <c r="P10" s="98">
        <f t="shared" si="1"/>
        <v>0.4390944444444444</v>
      </c>
      <c r="Q10" s="98">
        <f t="shared" si="1"/>
        <v>0.49117777777777777</v>
      </c>
      <c r="R10" s="98">
        <f t="shared" si="1"/>
        <v>0.54673333333333329</v>
      </c>
      <c r="S10" s="98">
        <f t="shared" si="1"/>
        <v>0.59534444444444445</v>
      </c>
      <c r="T10" s="98">
        <f t="shared" si="1"/>
        <v>0.64395555555555561</v>
      </c>
      <c r="U10" s="98">
        <f t="shared" si="1"/>
        <v>0.69256666666666666</v>
      </c>
      <c r="V10" s="98">
        <f t="shared" si="1"/>
        <v>0.74117777777777782</v>
      </c>
      <c r="W10" s="98">
        <f t="shared" si="1"/>
        <v>0.8002055555555555</v>
      </c>
      <c r="X10" s="98">
        <f t="shared" si="1"/>
        <v>0.85228888888888887</v>
      </c>
      <c r="Y10" s="98">
        <f t="shared" si="1"/>
        <v>0.90090000000000003</v>
      </c>
      <c r="Z10" s="90"/>
      <c r="AA10" s="90"/>
      <c r="AB10" s="90"/>
      <c r="AC10" s="90"/>
    </row>
    <row r="11" spans="1:53">
      <c r="A11" s="1986"/>
      <c r="B11" s="1208" t="s">
        <v>1532</v>
      </c>
      <c r="C11" s="1264" t="s">
        <v>5</v>
      </c>
      <c r="D11" s="515" t="s">
        <v>23</v>
      </c>
      <c r="E11" s="1269">
        <v>0.59</v>
      </c>
      <c r="F11" s="774">
        <f t="shared" si="3"/>
        <v>3.9000000000000004</v>
      </c>
      <c r="G11" s="1271" t="s">
        <v>1492</v>
      </c>
      <c r="H11" s="1271" t="s">
        <v>1493</v>
      </c>
      <c r="I11" s="1194">
        <v>30</v>
      </c>
      <c r="J11" s="37">
        <f t="shared" si="0"/>
        <v>8.1944444444444437E-4</v>
      </c>
      <c r="K11" s="37">
        <f t="shared" si="2"/>
        <v>5.8861111111111119E-3</v>
      </c>
      <c r="L11" s="98">
        <f t="shared" si="1"/>
        <v>0.23505277777777778</v>
      </c>
      <c r="M11" s="98">
        <f t="shared" si="1"/>
        <v>0.28366388888888888</v>
      </c>
      <c r="N11" s="98">
        <f t="shared" si="1"/>
        <v>0.33227499999999999</v>
      </c>
      <c r="O11" s="98">
        <f t="shared" si="1"/>
        <v>0.39130277777777778</v>
      </c>
      <c r="P11" s="98">
        <f t="shared" si="1"/>
        <v>0.43991388888888883</v>
      </c>
      <c r="Q11" s="98">
        <f t="shared" si="1"/>
        <v>0.4919972222222222</v>
      </c>
      <c r="R11" s="98">
        <f t="shared" si="1"/>
        <v>0.54755277777777778</v>
      </c>
      <c r="S11" s="98">
        <f t="shared" si="1"/>
        <v>0.59616388888888894</v>
      </c>
      <c r="T11" s="98">
        <f t="shared" si="1"/>
        <v>0.6447750000000001</v>
      </c>
      <c r="U11" s="98">
        <f t="shared" si="1"/>
        <v>0.69338611111111115</v>
      </c>
      <c r="V11" s="98">
        <f t="shared" si="1"/>
        <v>0.74199722222222231</v>
      </c>
      <c r="W11" s="98">
        <f t="shared" si="1"/>
        <v>0.80102499999999999</v>
      </c>
      <c r="X11" s="98">
        <f t="shared" si="1"/>
        <v>0.85310833333333336</v>
      </c>
      <c r="Y11" s="98">
        <f t="shared" si="1"/>
        <v>0.90171944444444452</v>
      </c>
      <c r="Z11" s="90"/>
      <c r="AA11" s="90"/>
      <c r="AB11" s="90"/>
      <c r="AC11" s="90"/>
    </row>
    <row r="12" spans="1:53">
      <c r="A12" s="1986"/>
      <c r="B12" s="1208" t="s">
        <v>1468</v>
      </c>
      <c r="C12" s="1264" t="s">
        <v>5</v>
      </c>
      <c r="D12" s="515" t="s">
        <v>24</v>
      </c>
      <c r="E12" s="1270">
        <v>0.41</v>
      </c>
      <c r="F12" s="774">
        <f t="shared" si="3"/>
        <v>4.3100000000000005</v>
      </c>
      <c r="G12" s="932" t="s">
        <v>1494</v>
      </c>
      <c r="H12" s="932" t="s">
        <v>1495</v>
      </c>
      <c r="I12" s="1194">
        <v>30</v>
      </c>
      <c r="J12" s="37">
        <f t="shared" si="0"/>
        <v>5.6944444444444436E-4</v>
      </c>
      <c r="K12" s="37">
        <f t="shared" si="2"/>
        <v>6.4555555555555564E-3</v>
      </c>
      <c r="L12" s="98">
        <f t="shared" si="1"/>
        <v>0.23562222222222223</v>
      </c>
      <c r="M12" s="98">
        <f t="shared" si="1"/>
        <v>0.28423333333333334</v>
      </c>
      <c r="N12" s="98">
        <f t="shared" si="1"/>
        <v>0.33284444444444444</v>
      </c>
      <c r="O12" s="98">
        <f t="shared" si="1"/>
        <v>0.39187222222222223</v>
      </c>
      <c r="P12" s="98">
        <f t="shared" si="1"/>
        <v>0.44048333333333328</v>
      </c>
      <c r="Q12" s="98">
        <f t="shared" si="1"/>
        <v>0.49256666666666665</v>
      </c>
      <c r="R12" s="98">
        <f t="shared" si="1"/>
        <v>0.54812222222222218</v>
      </c>
      <c r="S12" s="98">
        <f t="shared" si="1"/>
        <v>0.59673333333333334</v>
      </c>
      <c r="T12" s="98">
        <f t="shared" si="1"/>
        <v>0.6453444444444445</v>
      </c>
      <c r="U12" s="98">
        <f t="shared" si="1"/>
        <v>0.69395555555555555</v>
      </c>
      <c r="V12" s="98">
        <f t="shared" si="1"/>
        <v>0.74256666666666671</v>
      </c>
      <c r="W12" s="98">
        <f t="shared" si="1"/>
        <v>0.80159444444444439</v>
      </c>
      <c r="X12" s="98">
        <f t="shared" si="1"/>
        <v>0.85367777777777776</v>
      </c>
      <c r="Y12" s="98">
        <f t="shared" si="1"/>
        <v>0.90228888888888892</v>
      </c>
      <c r="Z12" s="90"/>
      <c r="AA12" s="90"/>
      <c r="AB12" s="90"/>
      <c r="AC12" s="90"/>
    </row>
    <row r="13" spans="1:53">
      <c r="A13" s="1986"/>
      <c r="B13" s="1208" t="s">
        <v>1469</v>
      </c>
      <c r="C13" s="1264" t="s">
        <v>5</v>
      </c>
      <c r="D13" s="515" t="s">
        <v>25</v>
      </c>
      <c r="E13" s="1270">
        <v>1.59</v>
      </c>
      <c r="F13" s="774">
        <f t="shared" si="3"/>
        <v>5.9</v>
      </c>
      <c r="G13" s="1271" t="s">
        <v>1496</v>
      </c>
      <c r="H13" s="1271" t="s">
        <v>1497</v>
      </c>
      <c r="I13" s="1194">
        <v>30</v>
      </c>
      <c r="J13" s="37">
        <f t="shared" si="0"/>
        <v>2.2083333333333334E-3</v>
      </c>
      <c r="K13" s="37">
        <f t="shared" si="2"/>
        <v>8.6638888888888894E-3</v>
      </c>
      <c r="L13" s="98">
        <f t="shared" si="1"/>
        <v>0.23783055555555557</v>
      </c>
      <c r="M13" s="98">
        <f t="shared" si="1"/>
        <v>0.28644166666666665</v>
      </c>
      <c r="N13" s="98">
        <f t="shared" si="1"/>
        <v>0.33505277777777775</v>
      </c>
      <c r="O13" s="98">
        <f t="shared" si="1"/>
        <v>0.39408055555555555</v>
      </c>
      <c r="P13" s="98">
        <f t="shared" si="1"/>
        <v>0.44269166666666659</v>
      </c>
      <c r="Q13" s="98">
        <f t="shared" si="1"/>
        <v>0.49477499999999996</v>
      </c>
      <c r="R13" s="98">
        <f t="shared" si="1"/>
        <v>0.55033055555555555</v>
      </c>
      <c r="S13" s="98">
        <f t="shared" si="1"/>
        <v>0.59894166666666671</v>
      </c>
      <c r="T13" s="98">
        <f t="shared" si="1"/>
        <v>0.64755277777777787</v>
      </c>
      <c r="U13" s="98">
        <f t="shared" si="1"/>
        <v>0.69616388888888892</v>
      </c>
      <c r="V13" s="98">
        <f t="shared" si="1"/>
        <v>0.74477500000000008</v>
      </c>
      <c r="W13" s="98">
        <f t="shared" si="1"/>
        <v>0.80380277777777775</v>
      </c>
      <c r="X13" s="98">
        <f t="shared" si="1"/>
        <v>0.85588611111111113</v>
      </c>
      <c r="Y13" s="98">
        <f t="shared" si="1"/>
        <v>0.90449722222222229</v>
      </c>
      <c r="Z13" s="90"/>
      <c r="AA13" s="90"/>
      <c r="AB13" s="90"/>
      <c r="AC13" s="90"/>
    </row>
    <row r="14" spans="1:53">
      <c r="A14" s="1986"/>
      <c r="B14" s="1208" t="s">
        <v>1470</v>
      </c>
      <c r="C14" s="1264" t="s">
        <v>5</v>
      </c>
      <c r="D14" s="515" t="s">
        <v>26</v>
      </c>
      <c r="E14" s="1270">
        <v>0.59</v>
      </c>
      <c r="F14" s="774">
        <f t="shared" si="3"/>
        <v>6.49</v>
      </c>
      <c r="G14" s="932" t="s">
        <v>1498</v>
      </c>
      <c r="H14" s="932" t="s">
        <v>1499</v>
      </c>
      <c r="I14" s="1194">
        <v>30</v>
      </c>
      <c r="J14" s="37">
        <f t="shared" si="0"/>
        <v>8.1944444444444437E-4</v>
      </c>
      <c r="K14" s="37">
        <f t="shared" si="2"/>
        <v>9.4833333333333332E-3</v>
      </c>
      <c r="L14" s="98">
        <f t="shared" si="1"/>
        <v>0.23865000000000003</v>
      </c>
      <c r="M14" s="98">
        <f t="shared" si="1"/>
        <v>0.28726111111111108</v>
      </c>
      <c r="N14" s="98">
        <f t="shared" si="1"/>
        <v>0.33587222222222218</v>
      </c>
      <c r="O14" s="98">
        <f t="shared" si="1"/>
        <v>0.39489999999999997</v>
      </c>
      <c r="P14" s="98">
        <f t="shared" si="1"/>
        <v>0.44351111111111102</v>
      </c>
      <c r="Q14" s="98">
        <f t="shared" si="1"/>
        <v>0.49559444444444439</v>
      </c>
      <c r="R14" s="98">
        <f t="shared" si="1"/>
        <v>0.55115000000000003</v>
      </c>
      <c r="S14" s="98">
        <f t="shared" si="1"/>
        <v>0.59976111111111119</v>
      </c>
      <c r="T14" s="98">
        <f t="shared" si="1"/>
        <v>0.64837222222222235</v>
      </c>
      <c r="U14" s="98">
        <f t="shared" si="1"/>
        <v>0.6969833333333334</v>
      </c>
      <c r="V14" s="98">
        <f t="shared" si="1"/>
        <v>0.74559444444444456</v>
      </c>
      <c r="W14" s="98">
        <f t="shared" si="1"/>
        <v>0.80462222222222224</v>
      </c>
      <c r="X14" s="98">
        <f t="shared" si="1"/>
        <v>0.85670555555555561</v>
      </c>
      <c r="Y14" s="98">
        <f t="shared" si="1"/>
        <v>0.90531666666666677</v>
      </c>
      <c r="Z14" s="90"/>
      <c r="AA14" s="90"/>
      <c r="AB14" s="90"/>
      <c r="AC14" s="90"/>
    </row>
    <row r="15" spans="1:53">
      <c r="A15" s="1986"/>
      <c r="B15" s="1208" t="s">
        <v>1471</v>
      </c>
      <c r="C15" s="1264" t="s">
        <v>5</v>
      </c>
      <c r="D15" s="515" t="s">
        <v>27</v>
      </c>
      <c r="E15" s="1270">
        <v>1.02</v>
      </c>
      <c r="F15" s="774">
        <f t="shared" si="3"/>
        <v>7.51</v>
      </c>
      <c r="G15" s="1271" t="s">
        <v>1500</v>
      </c>
      <c r="H15" s="1271" t="s">
        <v>1501</v>
      </c>
      <c r="I15" s="1194">
        <v>30</v>
      </c>
      <c r="J15" s="37">
        <f t="shared" si="0"/>
        <v>1.4166666666666668E-3</v>
      </c>
      <c r="K15" s="37">
        <f t="shared" si="2"/>
        <v>1.09E-2</v>
      </c>
      <c r="L15" s="98">
        <f t="shared" si="1"/>
        <v>0.24006666666666671</v>
      </c>
      <c r="M15" s="98">
        <f t="shared" si="1"/>
        <v>0.28867777777777776</v>
      </c>
      <c r="N15" s="98">
        <f t="shared" si="1"/>
        <v>0.33728888888888886</v>
      </c>
      <c r="O15" s="98">
        <f t="shared" si="1"/>
        <v>0.39631666666666665</v>
      </c>
      <c r="P15" s="98">
        <f t="shared" si="1"/>
        <v>0.4449277777777777</v>
      </c>
      <c r="Q15" s="98">
        <f t="shared" si="1"/>
        <v>0.49701111111111107</v>
      </c>
      <c r="R15" s="98">
        <f t="shared" si="1"/>
        <v>0.55256666666666665</v>
      </c>
      <c r="S15" s="98">
        <f t="shared" si="1"/>
        <v>0.60117777777777781</v>
      </c>
      <c r="T15" s="98">
        <f t="shared" si="1"/>
        <v>0.64978888888888897</v>
      </c>
      <c r="U15" s="98">
        <f t="shared" si="1"/>
        <v>0.69840000000000002</v>
      </c>
      <c r="V15" s="98">
        <f t="shared" si="1"/>
        <v>0.74701111111111118</v>
      </c>
      <c r="W15" s="98">
        <f t="shared" si="1"/>
        <v>0.80603888888888886</v>
      </c>
      <c r="X15" s="98">
        <f t="shared" si="1"/>
        <v>0.85812222222222223</v>
      </c>
      <c r="Y15" s="98">
        <f t="shared" si="1"/>
        <v>0.90673333333333339</v>
      </c>
      <c r="Z15" s="90"/>
      <c r="AA15" s="90"/>
      <c r="AB15" s="90"/>
      <c r="AC15" s="90"/>
    </row>
    <row r="16" spans="1:53">
      <c r="A16" s="1986"/>
      <c r="B16" s="1209" t="s">
        <v>1148</v>
      </c>
      <c r="C16" s="1264" t="s">
        <v>5</v>
      </c>
      <c r="D16" s="515" t="s">
        <v>28</v>
      </c>
      <c r="E16" s="1270">
        <v>0.37</v>
      </c>
      <c r="F16" s="774">
        <f t="shared" si="3"/>
        <v>7.88</v>
      </c>
      <c r="G16" s="932" t="s">
        <v>1502</v>
      </c>
      <c r="H16" s="932" t="s">
        <v>1503</v>
      </c>
      <c r="I16" s="1194">
        <v>30</v>
      </c>
      <c r="J16" s="37">
        <f t="shared" si="0"/>
        <v>5.1388888888888892E-4</v>
      </c>
      <c r="K16" s="37">
        <f t="shared" si="2"/>
        <v>1.1413888888888888E-2</v>
      </c>
      <c r="L16" s="98">
        <f t="shared" si="1"/>
        <v>0.2405805555555556</v>
      </c>
      <c r="M16" s="98">
        <f t="shared" si="1"/>
        <v>0.28919166666666662</v>
      </c>
      <c r="N16" s="98">
        <f t="shared" si="1"/>
        <v>0.33780277777777773</v>
      </c>
      <c r="O16" s="98">
        <f t="shared" si="1"/>
        <v>0.39683055555555552</v>
      </c>
      <c r="P16" s="98">
        <f t="shared" si="1"/>
        <v>0.44544166666666657</v>
      </c>
      <c r="Q16" s="98">
        <f t="shared" si="1"/>
        <v>0.49752499999999994</v>
      </c>
      <c r="R16" s="98">
        <f t="shared" si="1"/>
        <v>0.55308055555555558</v>
      </c>
      <c r="S16" s="98">
        <f t="shared" si="1"/>
        <v>0.60169166666666674</v>
      </c>
      <c r="T16" s="98">
        <f t="shared" si="1"/>
        <v>0.6503027777777779</v>
      </c>
      <c r="U16" s="98">
        <f t="shared" si="1"/>
        <v>0.69891388888888895</v>
      </c>
      <c r="V16" s="98">
        <f t="shared" si="1"/>
        <v>0.74752500000000011</v>
      </c>
      <c r="W16" s="98">
        <f t="shared" si="1"/>
        <v>0.80655277777777779</v>
      </c>
      <c r="X16" s="98">
        <f t="shared" si="1"/>
        <v>0.85863611111111116</v>
      </c>
      <c r="Y16" s="98">
        <f t="shared" si="1"/>
        <v>0.90724722222222232</v>
      </c>
      <c r="Z16" s="90"/>
      <c r="AA16" s="90"/>
      <c r="AB16" s="90"/>
      <c r="AC16" s="90"/>
    </row>
    <row r="17" spans="1:47">
      <c r="A17" s="1986"/>
      <c r="B17" s="1208" t="s">
        <v>1472</v>
      </c>
      <c r="C17" s="1264" t="s">
        <v>5</v>
      </c>
      <c r="D17" s="515" t="s">
        <v>29</v>
      </c>
      <c r="E17" s="1270">
        <v>0.84</v>
      </c>
      <c r="F17" s="774">
        <f t="shared" si="3"/>
        <v>8.7200000000000006</v>
      </c>
      <c r="G17" s="1271" t="s">
        <v>1504</v>
      </c>
      <c r="H17" s="1271" t="s">
        <v>1505</v>
      </c>
      <c r="I17" s="1194">
        <v>30</v>
      </c>
      <c r="J17" s="37">
        <f t="shared" si="0"/>
        <v>1.1666666666666668E-3</v>
      </c>
      <c r="K17" s="37">
        <f t="shared" si="2"/>
        <v>1.2580555555555555E-2</v>
      </c>
      <c r="L17" s="98">
        <f t="shared" si="1"/>
        <v>0.24174722222222228</v>
      </c>
      <c r="M17" s="98">
        <f t="shared" si="1"/>
        <v>0.29035833333333327</v>
      </c>
      <c r="N17" s="98">
        <f t="shared" si="1"/>
        <v>0.33896944444444438</v>
      </c>
      <c r="O17" s="98">
        <f t="shared" si="1"/>
        <v>0.39799722222222217</v>
      </c>
      <c r="P17" s="98">
        <f t="shared" si="1"/>
        <v>0.44660833333333322</v>
      </c>
      <c r="Q17" s="98">
        <f t="shared" si="1"/>
        <v>0.49869166666666659</v>
      </c>
      <c r="R17" s="98">
        <f t="shared" si="1"/>
        <v>0.55424722222222222</v>
      </c>
      <c r="S17" s="98">
        <f t="shared" si="1"/>
        <v>0.60285833333333338</v>
      </c>
      <c r="T17" s="98">
        <f t="shared" si="1"/>
        <v>0.65146944444444455</v>
      </c>
      <c r="U17" s="98">
        <f t="shared" si="1"/>
        <v>0.70008055555555559</v>
      </c>
      <c r="V17" s="98">
        <f t="shared" si="1"/>
        <v>0.74869166666666676</v>
      </c>
      <c r="W17" s="98">
        <f t="shared" si="1"/>
        <v>0.80771944444444443</v>
      </c>
      <c r="X17" s="98">
        <f t="shared" si="1"/>
        <v>0.8598027777777778</v>
      </c>
      <c r="Y17" s="98">
        <f t="shared" si="1"/>
        <v>0.90841388888888897</v>
      </c>
      <c r="Z17" s="90"/>
      <c r="AA17" s="90"/>
      <c r="AB17" s="90"/>
      <c r="AC17" s="90"/>
    </row>
    <row r="18" spans="1:47">
      <c r="A18" s="1986"/>
      <c r="B18" s="1208" t="s">
        <v>1473</v>
      </c>
      <c r="C18" s="1264" t="s">
        <v>5</v>
      </c>
      <c r="D18" s="515" t="s">
        <v>30</v>
      </c>
      <c r="E18" s="1270">
        <v>0.95</v>
      </c>
      <c r="F18" s="774">
        <f t="shared" si="3"/>
        <v>9.67</v>
      </c>
      <c r="G18" s="932" t="s">
        <v>1506</v>
      </c>
      <c r="H18" s="932" t="s">
        <v>1507</v>
      </c>
      <c r="I18" s="1194">
        <v>30</v>
      </c>
      <c r="J18" s="37">
        <f t="shared" si="0"/>
        <v>1.3194444444444443E-3</v>
      </c>
      <c r="K18" s="37">
        <f t="shared" si="2"/>
        <v>1.3899999999999999E-2</v>
      </c>
      <c r="L18" s="98">
        <f t="shared" si="1"/>
        <v>0.24306666666666674</v>
      </c>
      <c r="M18" s="98">
        <f t="shared" si="1"/>
        <v>0.2916777777777777</v>
      </c>
      <c r="N18" s="98">
        <f t="shared" si="1"/>
        <v>0.34028888888888881</v>
      </c>
      <c r="O18" s="98">
        <f t="shared" si="1"/>
        <v>0.3993166666666666</v>
      </c>
      <c r="P18" s="98">
        <f t="shared" si="1"/>
        <v>0.44792777777777765</v>
      </c>
      <c r="Q18" s="98">
        <f t="shared" si="1"/>
        <v>0.50001111111111107</v>
      </c>
      <c r="R18" s="98">
        <f t="shared" si="1"/>
        <v>0.55556666666666665</v>
      </c>
      <c r="S18" s="98">
        <f t="shared" si="1"/>
        <v>0.60417777777777781</v>
      </c>
      <c r="T18" s="98">
        <f t="shared" si="1"/>
        <v>0.65278888888888897</v>
      </c>
      <c r="U18" s="98">
        <f t="shared" si="1"/>
        <v>0.70140000000000002</v>
      </c>
      <c r="V18" s="98">
        <f t="shared" si="1"/>
        <v>0.75001111111111118</v>
      </c>
      <c r="W18" s="98">
        <f t="shared" si="1"/>
        <v>0.80903888888888886</v>
      </c>
      <c r="X18" s="98">
        <f t="shared" si="1"/>
        <v>0.86112222222222223</v>
      </c>
      <c r="Y18" s="98">
        <f t="shared" si="1"/>
        <v>0.90973333333333339</v>
      </c>
      <c r="Z18" s="90"/>
      <c r="AA18" s="90"/>
      <c r="AB18" s="90"/>
      <c r="AC18" s="90"/>
    </row>
    <row r="19" spans="1:47">
      <c r="A19" s="1986"/>
      <c r="B19" s="1208" t="s">
        <v>1474</v>
      </c>
      <c r="C19" s="1264" t="s">
        <v>5</v>
      </c>
      <c r="D19" s="515" t="s">
        <v>31</v>
      </c>
      <c r="E19" s="1270">
        <v>1.9</v>
      </c>
      <c r="F19" s="774">
        <f t="shared" si="3"/>
        <v>11.57</v>
      </c>
      <c r="G19" s="1271" t="s">
        <v>1487</v>
      </c>
      <c r="H19" s="1271" t="s">
        <v>1488</v>
      </c>
      <c r="I19" s="1194">
        <v>30</v>
      </c>
      <c r="J19" s="37">
        <f t="shared" si="0"/>
        <v>2.6388888888888885E-3</v>
      </c>
      <c r="K19" s="37">
        <f t="shared" si="2"/>
        <v>1.6538888888888888E-2</v>
      </c>
      <c r="L19" s="98">
        <f t="shared" si="1"/>
        <v>0.24570555555555562</v>
      </c>
      <c r="M19" s="98">
        <f t="shared" si="1"/>
        <v>0.29431666666666662</v>
      </c>
      <c r="N19" s="98">
        <f t="shared" si="1"/>
        <v>0.34292777777777772</v>
      </c>
      <c r="O19" s="98">
        <f t="shared" si="1"/>
        <v>0.40195555555555551</v>
      </c>
      <c r="P19" s="98">
        <f t="shared" si="1"/>
        <v>0.45056666666666656</v>
      </c>
      <c r="Q19" s="98">
        <f t="shared" si="1"/>
        <v>0.50264999999999993</v>
      </c>
      <c r="R19" s="98">
        <f t="shared" si="1"/>
        <v>0.55820555555555551</v>
      </c>
      <c r="S19" s="98">
        <f t="shared" si="1"/>
        <v>0.60681666666666667</v>
      </c>
      <c r="T19" s="98">
        <f t="shared" si="1"/>
        <v>0.65542777777777783</v>
      </c>
      <c r="U19" s="98">
        <f t="shared" si="1"/>
        <v>0.70403888888888888</v>
      </c>
      <c r="V19" s="98">
        <f t="shared" si="1"/>
        <v>0.75265000000000004</v>
      </c>
      <c r="W19" s="98">
        <f t="shared" si="1"/>
        <v>0.81167777777777772</v>
      </c>
      <c r="X19" s="98">
        <f t="shared" si="1"/>
        <v>0.86376111111111109</v>
      </c>
      <c r="Y19" s="98">
        <f t="shared" si="1"/>
        <v>0.91237222222222225</v>
      </c>
      <c r="Z19" s="90"/>
      <c r="AA19" s="90"/>
      <c r="AB19" s="90"/>
      <c r="AC19" s="90"/>
    </row>
    <row r="20" spans="1:47">
      <c r="A20" s="1986"/>
      <c r="B20" s="1208" t="s">
        <v>1475</v>
      </c>
      <c r="C20" s="1264" t="s">
        <v>5</v>
      </c>
      <c r="D20" s="515" t="s">
        <v>32</v>
      </c>
      <c r="E20" s="1270">
        <v>0.49</v>
      </c>
      <c r="F20" s="774">
        <f t="shared" si="3"/>
        <v>12.06</v>
      </c>
      <c r="G20" s="932" t="s">
        <v>1485</v>
      </c>
      <c r="H20" s="932" t="s">
        <v>1486</v>
      </c>
      <c r="I20" s="1194">
        <v>30</v>
      </c>
      <c r="J20" s="37">
        <f t="shared" si="0"/>
        <v>6.8055555555555545E-4</v>
      </c>
      <c r="K20" s="37">
        <f>K19+J20</f>
        <v>1.7219444444444443E-2</v>
      </c>
      <c r="L20" s="98">
        <f t="shared" si="1"/>
        <v>0.24638611111111117</v>
      </c>
      <c r="M20" s="98">
        <f t="shared" si="1"/>
        <v>0.29499722222222219</v>
      </c>
      <c r="N20" s="98">
        <f t="shared" si="1"/>
        <v>0.34360833333333329</v>
      </c>
      <c r="O20" s="98">
        <f t="shared" si="1"/>
        <v>0.40263611111111108</v>
      </c>
      <c r="P20" s="98">
        <f t="shared" si="1"/>
        <v>0.45124722222222213</v>
      </c>
      <c r="Q20" s="98">
        <f t="shared" si="1"/>
        <v>0.5033305555555555</v>
      </c>
      <c r="R20" s="98">
        <f t="shared" si="1"/>
        <v>0.55888611111111108</v>
      </c>
      <c r="S20" s="98">
        <f t="shared" si="1"/>
        <v>0.60749722222222224</v>
      </c>
      <c r="T20" s="98">
        <f t="shared" si="1"/>
        <v>0.6561083333333334</v>
      </c>
      <c r="U20" s="98">
        <f t="shared" si="1"/>
        <v>0.70471944444444445</v>
      </c>
      <c r="V20" s="98">
        <f t="shared" si="1"/>
        <v>0.75333055555555561</v>
      </c>
      <c r="W20" s="98">
        <f t="shared" si="1"/>
        <v>0.81235833333333329</v>
      </c>
      <c r="X20" s="98">
        <f t="shared" si="1"/>
        <v>0.86444166666666666</v>
      </c>
      <c r="Y20" s="98">
        <f t="shared" si="1"/>
        <v>0.91305277777777782</v>
      </c>
      <c r="Z20" s="90"/>
      <c r="AA20" s="90"/>
      <c r="AB20" s="90"/>
      <c r="AC20" s="90"/>
    </row>
    <row r="21" spans="1:47">
      <c r="A21" s="1986"/>
      <c r="B21" s="1209" t="s">
        <v>1476</v>
      </c>
      <c r="C21" s="1264" t="s">
        <v>5</v>
      </c>
      <c r="D21" s="515" t="s">
        <v>148</v>
      </c>
      <c r="E21" s="1270">
        <v>0.59</v>
      </c>
      <c r="F21" s="774">
        <f t="shared" si="3"/>
        <v>12.65</v>
      </c>
      <c r="G21" s="1271" t="s">
        <v>1483</v>
      </c>
      <c r="H21" s="1271" t="s">
        <v>1484</v>
      </c>
      <c r="I21" s="1194">
        <v>30</v>
      </c>
      <c r="J21" s="37">
        <f t="shared" si="0"/>
        <v>8.1944444444444437E-4</v>
      </c>
      <c r="K21" s="37">
        <f t="shared" ref="K21:K23" si="4">K20+J21</f>
        <v>1.8038888888888889E-2</v>
      </c>
      <c r="L21" s="98">
        <f t="shared" si="1"/>
        <v>0.24720555555555562</v>
      </c>
      <c r="M21" s="98">
        <f t="shared" si="1"/>
        <v>0.29581666666666662</v>
      </c>
      <c r="N21" s="98">
        <f t="shared" si="1"/>
        <v>0.34442777777777772</v>
      </c>
      <c r="O21" s="98">
        <f t="shared" si="1"/>
        <v>0.40345555555555551</v>
      </c>
      <c r="P21" s="98">
        <f t="shared" si="1"/>
        <v>0.45206666666666656</v>
      </c>
      <c r="Q21" s="98">
        <f t="shared" si="1"/>
        <v>0.50414999999999999</v>
      </c>
      <c r="R21" s="98">
        <f t="shared" si="1"/>
        <v>0.55970555555555557</v>
      </c>
      <c r="S21" s="98">
        <f t="shared" si="1"/>
        <v>0.60831666666666673</v>
      </c>
      <c r="T21" s="98">
        <f t="shared" si="1"/>
        <v>0.65692777777777789</v>
      </c>
      <c r="U21" s="98">
        <f t="shared" si="1"/>
        <v>0.70553888888888894</v>
      </c>
      <c r="V21" s="98">
        <f t="shared" si="1"/>
        <v>0.7541500000000001</v>
      </c>
      <c r="W21" s="98">
        <f t="shared" si="1"/>
        <v>0.81317777777777778</v>
      </c>
      <c r="X21" s="98">
        <f t="shared" si="1"/>
        <v>0.86526111111111115</v>
      </c>
      <c r="Y21" s="98">
        <f t="shared" si="1"/>
        <v>0.91387222222222231</v>
      </c>
      <c r="Z21" s="90"/>
      <c r="AA21" s="90"/>
      <c r="AB21" s="90"/>
      <c r="AC21" s="90"/>
      <c r="AD21" s="92"/>
      <c r="AE21" s="15"/>
    </row>
    <row r="22" spans="1:47">
      <c r="A22" s="1986"/>
      <c r="B22" s="1208" t="s">
        <v>1477</v>
      </c>
      <c r="C22" s="1264" t="s">
        <v>5</v>
      </c>
      <c r="D22" s="515" t="s">
        <v>149</v>
      </c>
      <c r="E22" s="1270">
        <v>1.52</v>
      </c>
      <c r="F22" s="774">
        <f t="shared" si="3"/>
        <v>14.17</v>
      </c>
      <c r="G22" s="932" t="s">
        <v>1481</v>
      </c>
      <c r="H22" s="932" t="s">
        <v>1482</v>
      </c>
      <c r="I22" s="1194">
        <v>30</v>
      </c>
      <c r="J22" s="37">
        <f t="shared" si="0"/>
        <v>2.1111111111111109E-3</v>
      </c>
      <c r="K22" s="37">
        <f t="shared" si="4"/>
        <v>2.0150000000000001E-2</v>
      </c>
      <c r="L22" s="98">
        <f t="shared" si="1"/>
        <v>0.24931666666666674</v>
      </c>
      <c r="M22" s="98">
        <f t="shared" si="1"/>
        <v>0.29792777777777774</v>
      </c>
      <c r="N22" s="98">
        <f t="shared" si="1"/>
        <v>0.34653888888888884</v>
      </c>
      <c r="O22" s="98">
        <f t="shared" si="1"/>
        <v>0.40556666666666663</v>
      </c>
      <c r="P22" s="98">
        <f t="shared" si="1"/>
        <v>0.45417777777777768</v>
      </c>
      <c r="Q22" s="98">
        <f t="shared" si="1"/>
        <v>0.50626111111111105</v>
      </c>
      <c r="R22" s="98">
        <f t="shared" si="1"/>
        <v>0.56181666666666663</v>
      </c>
      <c r="S22" s="98">
        <f t="shared" si="1"/>
        <v>0.61042777777777779</v>
      </c>
      <c r="T22" s="98">
        <f t="shared" si="1"/>
        <v>0.65903888888888895</v>
      </c>
      <c r="U22" s="98">
        <f t="shared" si="1"/>
        <v>0.70765</v>
      </c>
      <c r="V22" s="98">
        <f t="shared" si="1"/>
        <v>0.75626111111111116</v>
      </c>
      <c r="W22" s="98">
        <f t="shared" si="1"/>
        <v>0.81528888888888884</v>
      </c>
      <c r="X22" s="98">
        <f t="shared" si="1"/>
        <v>0.86737222222222221</v>
      </c>
      <c r="Y22" s="98">
        <f t="shared" si="1"/>
        <v>0.91598333333333337</v>
      </c>
      <c r="Z22" s="90"/>
      <c r="AA22" s="90"/>
      <c r="AB22" s="90"/>
      <c r="AC22" s="90"/>
      <c r="AE22" s="15"/>
    </row>
    <row r="23" spans="1:47">
      <c r="A23" s="1986"/>
      <c r="B23" s="1206" t="s">
        <v>1478</v>
      </c>
      <c r="C23" s="1264" t="s">
        <v>5</v>
      </c>
      <c r="D23" s="515" t="s">
        <v>150</v>
      </c>
      <c r="E23" s="1270">
        <v>0.8</v>
      </c>
      <c r="F23" s="774">
        <f t="shared" si="3"/>
        <v>14.97</v>
      </c>
      <c r="G23" s="1272" t="s">
        <v>1479</v>
      </c>
      <c r="H23" s="1271" t="s">
        <v>1480</v>
      </c>
      <c r="I23" s="1194">
        <v>30</v>
      </c>
      <c r="J23" s="37">
        <f t="shared" si="0"/>
        <v>1.1111111111111111E-3</v>
      </c>
      <c r="K23" s="37">
        <f t="shared" si="4"/>
        <v>2.1261111111111113E-2</v>
      </c>
      <c r="L23" s="98">
        <f t="shared" ref="L23:Y23" si="5">L22+$J23</f>
        <v>0.25042777777777786</v>
      </c>
      <c r="M23" s="98">
        <f t="shared" si="5"/>
        <v>0.29903888888888885</v>
      </c>
      <c r="N23" s="98">
        <f t="shared" si="5"/>
        <v>0.34764999999999996</v>
      </c>
      <c r="O23" s="98">
        <f t="shared" si="5"/>
        <v>0.40667777777777775</v>
      </c>
      <c r="P23" s="98">
        <f t="shared" si="5"/>
        <v>0.4552888888888888</v>
      </c>
      <c r="Q23" s="98">
        <f t="shared" si="5"/>
        <v>0.50737222222222211</v>
      </c>
      <c r="R23" s="98">
        <f t="shared" si="5"/>
        <v>0.56292777777777769</v>
      </c>
      <c r="S23" s="98">
        <f t="shared" si="5"/>
        <v>0.61153888888888885</v>
      </c>
      <c r="T23" s="98">
        <f t="shared" si="5"/>
        <v>0.66015000000000001</v>
      </c>
      <c r="U23" s="98">
        <f t="shared" si="5"/>
        <v>0.70876111111111106</v>
      </c>
      <c r="V23" s="98">
        <f t="shared" si="5"/>
        <v>0.75737222222222222</v>
      </c>
      <c r="W23" s="98">
        <f t="shared" si="5"/>
        <v>0.8163999999999999</v>
      </c>
      <c r="X23" s="98">
        <f t="shared" si="5"/>
        <v>0.86848333333333327</v>
      </c>
      <c r="Y23" s="98">
        <f t="shared" si="5"/>
        <v>0.91709444444444443</v>
      </c>
      <c r="Z23" s="90"/>
      <c r="AA23" s="90"/>
      <c r="AB23" s="90"/>
      <c r="AC23" s="90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</row>
    <row r="24" spans="1:47">
      <c r="A24" s="1151"/>
      <c r="B24" s="17"/>
      <c r="C24" s="1139"/>
      <c r="D24" s="1139"/>
      <c r="E24" s="1137"/>
      <c r="F24" s="19"/>
      <c r="G24" s="1137"/>
      <c r="H24" s="1153"/>
      <c r="I24" s="1153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94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</row>
    <row r="25" spans="1:47">
      <c r="A25" s="338"/>
      <c r="B25" s="1199"/>
      <c r="C25" s="174"/>
      <c r="D25" s="1139"/>
      <c r="E25" s="1137"/>
      <c r="F25" s="19"/>
      <c r="G25" s="1137"/>
      <c r="H25" s="1153"/>
      <c r="I25" s="1153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94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</row>
    <row r="26" spans="1:47" ht="33.75" customHeight="1">
      <c r="A26" s="15"/>
      <c r="B26" s="1952">
        <v>3</v>
      </c>
      <c r="C26" s="1139"/>
      <c r="D26" s="38" t="s">
        <v>269</v>
      </c>
      <c r="E26" s="1137"/>
      <c r="F26" s="1137"/>
      <c r="G26" s="1137"/>
      <c r="H26" s="1137"/>
      <c r="I26" s="1137"/>
      <c r="J26" s="1137"/>
      <c r="K26" s="1137"/>
      <c r="L26" s="1137"/>
      <c r="M26" s="1137"/>
      <c r="N26" s="1137"/>
      <c r="O26" s="1137"/>
      <c r="P26" s="1137"/>
      <c r="Q26" s="1144"/>
      <c r="R26" s="1144"/>
      <c r="S26" s="1144"/>
      <c r="T26" s="1144"/>
      <c r="U26" s="1144"/>
      <c r="V26" s="1144"/>
      <c r="W26" s="1144"/>
      <c r="X26" s="1144"/>
      <c r="Y26" s="1144"/>
      <c r="Z26" s="1144"/>
      <c r="AA26" s="1144"/>
      <c r="AB26" s="1144"/>
      <c r="AC26" s="1144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</row>
    <row r="27" spans="1:47" ht="39" customHeight="1">
      <c r="A27" s="15"/>
      <c r="B27" s="1952"/>
      <c r="C27" s="1139"/>
      <c r="D27" s="38" t="s">
        <v>1508</v>
      </c>
      <c r="E27" s="1137"/>
      <c r="F27" s="1137"/>
      <c r="G27" s="1137"/>
      <c r="H27" s="1137"/>
      <c r="I27" s="1137"/>
      <c r="J27" s="1137"/>
      <c r="K27" s="1137"/>
      <c r="L27" s="1137"/>
      <c r="M27" s="1137"/>
      <c r="N27" s="1137"/>
      <c r="O27" s="1137"/>
      <c r="P27" s="1137"/>
      <c r="Q27" s="1144"/>
      <c r="R27" s="1144"/>
      <c r="S27" s="1144"/>
      <c r="T27" s="1144"/>
      <c r="U27" s="1144"/>
      <c r="V27" s="1144"/>
      <c r="W27" s="1144"/>
      <c r="X27" s="1144"/>
      <c r="Y27" s="1144"/>
      <c r="Z27" s="1190"/>
      <c r="AA27" s="1190"/>
      <c r="AB27" s="1190"/>
      <c r="AC27" s="1190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</row>
    <row r="28" spans="1:47" ht="25.5">
      <c r="A28" s="1982" t="s">
        <v>17</v>
      </c>
      <c r="B28" s="1982"/>
      <c r="C28" s="1982"/>
      <c r="D28" s="1984" t="s">
        <v>263</v>
      </c>
      <c r="E28" s="1951"/>
      <c r="F28" s="1951"/>
      <c r="G28" s="1951"/>
      <c r="H28" s="1951"/>
      <c r="I28" s="1951"/>
      <c r="J28" s="1951"/>
      <c r="K28" s="1951"/>
      <c r="L28" s="1951"/>
      <c r="M28" s="1951"/>
      <c r="N28" s="1951"/>
      <c r="O28" s="1951"/>
      <c r="P28" s="1951"/>
      <c r="Q28" s="1951"/>
      <c r="R28" s="1951"/>
      <c r="S28" s="1951"/>
      <c r="T28" s="1951"/>
      <c r="U28" s="1951"/>
      <c r="V28" s="1951"/>
      <c r="W28" s="1951"/>
      <c r="X28" s="1951"/>
      <c r="Y28" s="1951"/>
      <c r="Z28" s="338"/>
      <c r="AA28" s="338"/>
      <c r="AB28" s="338"/>
      <c r="AC28" s="338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</row>
    <row r="29" spans="1:47">
      <c r="A29" s="1978"/>
      <c r="B29" s="1982" t="s">
        <v>1</v>
      </c>
      <c r="C29" s="1977" t="s">
        <v>2</v>
      </c>
      <c r="D29" s="1978" t="s">
        <v>16</v>
      </c>
      <c r="E29" s="1979"/>
      <c r="F29" s="1979"/>
      <c r="G29" s="1979"/>
      <c r="H29" s="1979"/>
      <c r="I29" s="1979"/>
      <c r="J29" s="1979"/>
      <c r="K29" s="1979"/>
      <c r="L29" s="1194">
        <v>1</v>
      </c>
      <c r="M29" s="1194">
        <v>1</v>
      </c>
      <c r="N29" s="1194">
        <v>1</v>
      </c>
      <c r="O29" s="1194">
        <v>1</v>
      </c>
      <c r="P29" s="1194">
        <v>1</v>
      </c>
      <c r="Q29" s="1194">
        <v>1</v>
      </c>
      <c r="R29" s="1194">
        <v>1</v>
      </c>
      <c r="S29" s="1194">
        <v>1</v>
      </c>
      <c r="T29" s="1194">
        <v>1</v>
      </c>
      <c r="U29" s="1194">
        <v>1</v>
      </c>
      <c r="V29" s="1194">
        <v>1</v>
      </c>
      <c r="W29" s="1194">
        <v>1</v>
      </c>
      <c r="X29" s="1194">
        <v>1</v>
      </c>
      <c r="Y29" s="1194">
        <v>1</v>
      </c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</row>
    <row r="30" spans="1:47" ht="16.5" customHeight="1">
      <c r="A30" s="1978"/>
      <c r="B30" s="1982"/>
      <c r="C30" s="1977"/>
      <c r="D30" s="1192" t="s">
        <v>0</v>
      </c>
      <c r="E30" s="1195" t="s">
        <v>48</v>
      </c>
      <c r="F30" s="1195"/>
      <c r="G30" s="1980" t="s">
        <v>552</v>
      </c>
      <c r="H30" s="1981"/>
      <c r="I30" s="1195" t="s">
        <v>8</v>
      </c>
      <c r="J30" s="1195" t="s">
        <v>9</v>
      </c>
      <c r="K30" s="1195" t="s">
        <v>10</v>
      </c>
      <c r="L30" s="1194">
        <v>1</v>
      </c>
      <c r="M30" s="1194">
        <v>2</v>
      </c>
      <c r="N30" s="1251">
        <v>3</v>
      </c>
      <c r="O30" s="1251">
        <v>4</v>
      </c>
      <c r="P30" s="1251">
        <v>5</v>
      </c>
      <c r="Q30" s="1251">
        <v>6</v>
      </c>
      <c r="R30" s="1251">
        <v>7</v>
      </c>
      <c r="S30" s="1251">
        <v>8</v>
      </c>
      <c r="T30" s="1251">
        <v>9</v>
      </c>
      <c r="U30" s="1251">
        <v>10</v>
      </c>
      <c r="V30" s="1251">
        <v>11</v>
      </c>
      <c r="W30" s="1251">
        <v>12</v>
      </c>
      <c r="X30" s="1251">
        <v>13</v>
      </c>
      <c r="Y30" s="1251">
        <v>14</v>
      </c>
      <c r="Z30" s="15"/>
      <c r="AA30" s="15"/>
      <c r="AB30" s="15"/>
      <c r="AC30" s="1190"/>
      <c r="AD30" s="1190"/>
      <c r="AE30" s="723"/>
      <c r="AF30" s="723"/>
      <c r="AG30" s="723"/>
      <c r="AH30" s="723"/>
      <c r="AI30" s="723"/>
      <c r="AJ30" s="723"/>
      <c r="AK30" s="15"/>
      <c r="AL30" s="15"/>
      <c r="AM30" s="15"/>
      <c r="AN30" s="15"/>
      <c r="AO30" s="15"/>
      <c r="AP30" s="15"/>
      <c r="AQ30" s="15"/>
    </row>
    <row r="31" spans="1:47">
      <c r="A31" s="1985" t="s">
        <v>1146</v>
      </c>
      <c r="B31" s="1206" t="s">
        <v>1478</v>
      </c>
      <c r="C31" s="1192" t="s">
        <v>4</v>
      </c>
      <c r="D31" s="1192" t="s">
        <v>18</v>
      </c>
      <c r="E31" s="1194">
        <v>0</v>
      </c>
      <c r="F31" s="1194"/>
      <c r="G31" s="607" t="s">
        <v>1510</v>
      </c>
      <c r="H31" s="607" t="s">
        <v>1480</v>
      </c>
      <c r="I31" s="1194"/>
      <c r="J31" s="1194"/>
      <c r="K31" s="37">
        <v>0</v>
      </c>
      <c r="L31" s="111">
        <v>0.25347222222222221</v>
      </c>
      <c r="M31" s="111">
        <v>0.30208333333333331</v>
      </c>
      <c r="N31" s="111">
        <v>0.35069444444444442</v>
      </c>
      <c r="O31" s="111">
        <v>0.40972222222222227</v>
      </c>
      <c r="P31" s="111">
        <v>0.45833333333333331</v>
      </c>
      <c r="Q31" s="111">
        <v>0.51041666666666663</v>
      </c>
      <c r="R31" s="111">
        <v>0.56597222222222221</v>
      </c>
      <c r="S31" s="111">
        <v>0.61458333333333337</v>
      </c>
      <c r="T31" s="111">
        <v>0.66319444444444442</v>
      </c>
      <c r="U31" s="111">
        <v>0.71180555555555547</v>
      </c>
      <c r="V31" s="111">
        <v>0.76041666666666663</v>
      </c>
      <c r="W31" s="111">
        <v>0.81944444444444453</v>
      </c>
      <c r="X31" s="111">
        <v>0.87152777777777779</v>
      </c>
      <c r="Y31" s="111">
        <v>0.92013888888888884</v>
      </c>
      <c r="AA31" s="723"/>
      <c r="AB31" s="723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</row>
    <row r="32" spans="1:47">
      <c r="A32" s="1986"/>
      <c r="B32" s="1208" t="s">
        <v>1477</v>
      </c>
      <c r="C32" s="1192" t="s">
        <v>4</v>
      </c>
      <c r="D32" s="1192" t="s">
        <v>19</v>
      </c>
      <c r="E32" s="1193">
        <v>0.49</v>
      </c>
      <c r="F32" s="28">
        <f>E32</f>
        <v>0.49</v>
      </c>
      <c r="G32" s="607" t="s">
        <v>1511</v>
      </c>
      <c r="H32" s="607" t="s">
        <v>1512</v>
      </c>
      <c r="I32" s="1194">
        <v>30</v>
      </c>
      <c r="J32" s="37">
        <f t="shared" ref="J32:J48" si="6">(E32/I32)/24</f>
        <v>6.8055555555555545E-4</v>
      </c>
      <c r="K32" s="37">
        <f>K31+J32</f>
        <v>6.8055555555555545E-4</v>
      </c>
      <c r="L32" s="98">
        <f t="shared" ref="L32:Y47" si="7">L31+$J32</f>
        <v>0.25415277777777778</v>
      </c>
      <c r="M32" s="98">
        <f t="shared" si="7"/>
        <v>0.30276388888888889</v>
      </c>
      <c r="N32" s="98">
        <f t="shared" si="7"/>
        <v>0.35137499999999999</v>
      </c>
      <c r="O32" s="98">
        <f t="shared" si="7"/>
        <v>0.41040277777777784</v>
      </c>
      <c r="P32" s="98">
        <f t="shared" si="7"/>
        <v>0.45901388888888889</v>
      </c>
      <c r="Q32" s="98">
        <f t="shared" si="7"/>
        <v>0.5110972222222222</v>
      </c>
      <c r="R32" s="98">
        <f t="shared" si="7"/>
        <v>0.56665277777777778</v>
      </c>
      <c r="S32" s="98">
        <f t="shared" si="7"/>
        <v>0.61526388888888894</v>
      </c>
      <c r="T32" s="98">
        <f t="shared" si="7"/>
        <v>0.66387499999999999</v>
      </c>
      <c r="U32" s="98">
        <f t="shared" si="7"/>
        <v>0.71248611111111104</v>
      </c>
      <c r="V32" s="98">
        <f t="shared" si="7"/>
        <v>0.7610972222222222</v>
      </c>
      <c r="W32" s="98">
        <f t="shared" si="7"/>
        <v>0.8201250000000001</v>
      </c>
      <c r="X32" s="98">
        <f t="shared" si="7"/>
        <v>0.87220833333333336</v>
      </c>
      <c r="Y32" s="98">
        <f t="shared" si="7"/>
        <v>0.92081944444444441</v>
      </c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</row>
    <row r="33" spans="1:28">
      <c r="A33" s="1986"/>
      <c r="B33" s="1209" t="s">
        <v>1476</v>
      </c>
      <c r="C33" s="1210" t="s">
        <v>4</v>
      </c>
      <c r="D33" s="1192" t="s">
        <v>20</v>
      </c>
      <c r="E33" s="1193">
        <v>1.56</v>
      </c>
      <c r="F33" s="28">
        <f>E32+E33</f>
        <v>2.0499999999999998</v>
      </c>
      <c r="G33" s="607" t="s">
        <v>1487</v>
      </c>
      <c r="H33" s="607" t="s">
        <v>1513</v>
      </c>
      <c r="I33" s="1194">
        <v>30</v>
      </c>
      <c r="J33" s="37">
        <f t="shared" si="6"/>
        <v>2.166666666666667E-3</v>
      </c>
      <c r="K33" s="37">
        <f t="shared" ref="K33:K44" si="8">K32+J33</f>
        <v>2.8472222222222223E-3</v>
      </c>
      <c r="L33" s="98">
        <f t="shared" si="7"/>
        <v>0.25631944444444443</v>
      </c>
      <c r="M33" s="98">
        <f t="shared" si="7"/>
        <v>0.30493055555555554</v>
      </c>
      <c r="N33" s="98">
        <f t="shared" si="7"/>
        <v>0.35354166666666664</v>
      </c>
      <c r="O33" s="98">
        <f t="shared" si="7"/>
        <v>0.41256944444444449</v>
      </c>
      <c r="P33" s="98">
        <f t="shared" si="7"/>
        <v>0.46118055555555554</v>
      </c>
      <c r="Q33" s="98">
        <f t="shared" si="7"/>
        <v>0.51326388888888885</v>
      </c>
      <c r="R33" s="98">
        <f t="shared" si="7"/>
        <v>0.56881944444444443</v>
      </c>
      <c r="S33" s="98">
        <f t="shared" si="7"/>
        <v>0.61743055555555559</v>
      </c>
      <c r="T33" s="98">
        <f t="shared" si="7"/>
        <v>0.66604166666666664</v>
      </c>
      <c r="U33" s="98">
        <f t="shared" si="7"/>
        <v>0.71465277777777769</v>
      </c>
      <c r="V33" s="98">
        <f t="shared" si="7"/>
        <v>0.76326388888888885</v>
      </c>
      <c r="W33" s="98">
        <f t="shared" si="7"/>
        <v>0.82229166666666675</v>
      </c>
      <c r="X33" s="98">
        <f t="shared" si="7"/>
        <v>0.87437500000000001</v>
      </c>
      <c r="Y33" s="98">
        <f t="shared" si="7"/>
        <v>0.92298611111111106</v>
      </c>
      <c r="Z33" s="15"/>
      <c r="AA33" s="15"/>
      <c r="AB33" s="15"/>
    </row>
    <row r="34" spans="1:28">
      <c r="A34" s="1986"/>
      <c r="B34" s="1208" t="s">
        <v>1475</v>
      </c>
      <c r="C34" s="1210" t="s">
        <v>4</v>
      </c>
      <c r="D34" s="1192" t="s">
        <v>21</v>
      </c>
      <c r="E34" s="508">
        <v>0.55000000000000004</v>
      </c>
      <c r="F34" s="145">
        <f>F33+E34</f>
        <v>2.5999999999999996</v>
      </c>
      <c r="G34" s="607" t="s">
        <v>1514</v>
      </c>
      <c r="H34" s="607" t="s">
        <v>1515</v>
      </c>
      <c r="I34" s="1194">
        <v>30</v>
      </c>
      <c r="J34" s="37">
        <f t="shared" si="6"/>
        <v>7.6388888888888893E-4</v>
      </c>
      <c r="K34" s="37">
        <f t="shared" si="8"/>
        <v>3.6111111111111114E-3</v>
      </c>
      <c r="L34" s="98">
        <f t="shared" si="7"/>
        <v>0.25708333333333333</v>
      </c>
      <c r="M34" s="98">
        <f t="shared" si="7"/>
        <v>0.30569444444444444</v>
      </c>
      <c r="N34" s="98">
        <f t="shared" si="7"/>
        <v>0.35430555555555554</v>
      </c>
      <c r="O34" s="98">
        <f t="shared" si="7"/>
        <v>0.41333333333333339</v>
      </c>
      <c r="P34" s="98">
        <f t="shared" si="7"/>
        <v>0.46194444444444444</v>
      </c>
      <c r="Q34" s="98">
        <f t="shared" si="7"/>
        <v>0.51402777777777775</v>
      </c>
      <c r="R34" s="98">
        <f t="shared" si="7"/>
        <v>0.56958333333333333</v>
      </c>
      <c r="S34" s="98">
        <f t="shared" si="7"/>
        <v>0.61819444444444449</v>
      </c>
      <c r="T34" s="98">
        <f t="shared" si="7"/>
        <v>0.66680555555555554</v>
      </c>
      <c r="U34" s="98">
        <f t="shared" si="7"/>
        <v>0.71541666666666659</v>
      </c>
      <c r="V34" s="98">
        <f t="shared" si="7"/>
        <v>0.76402777777777775</v>
      </c>
      <c r="W34" s="98">
        <f t="shared" si="7"/>
        <v>0.82305555555555565</v>
      </c>
      <c r="X34" s="98">
        <f t="shared" si="7"/>
        <v>0.87513888888888891</v>
      </c>
      <c r="Y34" s="98">
        <f t="shared" si="7"/>
        <v>0.92374999999999996</v>
      </c>
    </row>
    <row r="35" spans="1:28">
      <c r="A35" s="1986"/>
      <c r="B35" s="1208" t="s">
        <v>1474</v>
      </c>
      <c r="C35" s="1210" t="s">
        <v>4</v>
      </c>
      <c r="D35" s="1192" t="s">
        <v>22</v>
      </c>
      <c r="E35" s="1193">
        <v>0.53</v>
      </c>
      <c r="F35" s="145">
        <f t="shared" ref="F35:F48" si="9">F34+E35</f>
        <v>3.13</v>
      </c>
      <c r="G35" s="607" t="s">
        <v>1516</v>
      </c>
      <c r="H35" s="607" t="s">
        <v>1517</v>
      </c>
      <c r="I35" s="1194">
        <v>30</v>
      </c>
      <c r="J35" s="37">
        <f t="shared" si="6"/>
        <v>7.361111111111111E-4</v>
      </c>
      <c r="K35" s="37">
        <f t="shared" si="8"/>
        <v>4.3472222222222228E-3</v>
      </c>
      <c r="L35" s="98">
        <f t="shared" si="7"/>
        <v>0.25781944444444443</v>
      </c>
      <c r="M35" s="98">
        <f t="shared" si="7"/>
        <v>0.30643055555555554</v>
      </c>
      <c r="N35" s="98">
        <f t="shared" si="7"/>
        <v>0.35504166666666664</v>
      </c>
      <c r="O35" s="98">
        <f t="shared" si="7"/>
        <v>0.41406944444444449</v>
      </c>
      <c r="P35" s="98">
        <f t="shared" si="7"/>
        <v>0.46268055555555554</v>
      </c>
      <c r="Q35" s="98">
        <f t="shared" si="7"/>
        <v>0.51476388888888891</v>
      </c>
      <c r="R35" s="98">
        <f t="shared" si="7"/>
        <v>0.57031944444444449</v>
      </c>
      <c r="S35" s="98">
        <f t="shared" si="7"/>
        <v>0.61893055555555565</v>
      </c>
      <c r="T35" s="98">
        <f t="shared" si="7"/>
        <v>0.6675416666666667</v>
      </c>
      <c r="U35" s="98">
        <f t="shared" si="7"/>
        <v>0.71615277777777775</v>
      </c>
      <c r="V35" s="98">
        <f t="shared" si="7"/>
        <v>0.76476388888888891</v>
      </c>
      <c r="W35" s="98">
        <f t="shared" si="7"/>
        <v>0.82379166666666681</v>
      </c>
      <c r="X35" s="98">
        <f t="shared" si="7"/>
        <v>0.87587500000000007</v>
      </c>
      <c r="Y35" s="98">
        <f t="shared" si="7"/>
        <v>0.92448611111111112</v>
      </c>
    </row>
    <row r="36" spans="1:28">
      <c r="A36" s="1986"/>
      <c r="B36" s="1208" t="s">
        <v>1473</v>
      </c>
      <c r="C36" s="1210" t="s">
        <v>4</v>
      </c>
      <c r="D36" s="1192" t="s">
        <v>23</v>
      </c>
      <c r="E36" s="179">
        <v>1.88</v>
      </c>
      <c r="F36" s="145">
        <f t="shared" si="9"/>
        <v>5.01</v>
      </c>
      <c r="G36" s="607" t="s">
        <v>1518</v>
      </c>
      <c r="H36" s="607" t="s">
        <v>1519</v>
      </c>
      <c r="I36" s="1194">
        <v>30</v>
      </c>
      <c r="J36" s="37">
        <f t="shared" si="6"/>
        <v>2.6111111111111109E-3</v>
      </c>
      <c r="K36" s="37">
        <f t="shared" si="8"/>
        <v>6.9583333333333337E-3</v>
      </c>
      <c r="L36" s="98">
        <f t="shared" si="7"/>
        <v>0.26043055555555555</v>
      </c>
      <c r="M36" s="98">
        <f t="shared" si="7"/>
        <v>0.30904166666666666</v>
      </c>
      <c r="N36" s="98">
        <f t="shared" si="7"/>
        <v>0.35765277777777776</v>
      </c>
      <c r="O36" s="98">
        <f t="shared" si="7"/>
        <v>0.41668055555555561</v>
      </c>
      <c r="P36" s="98">
        <f t="shared" si="7"/>
        <v>0.46529166666666666</v>
      </c>
      <c r="Q36" s="98">
        <f t="shared" si="7"/>
        <v>0.51737500000000003</v>
      </c>
      <c r="R36" s="98">
        <f t="shared" si="7"/>
        <v>0.57293055555555561</v>
      </c>
      <c r="S36" s="98">
        <f t="shared" si="7"/>
        <v>0.62154166666666677</v>
      </c>
      <c r="T36" s="98">
        <f t="shared" si="7"/>
        <v>0.67015277777777782</v>
      </c>
      <c r="U36" s="98">
        <f t="shared" si="7"/>
        <v>0.71876388888888887</v>
      </c>
      <c r="V36" s="98">
        <f t="shared" si="7"/>
        <v>0.76737500000000003</v>
      </c>
      <c r="W36" s="98">
        <f t="shared" si="7"/>
        <v>0.82640277777777793</v>
      </c>
      <c r="X36" s="98">
        <f t="shared" si="7"/>
        <v>0.87848611111111119</v>
      </c>
      <c r="Y36" s="98">
        <f t="shared" si="7"/>
        <v>0.92709722222222224</v>
      </c>
    </row>
    <row r="37" spans="1:28">
      <c r="A37" s="1986"/>
      <c r="B37" s="1208" t="s">
        <v>1472</v>
      </c>
      <c r="C37" s="1210" t="s">
        <v>4</v>
      </c>
      <c r="D37" s="1192" t="s">
        <v>24</v>
      </c>
      <c r="E37" s="472">
        <v>0.98</v>
      </c>
      <c r="F37" s="145">
        <f t="shared" si="9"/>
        <v>5.99</v>
      </c>
      <c r="G37" s="607" t="s">
        <v>1520</v>
      </c>
      <c r="H37" s="607" t="s">
        <v>1521</v>
      </c>
      <c r="I37" s="1194">
        <v>30</v>
      </c>
      <c r="J37" s="37">
        <f t="shared" si="6"/>
        <v>1.3611111111111109E-3</v>
      </c>
      <c r="K37" s="37">
        <f t="shared" si="8"/>
        <v>8.3194444444444453E-3</v>
      </c>
      <c r="L37" s="98">
        <f t="shared" si="7"/>
        <v>0.26179166666666664</v>
      </c>
      <c r="M37" s="98">
        <f t="shared" si="7"/>
        <v>0.31040277777777775</v>
      </c>
      <c r="N37" s="98">
        <f t="shared" si="7"/>
        <v>0.35901388888888885</v>
      </c>
      <c r="O37" s="98">
        <f t="shared" si="7"/>
        <v>0.4180416666666667</v>
      </c>
      <c r="P37" s="98">
        <f t="shared" si="7"/>
        <v>0.46665277777777775</v>
      </c>
      <c r="Q37" s="98">
        <f t="shared" si="7"/>
        <v>0.51873611111111118</v>
      </c>
      <c r="R37" s="98">
        <f t="shared" si="7"/>
        <v>0.57429166666666676</v>
      </c>
      <c r="S37" s="98">
        <f t="shared" si="7"/>
        <v>0.62290277777777792</v>
      </c>
      <c r="T37" s="98">
        <f t="shared" si="7"/>
        <v>0.67151388888888897</v>
      </c>
      <c r="U37" s="98">
        <f t="shared" si="7"/>
        <v>0.72012500000000002</v>
      </c>
      <c r="V37" s="98">
        <f t="shared" si="7"/>
        <v>0.76873611111111118</v>
      </c>
      <c r="W37" s="98">
        <f t="shared" si="7"/>
        <v>0.82776388888888908</v>
      </c>
      <c r="X37" s="98">
        <f t="shared" si="7"/>
        <v>0.87984722222222234</v>
      </c>
      <c r="Y37" s="98">
        <f t="shared" si="7"/>
        <v>0.92845833333333339</v>
      </c>
    </row>
    <row r="38" spans="1:28">
      <c r="A38" s="1986"/>
      <c r="B38" s="1209" t="s">
        <v>1148</v>
      </c>
      <c r="C38" s="1210" t="s">
        <v>4</v>
      </c>
      <c r="D38" s="1192" t="s">
        <v>25</v>
      </c>
      <c r="E38" s="472">
        <v>0.86</v>
      </c>
      <c r="F38" s="145">
        <f t="shared" si="9"/>
        <v>6.8500000000000005</v>
      </c>
      <c r="G38" s="607" t="s">
        <v>1522</v>
      </c>
      <c r="H38" s="607" t="s">
        <v>1523</v>
      </c>
      <c r="I38" s="1194">
        <v>30</v>
      </c>
      <c r="J38" s="37">
        <f t="shared" si="6"/>
        <v>1.1944444444444444E-3</v>
      </c>
      <c r="K38" s="37">
        <f t="shared" si="8"/>
        <v>9.5138888888888894E-3</v>
      </c>
      <c r="L38" s="98">
        <f t="shared" si="7"/>
        <v>0.26298611111111109</v>
      </c>
      <c r="M38" s="98">
        <f t="shared" si="7"/>
        <v>0.31159722222222219</v>
      </c>
      <c r="N38" s="98">
        <f t="shared" si="7"/>
        <v>0.3602083333333333</v>
      </c>
      <c r="O38" s="98">
        <f t="shared" si="7"/>
        <v>0.41923611111111114</v>
      </c>
      <c r="P38" s="98">
        <f t="shared" si="7"/>
        <v>0.46784722222222219</v>
      </c>
      <c r="Q38" s="98">
        <f t="shared" si="7"/>
        <v>0.51993055555555567</v>
      </c>
      <c r="R38" s="98">
        <f t="shared" si="7"/>
        <v>0.57548611111111125</v>
      </c>
      <c r="S38" s="98">
        <f t="shared" si="7"/>
        <v>0.62409722222222241</v>
      </c>
      <c r="T38" s="98">
        <f t="shared" si="7"/>
        <v>0.67270833333333346</v>
      </c>
      <c r="U38" s="98">
        <f t="shared" si="7"/>
        <v>0.72131944444444451</v>
      </c>
      <c r="V38" s="98">
        <f t="shared" si="7"/>
        <v>0.76993055555555567</v>
      </c>
      <c r="W38" s="98">
        <f t="shared" si="7"/>
        <v>0.82895833333333357</v>
      </c>
      <c r="X38" s="98">
        <f t="shared" si="7"/>
        <v>0.88104166666666683</v>
      </c>
      <c r="Y38" s="98">
        <f t="shared" si="7"/>
        <v>0.92965277777777788</v>
      </c>
    </row>
    <row r="39" spans="1:28">
      <c r="A39" s="1986"/>
      <c r="B39" s="1208" t="s">
        <v>1524</v>
      </c>
      <c r="C39" s="1210" t="s">
        <v>4</v>
      </c>
      <c r="D39" s="1192" t="s">
        <v>26</v>
      </c>
      <c r="E39" s="472">
        <v>0.36</v>
      </c>
      <c r="F39" s="145">
        <f t="shared" si="9"/>
        <v>7.2100000000000009</v>
      </c>
      <c r="G39" s="607" t="s">
        <v>1525</v>
      </c>
      <c r="H39" s="607" t="s">
        <v>1526</v>
      </c>
      <c r="I39" s="1194">
        <v>30</v>
      </c>
      <c r="J39" s="37">
        <f t="shared" si="6"/>
        <v>5.0000000000000001E-4</v>
      </c>
      <c r="K39" s="37">
        <f t="shared" si="8"/>
        <v>1.001388888888889E-2</v>
      </c>
      <c r="L39" s="98">
        <f t="shared" si="7"/>
        <v>0.26348611111111109</v>
      </c>
      <c r="M39" s="98">
        <f t="shared" si="7"/>
        <v>0.31209722222222219</v>
      </c>
      <c r="N39" s="98">
        <f t="shared" si="7"/>
        <v>0.3607083333333333</v>
      </c>
      <c r="O39" s="98">
        <f t="shared" si="7"/>
        <v>0.41973611111111114</v>
      </c>
      <c r="P39" s="98">
        <f t="shared" si="7"/>
        <v>0.46834722222222219</v>
      </c>
      <c r="Q39" s="98">
        <f t="shared" si="7"/>
        <v>0.52043055555555562</v>
      </c>
      <c r="R39" s="98">
        <f t="shared" si="7"/>
        <v>0.5759861111111112</v>
      </c>
      <c r="S39" s="98">
        <f t="shared" si="7"/>
        <v>0.62459722222222236</v>
      </c>
      <c r="T39" s="98">
        <f t="shared" si="7"/>
        <v>0.67320833333333341</v>
      </c>
      <c r="U39" s="98">
        <f t="shared" si="7"/>
        <v>0.72181944444444446</v>
      </c>
      <c r="V39" s="98">
        <f t="shared" si="7"/>
        <v>0.77043055555555562</v>
      </c>
      <c r="W39" s="98">
        <f t="shared" si="7"/>
        <v>0.82945833333333352</v>
      </c>
      <c r="X39" s="98">
        <f t="shared" si="7"/>
        <v>0.88154166666666678</v>
      </c>
      <c r="Y39" s="98">
        <f t="shared" si="7"/>
        <v>0.93015277777777783</v>
      </c>
    </row>
    <row r="40" spans="1:28">
      <c r="A40" s="1986"/>
      <c r="B40" s="1208" t="s">
        <v>1470</v>
      </c>
      <c r="C40" s="1210" t="s">
        <v>4</v>
      </c>
      <c r="D40" s="1192" t="s">
        <v>27</v>
      </c>
      <c r="E40" s="472">
        <v>1.06</v>
      </c>
      <c r="F40" s="145">
        <f t="shared" si="9"/>
        <v>8.2700000000000014</v>
      </c>
      <c r="G40" s="607" t="s">
        <v>1527</v>
      </c>
      <c r="H40" s="607" t="s">
        <v>1528</v>
      </c>
      <c r="I40" s="1194">
        <v>30</v>
      </c>
      <c r="J40" s="37">
        <f t="shared" si="6"/>
        <v>1.4722222222222222E-3</v>
      </c>
      <c r="K40" s="37">
        <f t="shared" si="8"/>
        <v>1.1486111111111112E-2</v>
      </c>
      <c r="L40" s="98">
        <f t="shared" si="7"/>
        <v>0.2649583333333333</v>
      </c>
      <c r="M40" s="98">
        <f t="shared" si="7"/>
        <v>0.3135694444444444</v>
      </c>
      <c r="N40" s="98">
        <f t="shared" si="7"/>
        <v>0.36218055555555551</v>
      </c>
      <c r="O40" s="98">
        <f t="shared" si="7"/>
        <v>0.42120833333333335</v>
      </c>
      <c r="P40" s="98">
        <f t="shared" si="7"/>
        <v>0.4698194444444444</v>
      </c>
      <c r="Q40" s="98">
        <f t="shared" si="7"/>
        <v>0.52190277777777783</v>
      </c>
      <c r="R40" s="98">
        <f t="shared" si="7"/>
        <v>0.57745833333333341</v>
      </c>
      <c r="S40" s="98">
        <f t="shared" si="7"/>
        <v>0.62606944444444457</v>
      </c>
      <c r="T40" s="98">
        <f t="shared" si="7"/>
        <v>0.67468055555555562</v>
      </c>
      <c r="U40" s="98">
        <f t="shared" si="7"/>
        <v>0.72329166666666667</v>
      </c>
      <c r="V40" s="98">
        <f t="shared" si="7"/>
        <v>0.77190277777777783</v>
      </c>
      <c r="W40" s="98">
        <f t="shared" si="7"/>
        <v>0.83093055555555573</v>
      </c>
      <c r="X40" s="98">
        <f t="shared" si="7"/>
        <v>0.88301388888888899</v>
      </c>
      <c r="Y40" s="98">
        <f t="shared" si="7"/>
        <v>0.93162500000000004</v>
      </c>
    </row>
    <row r="41" spans="1:28" ht="21" customHeight="1">
      <c r="A41" s="1986"/>
      <c r="B41" s="1209" t="s">
        <v>1509</v>
      </c>
      <c r="C41" s="1210" t="s">
        <v>4</v>
      </c>
      <c r="D41" s="1192" t="s">
        <v>28</v>
      </c>
      <c r="E41" s="472">
        <v>0.52</v>
      </c>
      <c r="F41" s="145">
        <f t="shared" si="9"/>
        <v>8.7900000000000009</v>
      </c>
      <c r="G41" s="607" t="s">
        <v>1504</v>
      </c>
      <c r="H41" s="607" t="s">
        <v>1529</v>
      </c>
      <c r="I41" s="1194">
        <v>30</v>
      </c>
      <c r="J41" s="37">
        <f t="shared" si="6"/>
        <v>7.2222222222222219E-4</v>
      </c>
      <c r="K41" s="37">
        <f t="shared" si="8"/>
        <v>1.2208333333333335E-2</v>
      </c>
      <c r="L41" s="98">
        <f t="shared" si="7"/>
        <v>0.26568055555555553</v>
      </c>
      <c r="M41" s="98">
        <f t="shared" si="7"/>
        <v>0.31429166666666664</v>
      </c>
      <c r="N41" s="98">
        <f t="shared" si="7"/>
        <v>0.36290277777777774</v>
      </c>
      <c r="O41" s="98">
        <f t="shared" si="7"/>
        <v>0.42193055555555559</v>
      </c>
      <c r="P41" s="98">
        <f t="shared" si="7"/>
        <v>0.47054166666666664</v>
      </c>
      <c r="Q41" s="98">
        <f t="shared" si="7"/>
        <v>0.52262500000000001</v>
      </c>
      <c r="R41" s="98">
        <f t="shared" si="7"/>
        <v>0.57818055555555559</v>
      </c>
      <c r="S41" s="98">
        <f t="shared" si="7"/>
        <v>0.62679166666666675</v>
      </c>
      <c r="T41" s="98">
        <f t="shared" si="7"/>
        <v>0.6754027777777778</v>
      </c>
      <c r="U41" s="98">
        <f t="shared" si="7"/>
        <v>0.72401388888888885</v>
      </c>
      <c r="V41" s="98">
        <f t="shared" si="7"/>
        <v>0.77262500000000001</v>
      </c>
      <c r="W41" s="98">
        <f t="shared" si="7"/>
        <v>0.83165277777777791</v>
      </c>
      <c r="X41" s="98">
        <f t="shared" si="7"/>
        <v>0.88373611111111117</v>
      </c>
      <c r="Y41" s="98">
        <f t="shared" si="7"/>
        <v>0.93234722222222222</v>
      </c>
    </row>
    <row r="42" spans="1:28">
      <c r="A42" s="1986"/>
      <c r="B42" s="1208" t="s">
        <v>1468</v>
      </c>
      <c r="C42" s="1210" t="s">
        <v>4</v>
      </c>
      <c r="D42" s="1192" t="s">
        <v>29</v>
      </c>
      <c r="E42" s="472">
        <v>1.59</v>
      </c>
      <c r="F42" s="145">
        <f t="shared" si="9"/>
        <v>10.38</v>
      </c>
      <c r="G42" s="607" t="s">
        <v>1530</v>
      </c>
      <c r="H42" s="607" t="s">
        <v>1531</v>
      </c>
      <c r="I42" s="1194">
        <v>30</v>
      </c>
      <c r="J42" s="37">
        <f t="shared" si="6"/>
        <v>2.2083333333333334E-3</v>
      </c>
      <c r="K42" s="37">
        <f t="shared" si="8"/>
        <v>1.4416666666666668E-2</v>
      </c>
      <c r="L42" s="98">
        <f t="shared" si="7"/>
        <v>0.26788888888888884</v>
      </c>
      <c r="M42" s="98">
        <f t="shared" si="7"/>
        <v>0.31649999999999995</v>
      </c>
      <c r="N42" s="98">
        <f t="shared" si="7"/>
        <v>0.36511111111111105</v>
      </c>
      <c r="O42" s="98">
        <f t="shared" si="7"/>
        <v>0.4241388888888889</v>
      </c>
      <c r="P42" s="98">
        <f t="shared" si="7"/>
        <v>0.47274999999999995</v>
      </c>
      <c r="Q42" s="98">
        <f t="shared" si="7"/>
        <v>0.52483333333333337</v>
      </c>
      <c r="R42" s="98">
        <f t="shared" si="7"/>
        <v>0.58038888888888895</v>
      </c>
      <c r="S42" s="98">
        <f t="shared" si="7"/>
        <v>0.62900000000000011</v>
      </c>
      <c r="T42" s="98">
        <f t="shared" si="7"/>
        <v>0.67761111111111116</v>
      </c>
      <c r="U42" s="98">
        <f t="shared" si="7"/>
        <v>0.72622222222222221</v>
      </c>
      <c r="V42" s="98">
        <f t="shared" si="7"/>
        <v>0.77483333333333337</v>
      </c>
      <c r="W42" s="98">
        <f t="shared" si="7"/>
        <v>0.83386111111111128</v>
      </c>
      <c r="X42" s="98">
        <f t="shared" si="7"/>
        <v>0.88594444444444453</v>
      </c>
      <c r="Y42" s="98">
        <f t="shared" si="7"/>
        <v>0.93455555555555558</v>
      </c>
    </row>
    <row r="43" spans="1:28">
      <c r="A43" s="1986"/>
      <c r="B43" s="1208" t="s">
        <v>1532</v>
      </c>
      <c r="C43" s="1210" t="s">
        <v>4</v>
      </c>
      <c r="D43" s="1192" t="s">
        <v>30</v>
      </c>
      <c r="E43" s="472">
        <v>0.41</v>
      </c>
      <c r="F43" s="145">
        <f t="shared" si="9"/>
        <v>10.790000000000001</v>
      </c>
      <c r="G43" s="607" t="s">
        <v>1533</v>
      </c>
      <c r="H43" s="607" t="s">
        <v>1534</v>
      </c>
      <c r="I43" s="1194">
        <v>30</v>
      </c>
      <c r="J43" s="37">
        <f t="shared" si="6"/>
        <v>5.6944444444444436E-4</v>
      </c>
      <c r="K43" s="37">
        <f t="shared" si="8"/>
        <v>1.4986111111111112E-2</v>
      </c>
      <c r="L43" s="98">
        <f t="shared" si="7"/>
        <v>0.2684583333333333</v>
      </c>
      <c r="M43" s="98">
        <f t="shared" si="7"/>
        <v>0.3170694444444444</v>
      </c>
      <c r="N43" s="98">
        <f t="shared" si="7"/>
        <v>0.36568055555555551</v>
      </c>
      <c r="O43" s="98">
        <f t="shared" si="7"/>
        <v>0.42470833333333335</v>
      </c>
      <c r="P43" s="98">
        <f t="shared" si="7"/>
        <v>0.4733194444444444</v>
      </c>
      <c r="Q43" s="98">
        <f t="shared" si="7"/>
        <v>0.52540277777777777</v>
      </c>
      <c r="R43" s="98">
        <f t="shared" si="7"/>
        <v>0.58095833333333335</v>
      </c>
      <c r="S43" s="98">
        <f t="shared" si="7"/>
        <v>0.62956944444444451</v>
      </c>
      <c r="T43" s="98">
        <f t="shared" si="7"/>
        <v>0.67818055555555556</v>
      </c>
      <c r="U43" s="98">
        <f t="shared" si="7"/>
        <v>0.72679166666666661</v>
      </c>
      <c r="V43" s="98">
        <f t="shared" si="7"/>
        <v>0.77540277777777777</v>
      </c>
      <c r="W43" s="98">
        <f t="shared" si="7"/>
        <v>0.83443055555555568</v>
      </c>
      <c r="X43" s="98">
        <f t="shared" si="7"/>
        <v>0.88651388888888893</v>
      </c>
      <c r="Y43" s="98">
        <f t="shared" si="7"/>
        <v>0.93512499999999998</v>
      </c>
    </row>
    <row r="44" spans="1:28" ht="16.5" customHeight="1">
      <c r="A44" s="1986"/>
      <c r="B44" s="1208" t="s">
        <v>1467</v>
      </c>
      <c r="C44" s="1210" t="s">
        <v>4</v>
      </c>
      <c r="D44" s="1192" t="s">
        <v>31</v>
      </c>
      <c r="E44" s="472">
        <v>0.6</v>
      </c>
      <c r="F44" s="145">
        <f t="shared" si="9"/>
        <v>11.39</v>
      </c>
      <c r="G44" s="607" t="s">
        <v>1376</v>
      </c>
      <c r="H44" s="607" t="s">
        <v>1535</v>
      </c>
      <c r="I44" s="1194">
        <v>30</v>
      </c>
      <c r="J44" s="37">
        <f t="shared" si="6"/>
        <v>8.3333333333333339E-4</v>
      </c>
      <c r="K44" s="37">
        <f t="shared" si="8"/>
        <v>1.5819444444444445E-2</v>
      </c>
      <c r="L44" s="98">
        <f t="shared" si="7"/>
        <v>0.26929166666666665</v>
      </c>
      <c r="M44" s="98">
        <f t="shared" si="7"/>
        <v>0.31790277777777776</v>
      </c>
      <c r="N44" s="98">
        <f t="shared" si="7"/>
        <v>0.36651388888888886</v>
      </c>
      <c r="O44" s="98">
        <f t="shared" si="7"/>
        <v>0.42554166666666671</v>
      </c>
      <c r="P44" s="98">
        <f t="shared" si="7"/>
        <v>0.47415277777777776</v>
      </c>
      <c r="Q44" s="98">
        <f t="shared" si="7"/>
        <v>0.52623611111111113</v>
      </c>
      <c r="R44" s="98">
        <f t="shared" si="7"/>
        <v>0.58179166666666671</v>
      </c>
      <c r="S44" s="98">
        <f t="shared" si="7"/>
        <v>0.63040277777777787</v>
      </c>
      <c r="T44" s="98">
        <f t="shared" si="7"/>
        <v>0.67901388888888892</v>
      </c>
      <c r="U44" s="98">
        <f t="shared" si="7"/>
        <v>0.72762499999999997</v>
      </c>
      <c r="V44" s="98">
        <f t="shared" si="7"/>
        <v>0.77623611111111113</v>
      </c>
      <c r="W44" s="98">
        <f t="shared" si="7"/>
        <v>0.83526388888888903</v>
      </c>
      <c r="X44" s="98">
        <f t="shared" si="7"/>
        <v>0.88734722222222229</v>
      </c>
      <c r="Y44" s="98">
        <f t="shared" si="7"/>
        <v>0.93595833333333334</v>
      </c>
    </row>
    <row r="45" spans="1:28" ht="23.25" customHeight="1">
      <c r="A45" s="1986"/>
      <c r="B45" s="1208" t="s">
        <v>1466</v>
      </c>
      <c r="C45" s="1210" t="s">
        <v>5</v>
      </c>
      <c r="D45" s="1192" t="s">
        <v>32</v>
      </c>
      <c r="E45" s="472">
        <v>0.48</v>
      </c>
      <c r="F45" s="145">
        <f t="shared" si="9"/>
        <v>11.870000000000001</v>
      </c>
      <c r="G45" s="607" t="s">
        <v>1536</v>
      </c>
      <c r="H45" s="607" t="s">
        <v>1537</v>
      </c>
      <c r="I45" s="1194">
        <v>30</v>
      </c>
      <c r="J45" s="37">
        <f t="shared" si="6"/>
        <v>6.6666666666666664E-4</v>
      </c>
      <c r="K45" s="37">
        <f>K44+J45</f>
        <v>1.6486111111111111E-2</v>
      </c>
      <c r="L45" s="98">
        <f t="shared" si="7"/>
        <v>0.2699583333333333</v>
      </c>
      <c r="M45" s="98">
        <f t="shared" si="7"/>
        <v>0.31856944444444441</v>
      </c>
      <c r="N45" s="98">
        <f t="shared" si="7"/>
        <v>0.36718055555555551</v>
      </c>
      <c r="O45" s="98">
        <f t="shared" si="7"/>
        <v>0.42620833333333336</v>
      </c>
      <c r="P45" s="98">
        <f t="shared" si="7"/>
        <v>0.47481944444444441</v>
      </c>
      <c r="Q45" s="98">
        <f t="shared" si="7"/>
        <v>0.52690277777777783</v>
      </c>
      <c r="R45" s="98">
        <f t="shared" si="7"/>
        <v>0.58245833333333341</v>
      </c>
      <c r="S45" s="98">
        <f t="shared" si="7"/>
        <v>0.63106944444444457</v>
      </c>
      <c r="T45" s="98">
        <f t="shared" si="7"/>
        <v>0.67968055555555562</v>
      </c>
      <c r="U45" s="98">
        <f t="shared" si="7"/>
        <v>0.72829166666666667</v>
      </c>
      <c r="V45" s="98">
        <f t="shared" si="7"/>
        <v>0.77690277777777783</v>
      </c>
      <c r="W45" s="98">
        <f t="shared" si="7"/>
        <v>0.83593055555555573</v>
      </c>
      <c r="X45" s="98">
        <f t="shared" si="7"/>
        <v>0.88801388888888899</v>
      </c>
      <c r="Y45" s="98">
        <f t="shared" si="7"/>
        <v>0.93662500000000004</v>
      </c>
    </row>
    <row r="46" spans="1:28">
      <c r="A46" s="1986"/>
      <c r="B46" s="1208" t="s">
        <v>1149</v>
      </c>
      <c r="C46" s="1192" t="s">
        <v>4</v>
      </c>
      <c r="D46" s="1192" t="s">
        <v>148</v>
      </c>
      <c r="E46" s="472">
        <v>1.19</v>
      </c>
      <c r="F46" s="145">
        <f t="shared" si="9"/>
        <v>13.06</v>
      </c>
      <c r="G46" s="607" t="s">
        <v>1386</v>
      </c>
      <c r="H46" s="607" t="s">
        <v>1387</v>
      </c>
      <c r="I46" s="1194">
        <v>25</v>
      </c>
      <c r="J46" s="37">
        <f t="shared" si="6"/>
        <v>1.983333333333333E-3</v>
      </c>
      <c r="K46" s="37">
        <f t="shared" ref="K46:K48" si="10">K45+J46</f>
        <v>1.8469444444444445E-2</v>
      </c>
      <c r="L46" s="98">
        <f t="shared" si="7"/>
        <v>0.27194166666666664</v>
      </c>
      <c r="M46" s="98">
        <f t="shared" si="7"/>
        <v>0.32055277777777774</v>
      </c>
      <c r="N46" s="98">
        <f t="shared" si="7"/>
        <v>0.36916388888888885</v>
      </c>
      <c r="O46" s="98">
        <f t="shared" si="7"/>
        <v>0.42819166666666669</v>
      </c>
      <c r="P46" s="98">
        <f t="shared" si="7"/>
        <v>0.47680277777777774</v>
      </c>
      <c r="Q46" s="98">
        <f t="shared" si="7"/>
        <v>0.52888611111111117</v>
      </c>
      <c r="R46" s="98">
        <f t="shared" si="7"/>
        <v>0.58444166666666675</v>
      </c>
      <c r="S46" s="98">
        <f t="shared" si="7"/>
        <v>0.63305277777777791</v>
      </c>
      <c r="T46" s="98">
        <f t="shared" si="7"/>
        <v>0.68166388888888896</v>
      </c>
      <c r="U46" s="98">
        <f t="shared" si="7"/>
        <v>0.73027500000000001</v>
      </c>
      <c r="V46" s="98">
        <f t="shared" si="7"/>
        <v>0.77888611111111117</v>
      </c>
      <c r="W46" s="98">
        <f t="shared" si="7"/>
        <v>0.83791388888888907</v>
      </c>
      <c r="X46" s="98">
        <f t="shared" si="7"/>
        <v>0.88999722222222233</v>
      </c>
      <c r="Y46" s="98">
        <f t="shared" si="7"/>
        <v>0.93860833333333338</v>
      </c>
    </row>
    <row r="47" spans="1:28">
      <c r="A47" s="1986"/>
      <c r="B47" s="1209" t="s">
        <v>244</v>
      </c>
      <c r="C47" s="1192" t="s">
        <v>4</v>
      </c>
      <c r="D47" s="1192" t="s">
        <v>149</v>
      </c>
      <c r="E47" s="472">
        <v>0.33</v>
      </c>
      <c r="F47" s="145">
        <f t="shared" si="9"/>
        <v>13.39</v>
      </c>
      <c r="G47" s="608" t="s">
        <v>782</v>
      </c>
      <c r="H47" s="608" t="s">
        <v>783</v>
      </c>
      <c r="I47" s="1194">
        <v>25</v>
      </c>
      <c r="J47" s="37">
        <f t="shared" si="6"/>
        <v>5.5000000000000003E-4</v>
      </c>
      <c r="K47" s="37">
        <f t="shared" si="10"/>
        <v>1.9019444444444443E-2</v>
      </c>
      <c r="L47" s="98">
        <f t="shared" si="7"/>
        <v>0.27249166666666663</v>
      </c>
      <c r="M47" s="98">
        <f t="shared" si="7"/>
        <v>0.32110277777777774</v>
      </c>
      <c r="N47" s="98">
        <f t="shared" si="7"/>
        <v>0.36971388888888884</v>
      </c>
      <c r="O47" s="98">
        <f t="shared" si="7"/>
        <v>0.42874166666666669</v>
      </c>
      <c r="P47" s="98">
        <f t="shared" si="7"/>
        <v>0.47735277777777774</v>
      </c>
      <c r="Q47" s="98">
        <f t="shared" si="7"/>
        <v>0.52943611111111122</v>
      </c>
      <c r="R47" s="98">
        <f t="shared" si="7"/>
        <v>0.5849916666666668</v>
      </c>
      <c r="S47" s="98">
        <f t="shared" si="7"/>
        <v>0.63360277777777796</v>
      </c>
      <c r="T47" s="98">
        <f t="shared" si="7"/>
        <v>0.68221388888888901</v>
      </c>
      <c r="U47" s="98">
        <f t="shared" si="7"/>
        <v>0.73082500000000006</v>
      </c>
      <c r="V47" s="98">
        <f t="shared" si="7"/>
        <v>0.77943611111111122</v>
      </c>
      <c r="W47" s="98">
        <f t="shared" si="7"/>
        <v>0.83846388888888912</v>
      </c>
      <c r="X47" s="98">
        <f t="shared" si="7"/>
        <v>0.89054722222222238</v>
      </c>
      <c r="Y47" s="98">
        <f t="shared" si="7"/>
        <v>0.93915833333333343</v>
      </c>
    </row>
    <row r="48" spans="1:28">
      <c r="A48" s="1986"/>
      <c r="B48" s="1208" t="s">
        <v>240</v>
      </c>
      <c r="C48" s="1192" t="s">
        <v>4</v>
      </c>
      <c r="D48" s="1192" t="s">
        <v>150</v>
      </c>
      <c r="E48" s="472">
        <v>1.28</v>
      </c>
      <c r="F48" s="145">
        <f t="shared" si="9"/>
        <v>14.67</v>
      </c>
      <c r="G48" s="607" t="s">
        <v>761</v>
      </c>
      <c r="H48" s="607" t="s">
        <v>762</v>
      </c>
      <c r="I48" s="1194">
        <v>25</v>
      </c>
      <c r="J48" s="37">
        <f t="shared" si="6"/>
        <v>2.1333333333333334E-3</v>
      </c>
      <c r="K48" s="37">
        <f t="shared" si="10"/>
        <v>2.1152777777777777E-2</v>
      </c>
      <c r="L48" s="98">
        <f t="shared" ref="L48:Y48" si="11">L47+$J48</f>
        <v>0.27462499999999995</v>
      </c>
      <c r="M48" s="98">
        <f t="shared" si="11"/>
        <v>0.32323611111111106</v>
      </c>
      <c r="N48" s="98">
        <f t="shared" si="11"/>
        <v>0.37184722222222216</v>
      </c>
      <c r="O48" s="98">
        <f t="shared" si="11"/>
        <v>0.43087500000000001</v>
      </c>
      <c r="P48" s="98">
        <f t="shared" si="11"/>
        <v>0.47948611111111106</v>
      </c>
      <c r="Q48" s="98">
        <f t="shared" si="11"/>
        <v>0.53156944444444454</v>
      </c>
      <c r="R48" s="98">
        <f t="shared" si="11"/>
        <v>0.58712500000000012</v>
      </c>
      <c r="S48" s="98">
        <f t="shared" si="11"/>
        <v>0.63573611111111128</v>
      </c>
      <c r="T48" s="98">
        <f t="shared" si="11"/>
        <v>0.68434722222222233</v>
      </c>
      <c r="U48" s="98">
        <f t="shared" si="11"/>
        <v>0.73295833333333338</v>
      </c>
      <c r="V48" s="98">
        <f t="shared" si="11"/>
        <v>0.78156944444444454</v>
      </c>
      <c r="W48" s="98">
        <f t="shared" si="11"/>
        <v>0.84059722222222244</v>
      </c>
      <c r="X48" s="98">
        <f t="shared" si="11"/>
        <v>0.8926805555555557</v>
      </c>
      <c r="Y48" s="98">
        <f t="shared" si="11"/>
        <v>0.94129166666666675</v>
      </c>
    </row>
    <row r="49" spans="1:24">
      <c r="A49" s="15"/>
      <c r="B49" s="17"/>
      <c r="C49" s="727"/>
      <c r="D49" s="727"/>
      <c r="E49" s="361"/>
      <c r="F49" s="19"/>
      <c r="G49" s="361"/>
      <c r="H49" s="78"/>
      <c r="I49" s="78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361"/>
      <c r="V49" s="361"/>
      <c r="W49" s="94"/>
      <c r="X49" s="94"/>
    </row>
    <row r="50" spans="1:24">
      <c r="A50" s="15"/>
      <c r="B50" s="17"/>
      <c r="C50" s="727"/>
      <c r="D50" s="727"/>
      <c r="E50" s="361"/>
      <c r="F50" s="19"/>
      <c r="G50" s="361"/>
      <c r="H50" s="78"/>
      <c r="I50" s="78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361"/>
      <c r="V50" s="361"/>
      <c r="W50" s="94"/>
      <c r="X50" s="94"/>
    </row>
    <row r="51" spans="1:24">
      <c r="A51" s="15"/>
      <c r="B51" s="17"/>
      <c r="C51" s="727"/>
      <c r="D51" s="727"/>
      <c r="E51" s="361"/>
      <c r="F51" s="19"/>
      <c r="G51" s="361"/>
      <c r="H51" s="78"/>
      <c r="I51" s="78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361"/>
      <c r="V51" s="361"/>
      <c r="W51" s="94"/>
      <c r="X51" s="94"/>
    </row>
    <row r="52" spans="1:24" ht="25.5">
      <c r="A52" s="15"/>
      <c r="B52" s="1196"/>
      <c r="C52" s="1196"/>
      <c r="D52" s="12"/>
      <c r="E52" s="79"/>
      <c r="F52" s="1189"/>
      <c r="G52" s="1189"/>
      <c r="H52" s="1189"/>
      <c r="I52" s="1189"/>
      <c r="J52" s="1189"/>
      <c r="K52" s="1189"/>
      <c r="L52" s="1185"/>
      <c r="M52" s="879"/>
      <c r="N52" s="1966"/>
      <c r="O52" s="1967"/>
      <c r="P52" s="1191"/>
      <c r="Q52" s="1191"/>
      <c r="R52" s="1190"/>
      <c r="S52" s="1190"/>
    </row>
    <row r="53" spans="1:24" ht="25.5">
      <c r="A53" s="15"/>
      <c r="B53" s="1196"/>
      <c r="C53" s="338"/>
      <c r="D53" s="1216" t="s">
        <v>1264</v>
      </c>
      <c r="E53" s="1217"/>
      <c r="F53" s="1218"/>
      <c r="G53" s="1218"/>
      <c r="H53" s="1219"/>
      <c r="I53" s="1220"/>
      <c r="J53" s="1226">
        <f>F48+F23</f>
        <v>29.64</v>
      </c>
      <c r="K53" s="1189"/>
      <c r="L53" s="1185"/>
      <c r="M53" s="879" t="s">
        <v>1549</v>
      </c>
      <c r="N53" s="1202"/>
      <c r="O53" s="1201"/>
      <c r="P53" s="1191"/>
      <c r="Q53" s="1191"/>
      <c r="R53" s="1190"/>
      <c r="S53" s="1190"/>
    </row>
    <row r="54" spans="1:24" ht="38.25" customHeight="1">
      <c r="A54" s="15"/>
      <c r="B54" s="1196"/>
      <c r="C54" s="338"/>
      <c r="D54" s="1221" t="s">
        <v>1274</v>
      </c>
      <c r="E54" s="1213"/>
      <c r="F54" s="1213"/>
      <c r="G54" s="1213"/>
      <c r="H54" s="1214"/>
      <c r="I54" s="1215"/>
      <c r="J54" s="1227">
        <v>14</v>
      </c>
      <c r="K54" s="1189"/>
      <c r="L54" s="1968" t="s">
        <v>1540</v>
      </c>
      <c r="M54" s="1969"/>
      <c r="N54" s="1969"/>
      <c r="O54" s="1969"/>
      <c r="P54" s="1969"/>
      <c r="Q54" s="651">
        <v>255</v>
      </c>
      <c r="R54" s="1190"/>
      <c r="S54" s="1190"/>
    </row>
    <row r="55" spans="1:24" ht="24" customHeight="1">
      <c r="A55" s="15"/>
      <c r="B55" s="1196"/>
      <c r="C55" s="338"/>
      <c r="D55" s="1221"/>
      <c r="E55" s="1213"/>
      <c r="F55" s="1213"/>
      <c r="G55" s="1213"/>
      <c r="H55" s="1214"/>
      <c r="I55" s="1215"/>
      <c r="J55" s="1227"/>
      <c r="K55" s="1189"/>
      <c r="L55" s="1968" t="s">
        <v>1541</v>
      </c>
      <c r="M55" s="1969"/>
      <c r="N55" s="1969"/>
      <c r="O55" s="1969"/>
      <c r="P55" s="1969"/>
      <c r="Q55" s="735">
        <v>111</v>
      </c>
      <c r="R55" s="1190"/>
      <c r="S55" s="1190"/>
    </row>
    <row r="56" spans="1:24" ht="25.5">
      <c r="A56" s="15"/>
      <c r="B56" s="1196"/>
      <c r="C56" s="1196"/>
      <c r="D56" s="1221" t="s">
        <v>1539</v>
      </c>
      <c r="E56" s="1213"/>
      <c r="F56" s="1213"/>
      <c r="G56" s="1213"/>
      <c r="H56" s="1214"/>
      <c r="I56" s="1215"/>
      <c r="J56" s="1227">
        <f>J54*J53</f>
        <v>414.96000000000004</v>
      </c>
      <c r="K56" s="1189"/>
      <c r="L56" s="1197" t="s">
        <v>1542</v>
      </c>
      <c r="M56" s="1190"/>
      <c r="N56" s="1190"/>
      <c r="O56" s="1190"/>
      <c r="P56" s="1190"/>
      <c r="Q56" s="1229">
        <f>J56</f>
        <v>414.96000000000004</v>
      </c>
      <c r="R56" s="1190"/>
      <c r="S56" s="1190"/>
    </row>
    <row r="57" spans="1:24" ht="25.5">
      <c r="A57" s="15"/>
      <c r="B57" s="1196"/>
      <c r="C57" s="1196"/>
      <c r="D57" s="1222"/>
      <c r="E57" s="1223"/>
      <c r="F57" s="1223"/>
      <c r="G57" s="1223"/>
      <c r="H57" s="1224"/>
      <c r="I57" s="1225"/>
      <c r="J57" s="1228"/>
      <c r="K57" s="1189"/>
      <c r="L57" s="1185" t="s">
        <v>1300</v>
      </c>
      <c r="M57" s="1190"/>
      <c r="N57" s="1190"/>
      <c r="O57" s="1190"/>
      <c r="P57" s="1190"/>
      <c r="Q57" s="735">
        <f>'GM linia 3_Rochaliki SN'!H54</f>
        <v>266.76</v>
      </c>
      <c r="R57" s="1190"/>
      <c r="S57" s="1190"/>
    </row>
    <row r="58" spans="1:24" ht="25.5">
      <c r="A58" s="15"/>
      <c r="B58" s="1196"/>
      <c r="C58" s="1196"/>
      <c r="D58" s="1199"/>
      <c r="E58" s="84"/>
      <c r="F58" s="84"/>
      <c r="G58" s="721"/>
      <c r="H58" s="85"/>
      <c r="I58" s="639"/>
      <c r="J58" s="639"/>
      <c r="K58" s="1189"/>
      <c r="L58" s="555" t="s">
        <v>1545</v>
      </c>
      <c r="M58" s="1231"/>
      <c r="N58" s="1231"/>
      <c r="O58" s="1231"/>
      <c r="P58" s="1231"/>
      <c r="Q58" s="1232">
        <f>Q54*Q56+Q55*Q57</f>
        <v>135425.16</v>
      </c>
      <c r="R58" s="1190"/>
      <c r="S58" s="1190"/>
    </row>
    <row r="59" spans="1:24" ht="16.5" customHeight="1">
      <c r="A59" s="79"/>
      <c r="B59" s="15"/>
      <c r="C59" s="15"/>
      <c r="D59" s="17"/>
      <c r="E59" s="79"/>
      <c r="F59" s="1189"/>
      <c r="G59" s="1189"/>
      <c r="H59" s="1189"/>
      <c r="I59" s="1189"/>
      <c r="J59" s="1189"/>
      <c r="K59" s="1189"/>
      <c r="L59" s="1185" t="s">
        <v>1543</v>
      </c>
      <c r="M59" s="1190"/>
      <c r="N59" s="1190"/>
      <c r="O59" s="1190"/>
      <c r="P59" s="1190"/>
      <c r="Q59" s="735">
        <v>3.6</v>
      </c>
      <c r="R59" s="1190"/>
      <c r="S59" s="1190"/>
    </row>
    <row r="60" spans="1:24" ht="25.5">
      <c r="A60" s="1965"/>
      <c r="B60" s="15"/>
      <c r="C60" s="15"/>
      <c r="D60" s="63"/>
      <c r="E60" s="84"/>
      <c r="F60" s="84"/>
      <c r="G60" s="333"/>
      <c r="H60" s="85"/>
      <c r="I60" s="638"/>
      <c r="J60" s="638"/>
      <c r="K60" s="1189"/>
      <c r="L60" s="1185" t="s">
        <v>1544</v>
      </c>
      <c r="M60" s="1190"/>
      <c r="N60" s="1190"/>
      <c r="O60" s="1190"/>
      <c r="P60" s="1190"/>
      <c r="Q60" s="1230">
        <v>3</v>
      </c>
      <c r="R60" s="1190"/>
      <c r="S60" s="1190"/>
    </row>
    <row r="61" spans="1:24" ht="25.5">
      <c r="A61" s="1965"/>
      <c r="B61" s="15"/>
      <c r="C61" s="15"/>
      <c r="D61" s="17"/>
      <c r="E61" s="79"/>
      <c r="F61" s="1189"/>
      <c r="G61" s="1189"/>
      <c r="H61" s="1189"/>
      <c r="I61" s="1189"/>
      <c r="J61" s="1189"/>
      <c r="K61" s="1189"/>
      <c r="L61" s="1197" t="s">
        <v>1546</v>
      </c>
      <c r="M61" s="1197"/>
      <c r="N61" s="1197"/>
      <c r="O61" s="1197"/>
      <c r="P61" s="1197"/>
      <c r="Q61" s="1234">
        <f>Q58*Q60</f>
        <v>406275.48</v>
      </c>
      <c r="R61" s="1190"/>
      <c r="S61" s="1190"/>
    </row>
    <row r="62" spans="1:24">
      <c r="A62" s="726"/>
      <c r="B62" s="15"/>
      <c r="C62" s="15"/>
      <c r="D62" s="12"/>
      <c r="E62" s="1972"/>
      <c r="F62" s="1187"/>
      <c r="G62" s="1187"/>
      <c r="H62" s="1187"/>
      <c r="I62" s="1187"/>
      <c r="J62" s="1187"/>
      <c r="K62" s="1187"/>
      <c r="L62" s="880" t="s">
        <v>1547</v>
      </c>
      <c r="M62" s="1233"/>
      <c r="N62" s="1233"/>
      <c r="O62" s="1233"/>
      <c r="P62" s="1233"/>
      <c r="Q62" s="1233">
        <f>Q58*Q59</f>
        <v>487530.576</v>
      </c>
      <c r="R62" s="1185"/>
      <c r="S62" s="1185"/>
    </row>
    <row r="63" spans="1:24">
      <c r="A63" s="15"/>
      <c r="B63" s="15"/>
      <c r="C63" s="15"/>
      <c r="D63" s="12"/>
      <c r="E63" s="1972"/>
      <c r="F63" s="1186"/>
      <c r="G63" s="82"/>
      <c r="H63" s="82"/>
      <c r="I63" s="82"/>
      <c r="J63" s="82"/>
      <c r="K63" s="1970" t="s">
        <v>1548</v>
      </c>
      <c r="L63" s="1971"/>
      <c r="M63" s="1971"/>
      <c r="N63" s="1235"/>
      <c r="O63" s="1236"/>
      <c r="P63" s="1235"/>
      <c r="Q63" s="1237">
        <f>Q62-Q61</f>
        <v>81255.09600000002</v>
      </c>
      <c r="R63" s="1185"/>
      <c r="S63" s="82"/>
    </row>
    <row r="64" spans="1:24" ht="18">
      <c r="A64" s="15"/>
      <c r="B64" s="15"/>
      <c r="C64" s="15"/>
      <c r="D64" s="12"/>
      <c r="E64" s="84"/>
      <c r="F64" s="84"/>
      <c r="G64" s="1201"/>
      <c r="H64" s="85"/>
      <c r="I64" s="1201"/>
      <c r="J64" s="1201"/>
      <c r="K64" s="87"/>
      <c r="L64" s="89"/>
      <c r="M64" s="89"/>
      <c r="N64" s="89"/>
      <c r="O64" s="89"/>
      <c r="P64" s="89"/>
      <c r="Q64" s="89"/>
      <c r="R64" s="89"/>
      <c r="S64" s="89"/>
    </row>
    <row r="65" spans="1:2">
      <c r="A65" s="15"/>
      <c r="B65" s="17"/>
    </row>
    <row r="66" spans="1:2">
      <c r="A66" s="15"/>
      <c r="B66" s="17"/>
    </row>
    <row r="67" spans="1:2" ht="21.75" customHeight="1">
      <c r="A67" s="15"/>
      <c r="B67" s="17"/>
    </row>
    <row r="68" spans="1:2">
      <c r="A68" s="15"/>
      <c r="B68" s="17"/>
    </row>
    <row r="69" spans="1:2" ht="17.25" customHeight="1">
      <c r="A69" s="15"/>
      <c r="B69" s="17"/>
    </row>
    <row r="70" spans="1:2" ht="35.25" customHeight="1">
      <c r="A70" s="15"/>
      <c r="B70" s="17"/>
    </row>
    <row r="71" spans="1:2">
      <c r="A71" s="15"/>
      <c r="B71" s="17"/>
    </row>
    <row r="72" spans="1:2" ht="18" customHeight="1">
      <c r="A72" s="15"/>
      <c r="B72" s="17"/>
    </row>
    <row r="73" spans="1:2">
      <c r="A73" s="15"/>
      <c r="B73" s="17"/>
    </row>
    <row r="74" spans="1:2" ht="16.5" customHeight="1">
      <c r="A74" s="15"/>
      <c r="B74" s="17"/>
    </row>
    <row r="75" spans="1:2">
      <c r="A75" s="15"/>
    </row>
    <row r="76" spans="1:2">
      <c r="A76" s="15"/>
    </row>
    <row r="77" spans="1:2">
      <c r="A77" s="15"/>
    </row>
    <row r="78" spans="1:2" ht="16.5" customHeight="1">
      <c r="A78" s="15"/>
    </row>
    <row r="79" spans="1:2" ht="16.5" customHeight="1">
      <c r="A79" s="15"/>
    </row>
    <row r="80" spans="1:2">
      <c r="A80" s="15"/>
    </row>
    <row r="81" spans="1:1">
      <c r="A81" s="15"/>
    </row>
    <row r="82" spans="1:1" ht="16.5" customHeight="1">
      <c r="A82" s="15"/>
    </row>
    <row r="83" spans="1:1">
      <c r="A83" s="15"/>
    </row>
    <row r="84" spans="1:1">
      <c r="A84" s="15"/>
    </row>
    <row r="85" spans="1:1">
      <c r="A85" s="15"/>
    </row>
    <row r="86" spans="1:1">
      <c r="A86" s="15"/>
    </row>
    <row r="87" spans="1:1">
      <c r="A87" s="15"/>
    </row>
    <row r="88" spans="1:1">
      <c r="A88" s="15"/>
    </row>
    <row r="89" spans="1:1">
      <c r="A89" s="15"/>
    </row>
    <row r="90" spans="1:1">
      <c r="A90" s="15"/>
    </row>
  </sheetData>
  <mergeCells count="24">
    <mergeCell ref="E62:E63"/>
    <mergeCell ref="K63:M63"/>
    <mergeCell ref="A60:A61"/>
    <mergeCell ref="D3:Y3"/>
    <mergeCell ref="D28:Y28"/>
    <mergeCell ref="N52:O52"/>
    <mergeCell ref="L54:P54"/>
    <mergeCell ref="L55:P55"/>
    <mergeCell ref="A31:A48"/>
    <mergeCell ref="D4:K4"/>
    <mergeCell ref="G5:H5"/>
    <mergeCell ref="A6:A23"/>
    <mergeCell ref="B26:B27"/>
    <mergeCell ref="A28:C28"/>
    <mergeCell ref="A29:A30"/>
    <mergeCell ref="B29:B30"/>
    <mergeCell ref="C29:C30"/>
    <mergeCell ref="D29:K29"/>
    <mergeCell ref="G30:H30"/>
    <mergeCell ref="B1:B2"/>
    <mergeCell ref="A3:C3"/>
    <mergeCell ref="A4:A5"/>
    <mergeCell ref="B4:B5"/>
    <mergeCell ref="C4:C5"/>
  </mergeCells>
  <pageMargins left="0.43307086614173229" right="0.23622047244094491" top="0.74803149606299213" bottom="0.74803149606299213" header="0.31496062992125984" footer="0.31496062992125984"/>
  <pageSetup paperSize="8" scale="8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X90"/>
  <sheetViews>
    <sheetView zoomScale="80" zoomScaleNormal="80" workbookViewId="0">
      <selection activeCell="H55" sqref="H55"/>
    </sheetView>
  </sheetViews>
  <sheetFormatPr defaultRowHeight="16.5"/>
  <cols>
    <col min="1" max="1" width="6.140625" style="1" customWidth="1"/>
    <col min="2" max="2" width="40" style="12" bestFit="1" customWidth="1"/>
    <col min="3" max="4" width="5.140625" style="13" customWidth="1"/>
    <col min="5" max="5" width="8.85546875" style="1197" customWidth="1"/>
    <col min="6" max="6" width="7.85546875" style="1197" customWidth="1"/>
    <col min="7" max="8" width="12.85546875" style="1197" customWidth="1"/>
    <col min="9" max="9" width="10.140625" style="1197" customWidth="1"/>
    <col min="10" max="10" width="8.85546875" style="1197" bestFit="1" customWidth="1"/>
    <col min="11" max="11" width="9.42578125" style="1197" customWidth="1"/>
    <col min="12" max="12" width="7.85546875" style="1197" customWidth="1"/>
    <col min="13" max="13" width="7.28515625" style="1197" customWidth="1"/>
    <col min="14" max="14" width="7.7109375" style="1197" customWidth="1"/>
    <col min="15" max="15" width="9.85546875" style="1197" customWidth="1"/>
    <col min="16" max="22" width="7.42578125" style="1197" customWidth="1"/>
    <col min="23" max="24" width="7.42578125" style="1" customWidth="1"/>
    <col min="25" max="26" width="9.7109375" style="1" customWidth="1"/>
    <col min="27" max="47" width="7.42578125" style="1" customWidth="1"/>
    <col min="48" max="48" width="6.85546875" style="1" customWidth="1"/>
    <col min="49" max="49" width="9.140625" style="1"/>
    <col min="50" max="50" width="99" style="1" customWidth="1"/>
    <col min="51" max="16384" width="9.140625" style="1"/>
  </cols>
  <sheetData>
    <row r="1" spans="1:50" ht="36.75" customHeight="1">
      <c r="A1" s="15"/>
      <c r="B1" s="1952">
        <v>3</v>
      </c>
      <c r="C1" s="1186"/>
      <c r="D1" s="38" t="s">
        <v>270</v>
      </c>
      <c r="E1" s="1185"/>
      <c r="F1" s="1185"/>
      <c r="G1" s="1185"/>
      <c r="H1" s="1185"/>
      <c r="I1" s="1185"/>
      <c r="J1" s="1185"/>
      <c r="K1" s="1185"/>
      <c r="L1" s="1185"/>
      <c r="M1" s="1185"/>
      <c r="N1" s="1185"/>
      <c r="O1" s="1185"/>
      <c r="P1" s="1185"/>
      <c r="Q1" s="1190"/>
      <c r="R1" s="1190"/>
      <c r="S1" s="1190"/>
      <c r="T1" s="1190"/>
      <c r="U1" s="1190"/>
      <c r="V1" s="1190"/>
      <c r="W1" s="1190"/>
      <c r="X1" s="1190"/>
      <c r="Y1" s="1190"/>
      <c r="Z1" s="1190"/>
      <c r="AA1" s="1190"/>
      <c r="AB1" s="1190"/>
      <c r="AC1" s="1190"/>
      <c r="AD1" s="1190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</row>
    <row r="2" spans="1:50" ht="36.75" customHeight="1">
      <c r="A2" s="15"/>
      <c r="B2" s="1952"/>
      <c r="C2" s="1186"/>
      <c r="D2" s="38" t="s">
        <v>1508</v>
      </c>
      <c r="E2" s="1185"/>
      <c r="F2" s="1185"/>
      <c r="G2" s="1185"/>
      <c r="H2" s="1185"/>
      <c r="I2" s="1185"/>
      <c r="J2" s="1185"/>
      <c r="K2" s="1185"/>
      <c r="L2" s="1185"/>
      <c r="M2" s="1185"/>
      <c r="N2" s="1185"/>
      <c r="O2" s="1185"/>
      <c r="P2" s="1185"/>
      <c r="Q2" s="1190"/>
      <c r="R2" s="1190"/>
      <c r="S2" s="1190"/>
      <c r="T2" s="1190"/>
      <c r="U2" s="1190"/>
      <c r="V2" s="1190"/>
      <c r="W2" s="1190"/>
      <c r="X2" s="1190"/>
      <c r="Y2" s="1190"/>
      <c r="Z2" s="1190"/>
      <c r="AA2" s="1190"/>
      <c r="AB2" s="1190"/>
      <c r="AC2" s="1190"/>
      <c r="AD2" s="1190"/>
      <c r="AE2" s="1190"/>
      <c r="AF2" s="1190"/>
      <c r="AG2" s="1190"/>
      <c r="AH2" s="1190"/>
      <c r="AI2" s="1190"/>
      <c r="AJ2" s="1190"/>
      <c r="AK2" s="1190"/>
      <c r="AL2" s="1190"/>
      <c r="AM2" s="1190"/>
      <c r="AN2" s="1190"/>
      <c r="AO2" s="1190"/>
      <c r="AP2" s="1190"/>
      <c r="AQ2" s="1190"/>
      <c r="AR2" s="1190"/>
      <c r="AS2" s="1190"/>
      <c r="AT2" s="1190"/>
      <c r="AU2" s="1190"/>
      <c r="AV2" s="15"/>
    </row>
    <row r="3" spans="1:50" ht="25.5">
      <c r="A3" s="1982" t="s">
        <v>17</v>
      </c>
      <c r="B3" s="1982"/>
      <c r="C3" s="1982"/>
      <c r="D3" s="1983" t="s">
        <v>1538</v>
      </c>
      <c r="E3" s="1960"/>
      <c r="F3" s="1960"/>
      <c r="G3" s="1960"/>
      <c r="H3" s="1960"/>
      <c r="I3" s="1960"/>
      <c r="J3" s="1960"/>
      <c r="K3" s="1960"/>
      <c r="L3" s="1960"/>
      <c r="M3" s="1960"/>
      <c r="N3" s="1960"/>
      <c r="O3" s="1960"/>
      <c r="P3" s="1960"/>
      <c r="Q3" s="1960"/>
      <c r="R3" s="1960"/>
      <c r="S3" s="1960"/>
      <c r="T3" s="1961"/>
      <c r="U3" s="1196"/>
      <c r="V3" s="1196"/>
      <c r="W3" s="1196"/>
      <c r="X3" s="1196"/>
      <c r="Y3" s="1196"/>
      <c r="Z3" s="338"/>
      <c r="AA3" s="338"/>
      <c r="AB3" s="338"/>
      <c r="AC3" s="338"/>
      <c r="AD3" s="1190"/>
      <c r="AE3" s="1190"/>
      <c r="AF3" s="1190"/>
      <c r="AG3" s="1190"/>
      <c r="AH3" s="1190"/>
      <c r="AI3" s="1190"/>
      <c r="AJ3" s="1190"/>
      <c r="AK3" s="1190"/>
      <c r="AL3" s="1190"/>
      <c r="AM3" s="1190"/>
      <c r="AN3" s="1190"/>
      <c r="AO3" s="1190"/>
      <c r="AP3" s="1190"/>
      <c r="AQ3" s="1190"/>
      <c r="AR3" s="15"/>
      <c r="AS3" s="15"/>
      <c r="AT3" s="15"/>
      <c r="AU3" s="15"/>
      <c r="AV3" s="15"/>
      <c r="AW3" s="15"/>
      <c r="AX3" s="15"/>
    </row>
    <row r="4" spans="1:50" ht="18" customHeight="1">
      <c r="A4" s="1978"/>
      <c r="B4" s="1982" t="s">
        <v>1</v>
      </c>
      <c r="C4" s="1977" t="s">
        <v>2</v>
      </c>
      <c r="D4" s="1978" t="s">
        <v>16</v>
      </c>
      <c r="E4" s="1979"/>
      <c r="F4" s="1979"/>
      <c r="G4" s="1979"/>
      <c r="H4" s="1979"/>
      <c r="I4" s="1979"/>
      <c r="J4" s="1979"/>
      <c r="K4" s="1979"/>
      <c r="L4" s="1194">
        <v>1</v>
      </c>
      <c r="M4" s="1194">
        <v>1</v>
      </c>
      <c r="N4" s="1194">
        <v>1</v>
      </c>
      <c r="O4" s="1194">
        <v>1</v>
      </c>
      <c r="P4" s="1194">
        <v>1</v>
      </c>
      <c r="Q4" s="1194">
        <v>1</v>
      </c>
      <c r="R4" s="1194">
        <v>1</v>
      </c>
      <c r="S4" s="1194">
        <v>1</v>
      </c>
      <c r="T4" s="1194">
        <v>1</v>
      </c>
      <c r="U4" s="1201"/>
      <c r="V4" s="1201"/>
      <c r="W4" s="333"/>
      <c r="X4" s="333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</row>
    <row r="5" spans="1:50" ht="18" customHeight="1">
      <c r="A5" s="1978"/>
      <c r="B5" s="1982"/>
      <c r="C5" s="1977"/>
      <c r="D5" s="1192" t="s">
        <v>0</v>
      </c>
      <c r="E5" s="1195" t="s">
        <v>48</v>
      </c>
      <c r="F5" s="1195"/>
      <c r="G5" s="1980" t="s">
        <v>552</v>
      </c>
      <c r="H5" s="1981"/>
      <c r="I5" s="1195" t="s">
        <v>8</v>
      </c>
      <c r="J5" s="1195" t="s">
        <v>9</v>
      </c>
      <c r="K5" s="1195" t="s">
        <v>10</v>
      </c>
      <c r="L5" s="1194">
        <v>1</v>
      </c>
      <c r="M5" s="1194">
        <v>2</v>
      </c>
      <c r="N5" s="1194">
        <v>3</v>
      </c>
      <c r="O5" s="1194">
        <v>4</v>
      </c>
      <c r="P5" s="1194">
        <v>5</v>
      </c>
      <c r="Q5" s="1194">
        <v>6</v>
      </c>
      <c r="R5" s="1194">
        <v>7</v>
      </c>
      <c r="S5" s="1194">
        <v>8</v>
      </c>
      <c r="T5" s="1194">
        <v>9</v>
      </c>
      <c r="U5" s="1201"/>
      <c r="V5" s="1201"/>
      <c r="W5" s="1201"/>
      <c r="X5" s="1201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</row>
    <row r="6" spans="1:50" ht="16.5" customHeight="1">
      <c r="A6" s="1985" t="s">
        <v>1146</v>
      </c>
      <c r="B6" s="1208" t="s">
        <v>240</v>
      </c>
      <c r="C6" s="515" t="s">
        <v>4</v>
      </c>
      <c r="D6" s="515" t="s">
        <v>18</v>
      </c>
      <c r="E6" s="516">
        <v>0</v>
      </c>
      <c r="F6" s="516"/>
      <c r="G6" s="607" t="s">
        <v>761</v>
      </c>
      <c r="H6" s="607" t="s">
        <v>762</v>
      </c>
      <c r="I6" s="1194"/>
      <c r="J6" s="1194"/>
      <c r="K6" s="37">
        <v>0</v>
      </c>
      <c r="L6" s="111">
        <v>0.30208333333333331</v>
      </c>
      <c r="M6" s="111">
        <v>0.36458333333333331</v>
      </c>
      <c r="N6" s="111">
        <v>0.42708333333333331</v>
      </c>
      <c r="O6" s="111">
        <v>0.48958333333333331</v>
      </c>
      <c r="P6" s="111">
        <v>0.55208333333333337</v>
      </c>
      <c r="Q6" s="111">
        <v>0.61458333333333337</v>
      </c>
      <c r="R6" s="111">
        <v>0.67708333333333337</v>
      </c>
      <c r="S6" s="111">
        <v>0.73958333333333337</v>
      </c>
      <c r="T6" s="111">
        <v>0.79166666666666663</v>
      </c>
      <c r="U6" s="393"/>
      <c r="V6" s="393"/>
      <c r="W6" s="393"/>
      <c r="X6" s="393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</row>
    <row r="7" spans="1:50">
      <c r="A7" s="1986"/>
      <c r="B7" s="1209" t="s">
        <v>244</v>
      </c>
      <c r="C7" s="1267" t="s">
        <v>4</v>
      </c>
      <c r="D7" s="515" t="s">
        <v>19</v>
      </c>
      <c r="E7" s="1268">
        <v>1.3</v>
      </c>
      <c r="F7" s="774">
        <f>E7</f>
        <v>1.3</v>
      </c>
      <c r="G7" s="607" t="s">
        <v>784</v>
      </c>
      <c r="H7" s="607" t="s">
        <v>785</v>
      </c>
      <c r="I7" s="1194">
        <v>30</v>
      </c>
      <c r="J7" s="37">
        <f t="shared" ref="J7:J23" si="0">(E7/I7)/24</f>
        <v>1.8055555555555557E-3</v>
      </c>
      <c r="K7" s="37">
        <f>K6+J7</f>
        <v>1.8055555555555557E-3</v>
      </c>
      <c r="L7" s="98">
        <f t="shared" ref="L7:T22" si="1">L6+$J7</f>
        <v>0.30388888888888888</v>
      </c>
      <c r="M7" s="98">
        <f t="shared" si="1"/>
        <v>0.36638888888888888</v>
      </c>
      <c r="N7" s="98">
        <f t="shared" si="1"/>
        <v>0.42888888888888888</v>
      </c>
      <c r="O7" s="98">
        <f t="shared" si="1"/>
        <v>0.49138888888888888</v>
      </c>
      <c r="P7" s="98">
        <f t="shared" si="1"/>
        <v>0.55388888888888888</v>
      </c>
      <c r="Q7" s="98">
        <f t="shared" si="1"/>
        <v>0.61638888888888888</v>
      </c>
      <c r="R7" s="98">
        <f t="shared" si="1"/>
        <v>0.67888888888888888</v>
      </c>
      <c r="S7" s="98">
        <f t="shared" si="1"/>
        <v>0.74138888888888888</v>
      </c>
      <c r="T7" s="98">
        <f t="shared" si="1"/>
        <v>0.79347222222222213</v>
      </c>
      <c r="U7" s="90"/>
      <c r="V7" s="90"/>
      <c r="W7" s="90"/>
      <c r="X7" s="90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</row>
    <row r="8" spans="1:50">
      <c r="A8" s="1986"/>
      <c r="B8" s="1208" t="s">
        <v>1149</v>
      </c>
      <c r="C8" s="1267" t="s">
        <v>4</v>
      </c>
      <c r="D8" s="515" t="s">
        <v>20</v>
      </c>
      <c r="E8" s="1268">
        <v>0.32</v>
      </c>
      <c r="F8" s="774">
        <f>E7+E8</f>
        <v>1.62</v>
      </c>
      <c r="G8" s="609" t="s">
        <v>1392</v>
      </c>
      <c r="H8" s="609" t="s">
        <v>735</v>
      </c>
      <c r="I8" s="1194">
        <v>30</v>
      </c>
      <c r="J8" s="37">
        <f t="shared" si="0"/>
        <v>4.4444444444444441E-4</v>
      </c>
      <c r="K8" s="37">
        <f t="shared" ref="K8:K19" si="2">K7+J8</f>
        <v>2.2500000000000003E-3</v>
      </c>
      <c r="L8" s="98">
        <f t="shared" si="1"/>
        <v>0.30433333333333334</v>
      </c>
      <c r="M8" s="98">
        <f t="shared" si="1"/>
        <v>0.36683333333333334</v>
      </c>
      <c r="N8" s="98">
        <f t="shared" si="1"/>
        <v>0.42933333333333334</v>
      </c>
      <c r="O8" s="98">
        <f t="shared" si="1"/>
        <v>0.49183333333333334</v>
      </c>
      <c r="P8" s="98">
        <f t="shared" si="1"/>
        <v>0.55433333333333334</v>
      </c>
      <c r="Q8" s="98">
        <f t="shared" si="1"/>
        <v>0.61683333333333334</v>
      </c>
      <c r="R8" s="98">
        <f t="shared" si="1"/>
        <v>0.67933333333333334</v>
      </c>
      <c r="S8" s="98">
        <f t="shared" si="1"/>
        <v>0.74183333333333334</v>
      </c>
      <c r="T8" s="98">
        <f t="shared" si="1"/>
        <v>0.7939166666666666</v>
      </c>
      <c r="U8" s="90"/>
      <c r="V8" s="90"/>
      <c r="W8" s="90"/>
      <c r="X8" s="90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</row>
    <row r="9" spans="1:50">
      <c r="A9" s="1986"/>
      <c r="B9" s="1208" t="s">
        <v>1466</v>
      </c>
      <c r="C9" s="1267" t="s">
        <v>5</v>
      </c>
      <c r="D9" s="515" t="s">
        <v>21</v>
      </c>
      <c r="E9" s="1268">
        <v>1.28</v>
      </c>
      <c r="F9" s="774">
        <f>F8+E9</f>
        <v>2.9000000000000004</v>
      </c>
      <c r="G9" s="607" t="s">
        <v>1489</v>
      </c>
      <c r="H9" s="607" t="s">
        <v>1490</v>
      </c>
      <c r="I9" s="1194">
        <v>25</v>
      </c>
      <c r="J9" s="37">
        <f t="shared" si="0"/>
        <v>2.1333333333333334E-3</v>
      </c>
      <c r="K9" s="37">
        <f t="shared" si="2"/>
        <v>4.3833333333333337E-3</v>
      </c>
      <c r="L9" s="98">
        <f t="shared" si="1"/>
        <v>0.30646666666666667</v>
      </c>
      <c r="M9" s="98">
        <f t="shared" si="1"/>
        <v>0.36896666666666667</v>
      </c>
      <c r="N9" s="98">
        <f t="shared" si="1"/>
        <v>0.43146666666666667</v>
      </c>
      <c r="O9" s="98">
        <f t="shared" si="1"/>
        <v>0.49396666666666667</v>
      </c>
      <c r="P9" s="98">
        <f t="shared" si="1"/>
        <v>0.55646666666666667</v>
      </c>
      <c r="Q9" s="98">
        <f t="shared" si="1"/>
        <v>0.61896666666666667</v>
      </c>
      <c r="R9" s="98">
        <f t="shared" si="1"/>
        <v>0.68146666666666667</v>
      </c>
      <c r="S9" s="98">
        <f t="shared" si="1"/>
        <v>0.74396666666666667</v>
      </c>
      <c r="T9" s="98">
        <f t="shared" si="1"/>
        <v>0.79604999999999992</v>
      </c>
      <c r="U9" s="90"/>
      <c r="V9" s="90"/>
      <c r="W9" s="90"/>
      <c r="X9" s="90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</row>
    <row r="10" spans="1:50">
      <c r="A10" s="1986"/>
      <c r="B10" s="1208" t="s">
        <v>1467</v>
      </c>
      <c r="C10" s="1267" t="s">
        <v>5</v>
      </c>
      <c r="D10" s="515" t="s">
        <v>22</v>
      </c>
      <c r="E10" s="1268">
        <v>0.41</v>
      </c>
      <c r="F10" s="774">
        <f t="shared" ref="F10:F23" si="3">F9+E10</f>
        <v>3.3100000000000005</v>
      </c>
      <c r="G10" s="932" t="s">
        <v>1376</v>
      </c>
      <c r="H10" s="932" t="s">
        <v>1491</v>
      </c>
      <c r="I10" s="1194">
        <v>25</v>
      </c>
      <c r="J10" s="37">
        <f t="shared" si="0"/>
        <v>6.8333333333333321E-4</v>
      </c>
      <c r="K10" s="37">
        <f t="shared" si="2"/>
        <v>5.0666666666666672E-3</v>
      </c>
      <c r="L10" s="98">
        <f t="shared" si="1"/>
        <v>0.30714999999999998</v>
      </c>
      <c r="M10" s="98">
        <f t="shared" si="1"/>
        <v>0.36964999999999998</v>
      </c>
      <c r="N10" s="98">
        <f t="shared" si="1"/>
        <v>0.43214999999999998</v>
      </c>
      <c r="O10" s="98">
        <f t="shared" si="1"/>
        <v>0.49464999999999998</v>
      </c>
      <c r="P10" s="98">
        <f t="shared" si="1"/>
        <v>0.55715000000000003</v>
      </c>
      <c r="Q10" s="98">
        <f t="shared" si="1"/>
        <v>0.61965000000000003</v>
      </c>
      <c r="R10" s="98">
        <f t="shared" si="1"/>
        <v>0.68215000000000003</v>
      </c>
      <c r="S10" s="98">
        <f t="shared" si="1"/>
        <v>0.74465000000000003</v>
      </c>
      <c r="T10" s="98">
        <f t="shared" si="1"/>
        <v>0.79673333333333329</v>
      </c>
      <c r="U10" s="90"/>
      <c r="V10" s="90"/>
      <c r="W10" s="90"/>
      <c r="X10" s="90"/>
    </row>
    <row r="11" spans="1:50">
      <c r="A11" s="1986"/>
      <c r="B11" s="1208" t="s">
        <v>1532</v>
      </c>
      <c r="C11" s="1267" t="s">
        <v>5</v>
      </c>
      <c r="D11" s="515" t="s">
        <v>23</v>
      </c>
      <c r="E11" s="1269">
        <v>0.59</v>
      </c>
      <c r="F11" s="774">
        <f t="shared" si="3"/>
        <v>3.9000000000000004</v>
      </c>
      <c r="G11" s="607" t="s">
        <v>1492</v>
      </c>
      <c r="H11" s="607" t="s">
        <v>1493</v>
      </c>
      <c r="I11" s="1194">
        <v>30</v>
      </c>
      <c r="J11" s="37">
        <f t="shared" si="0"/>
        <v>8.1944444444444437E-4</v>
      </c>
      <c r="K11" s="37">
        <f t="shared" si="2"/>
        <v>5.8861111111111119E-3</v>
      </c>
      <c r="L11" s="98">
        <f t="shared" si="1"/>
        <v>0.30796944444444441</v>
      </c>
      <c r="M11" s="98">
        <f t="shared" si="1"/>
        <v>0.37046944444444441</v>
      </c>
      <c r="N11" s="98">
        <f t="shared" si="1"/>
        <v>0.43296944444444441</v>
      </c>
      <c r="O11" s="98">
        <f t="shared" si="1"/>
        <v>0.49546944444444441</v>
      </c>
      <c r="P11" s="98">
        <f t="shared" si="1"/>
        <v>0.55796944444444452</v>
      </c>
      <c r="Q11" s="98">
        <f t="shared" si="1"/>
        <v>0.62046944444444452</v>
      </c>
      <c r="R11" s="98">
        <f t="shared" si="1"/>
        <v>0.68296944444444452</v>
      </c>
      <c r="S11" s="98">
        <f t="shared" si="1"/>
        <v>0.74546944444444452</v>
      </c>
      <c r="T11" s="98">
        <f t="shared" si="1"/>
        <v>0.79755277777777778</v>
      </c>
      <c r="U11" s="90"/>
      <c r="V11" s="90"/>
      <c r="W11" s="90"/>
      <c r="X11" s="90"/>
    </row>
    <row r="12" spans="1:50">
      <c r="A12" s="1986"/>
      <c r="B12" s="1208" t="s">
        <v>1468</v>
      </c>
      <c r="C12" s="1267" t="s">
        <v>5</v>
      </c>
      <c r="D12" s="515" t="s">
        <v>24</v>
      </c>
      <c r="E12" s="1270">
        <v>0.41</v>
      </c>
      <c r="F12" s="774">
        <f t="shared" si="3"/>
        <v>4.3100000000000005</v>
      </c>
      <c r="G12" s="932" t="s">
        <v>1494</v>
      </c>
      <c r="H12" s="932" t="s">
        <v>1495</v>
      </c>
      <c r="I12" s="1194">
        <v>30</v>
      </c>
      <c r="J12" s="37">
        <f t="shared" si="0"/>
        <v>5.6944444444444436E-4</v>
      </c>
      <c r="K12" s="37">
        <f t="shared" si="2"/>
        <v>6.4555555555555564E-3</v>
      </c>
      <c r="L12" s="98">
        <f t="shared" si="1"/>
        <v>0.30853888888888886</v>
      </c>
      <c r="M12" s="98">
        <f t="shared" si="1"/>
        <v>0.37103888888888886</v>
      </c>
      <c r="N12" s="98">
        <f t="shared" si="1"/>
        <v>0.43353888888888886</v>
      </c>
      <c r="O12" s="98">
        <f t="shared" si="1"/>
        <v>0.49603888888888886</v>
      </c>
      <c r="P12" s="98">
        <f t="shared" si="1"/>
        <v>0.55853888888888892</v>
      </c>
      <c r="Q12" s="98">
        <f t="shared" si="1"/>
        <v>0.62103888888888892</v>
      </c>
      <c r="R12" s="98">
        <f t="shared" si="1"/>
        <v>0.68353888888888892</v>
      </c>
      <c r="S12" s="98">
        <f t="shared" si="1"/>
        <v>0.74603888888888892</v>
      </c>
      <c r="T12" s="98">
        <f t="shared" si="1"/>
        <v>0.79812222222222218</v>
      </c>
      <c r="U12" s="90"/>
      <c r="V12" s="90"/>
      <c r="W12" s="90"/>
      <c r="X12" s="90"/>
    </row>
    <row r="13" spans="1:50">
      <c r="A13" s="1986"/>
      <c r="B13" s="1208" t="s">
        <v>1469</v>
      </c>
      <c r="C13" s="1267" t="s">
        <v>5</v>
      </c>
      <c r="D13" s="515" t="s">
        <v>25</v>
      </c>
      <c r="E13" s="1270">
        <v>1.59</v>
      </c>
      <c r="F13" s="774">
        <f t="shared" si="3"/>
        <v>5.9</v>
      </c>
      <c r="G13" s="607" t="s">
        <v>1496</v>
      </c>
      <c r="H13" s="607" t="s">
        <v>1497</v>
      </c>
      <c r="I13" s="1194">
        <v>30</v>
      </c>
      <c r="J13" s="37">
        <f t="shared" si="0"/>
        <v>2.2083333333333334E-3</v>
      </c>
      <c r="K13" s="37">
        <f t="shared" si="2"/>
        <v>8.6638888888888894E-3</v>
      </c>
      <c r="L13" s="98">
        <f t="shared" si="1"/>
        <v>0.31074722222222217</v>
      </c>
      <c r="M13" s="98">
        <f t="shared" si="1"/>
        <v>0.37324722222222217</v>
      </c>
      <c r="N13" s="98">
        <f t="shared" si="1"/>
        <v>0.43574722222222217</v>
      </c>
      <c r="O13" s="98">
        <f t="shared" si="1"/>
        <v>0.49824722222222217</v>
      </c>
      <c r="P13" s="98">
        <f t="shared" si="1"/>
        <v>0.56074722222222229</v>
      </c>
      <c r="Q13" s="98">
        <f t="shared" si="1"/>
        <v>0.62324722222222229</v>
      </c>
      <c r="R13" s="98">
        <f t="shared" si="1"/>
        <v>0.68574722222222229</v>
      </c>
      <c r="S13" s="98">
        <f t="shared" si="1"/>
        <v>0.74824722222222229</v>
      </c>
      <c r="T13" s="98">
        <f t="shared" si="1"/>
        <v>0.80033055555555555</v>
      </c>
      <c r="U13" s="90"/>
      <c r="V13" s="90"/>
      <c r="W13" s="90"/>
      <c r="X13" s="90"/>
    </row>
    <row r="14" spans="1:50">
      <c r="A14" s="1986"/>
      <c r="B14" s="1208" t="s">
        <v>1470</v>
      </c>
      <c r="C14" s="1267" t="s">
        <v>5</v>
      </c>
      <c r="D14" s="515" t="s">
        <v>26</v>
      </c>
      <c r="E14" s="1270">
        <v>0.59</v>
      </c>
      <c r="F14" s="774">
        <f t="shared" si="3"/>
        <v>6.49</v>
      </c>
      <c r="G14" s="932" t="s">
        <v>1498</v>
      </c>
      <c r="H14" s="932" t="s">
        <v>1499</v>
      </c>
      <c r="I14" s="1194">
        <v>30</v>
      </c>
      <c r="J14" s="37">
        <f t="shared" si="0"/>
        <v>8.1944444444444437E-4</v>
      </c>
      <c r="K14" s="37">
        <f t="shared" si="2"/>
        <v>9.4833333333333332E-3</v>
      </c>
      <c r="L14" s="98">
        <f t="shared" si="1"/>
        <v>0.3115666666666666</v>
      </c>
      <c r="M14" s="98">
        <f t="shared" si="1"/>
        <v>0.3740666666666666</v>
      </c>
      <c r="N14" s="98">
        <f t="shared" si="1"/>
        <v>0.4365666666666666</v>
      </c>
      <c r="O14" s="98">
        <f t="shared" si="1"/>
        <v>0.4990666666666666</v>
      </c>
      <c r="P14" s="98">
        <f t="shared" si="1"/>
        <v>0.56156666666666677</v>
      </c>
      <c r="Q14" s="98">
        <f t="shared" si="1"/>
        <v>0.62406666666666677</v>
      </c>
      <c r="R14" s="98">
        <f t="shared" si="1"/>
        <v>0.68656666666666677</v>
      </c>
      <c r="S14" s="98">
        <f t="shared" si="1"/>
        <v>0.74906666666666677</v>
      </c>
      <c r="T14" s="98">
        <f t="shared" si="1"/>
        <v>0.80115000000000003</v>
      </c>
      <c r="U14" s="90"/>
      <c r="V14" s="90"/>
      <c r="W14" s="90"/>
      <c r="X14" s="90"/>
    </row>
    <row r="15" spans="1:50">
      <c r="A15" s="1986"/>
      <c r="B15" s="1208" t="s">
        <v>1471</v>
      </c>
      <c r="C15" s="1267" t="s">
        <v>5</v>
      </c>
      <c r="D15" s="515" t="s">
        <v>27</v>
      </c>
      <c r="E15" s="1270">
        <v>1.02</v>
      </c>
      <c r="F15" s="774">
        <f t="shared" si="3"/>
        <v>7.51</v>
      </c>
      <c r="G15" s="607" t="s">
        <v>1500</v>
      </c>
      <c r="H15" s="607" t="s">
        <v>1501</v>
      </c>
      <c r="I15" s="1194">
        <v>30</v>
      </c>
      <c r="J15" s="37">
        <f t="shared" si="0"/>
        <v>1.4166666666666668E-3</v>
      </c>
      <c r="K15" s="37">
        <f t="shared" si="2"/>
        <v>1.09E-2</v>
      </c>
      <c r="L15" s="98">
        <f t="shared" si="1"/>
        <v>0.31298333333333328</v>
      </c>
      <c r="M15" s="98">
        <f t="shared" si="1"/>
        <v>0.37548333333333328</v>
      </c>
      <c r="N15" s="98">
        <f t="shared" si="1"/>
        <v>0.43798333333333328</v>
      </c>
      <c r="O15" s="98">
        <f t="shared" si="1"/>
        <v>0.50048333333333328</v>
      </c>
      <c r="P15" s="98">
        <f t="shared" si="1"/>
        <v>0.56298333333333339</v>
      </c>
      <c r="Q15" s="98">
        <f t="shared" si="1"/>
        <v>0.62548333333333339</v>
      </c>
      <c r="R15" s="98">
        <f t="shared" si="1"/>
        <v>0.68798333333333339</v>
      </c>
      <c r="S15" s="98">
        <f t="shared" si="1"/>
        <v>0.75048333333333339</v>
      </c>
      <c r="T15" s="98">
        <f t="shared" si="1"/>
        <v>0.80256666666666665</v>
      </c>
      <c r="U15" s="90"/>
      <c r="V15" s="90"/>
      <c r="W15" s="90"/>
      <c r="X15" s="90"/>
    </row>
    <row r="16" spans="1:50">
      <c r="A16" s="1986"/>
      <c r="B16" s="1209" t="s">
        <v>1148</v>
      </c>
      <c r="C16" s="1267" t="s">
        <v>5</v>
      </c>
      <c r="D16" s="515" t="s">
        <v>28</v>
      </c>
      <c r="E16" s="1270">
        <v>0.37</v>
      </c>
      <c r="F16" s="774">
        <f t="shared" si="3"/>
        <v>7.88</v>
      </c>
      <c r="G16" s="932" t="s">
        <v>1502</v>
      </c>
      <c r="H16" s="932" t="s">
        <v>1503</v>
      </c>
      <c r="I16" s="1194">
        <v>30</v>
      </c>
      <c r="J16" s="37">
        <f t="shared" si="0"/>
        <v>5.1388888888888892E-4</v>
      </c>
      <c r="K16" s="37">
        <f t="shared" si="2"/>
        <v>1.1413888888888888E-2</v>
      </c>
      <c r="L16" s="98">
        <f t="shared" si="1"/>
        <v>0.31349722222222215</v>
      </c>
      <c r="M16" s="98">
        <f t="shared" si="1"/>
        <v>0.37599722222222215</v>
      </c>
      <c r="N16" s="98">
        <f t="shared" si="1"/>
        <v>0.43849722222222215</v>
      </c>
      <c r="O16" s="98">
        <f t="shared" si="1"/>
        <v>0.5009972222222222</v>
      </c>
      <c r="P16" s="98">
        <f t="shared" si="1"/>
        <v>0.56349722222222232</v>
      </c>
      <c r="Q16" s="98">
        <f t="shared" si="1"/>
        <v>0.62599722222222232</v>
      </c>
      <c r="R16" s="98">
        <f t="shared" si="1"/>
        <v>0.68849722222222232</v>
      </c>
      <c r="S16" s="98">
        <f t="shared" si="1"/>
        <v>0.75099722222222232</v>
      </c>
      <c r="T16" s="98">
        <f t="shared" si="1"/>
        <v>0.80308055555555558</v>
      </c>
      <c r="U16" s="90"/>
      <c r="V16" s="90"/>
      <c r="W16" s="90"/>
      <c r="X16" s="90"/>
    </row>
    <row r="17" spans="1:47">
      <c r="A17" s="1986"/>
      <c r="B17" s="1208" t="s">
        <v>1472</v>
      </c>
      <c r="C17" s="1267" t="s">
        <v>5</v>
      </c>
      <c r="D17" s="515" t="s">
        <v>29</v>
      </c>
      <c r="E17" s="1270">
        <v>0.84</v>
      </c>
      <c r="F17" s="774">
        <f t="shared" si="3"/>
        <v>8.7200000000000006</v>
      </c>
      <c r="G17" s="607" t="s">
        <v>1504</v>
      </c>
      <c r="H17" s="607" t="s">
        <v>1505</v>
      </c>
      <c r="I17" s="1194">
        <v>30</v>
      </c>
      <c r="J17" s="37">
        <f t="shared" si="0"/>
        <v>1.1666666666666668E-3</v>
      </c>
      <c r="K17" s="37">
        <f t="shared" si="2"/>
        <v>1.2580555555555555E-2</v>
      </c>
      <c r="L17" s="98">
        <f t="shared" si="1"/>
        <v>0.3146638888888888</v>
      </c>
      <c r="M17" s="98">
        <f t="shared" si="1"/>
        <v>0.3771638888888888</v>
      </c>
      <c r="N17" s="98">
        <f t="shared" si="1"/>
        <v>0.4396638888888888</v>
      </c>
      <c r="O17" s="98">
        <f t="shared" si="1"/>
        <v>0.50216388888888885</v>
      </c>
      <c r="P17" s="98">
        <f t="shared" si="1"/>
        <v>0.56466388888888897</v>
      </c>
      <c r="Q17" s="98">
        <f t="shared" si="1"/>
        <v>0.62716388888888897</v>
      </c>
      <c r="R17" s="98">
        <f t="shared" si="1"/>
        <v>0.68966388888888897</v>
      </c>
      <c r="S17" s="98">
        <f t="shared" si="1"/>
        <v>0.75216388888888897</v>
      </c>
      <c r="T17" s="98">
        <f t="shared" si="1"/>
        <v>0.80424722222222222</v>
      </c>
      <c r="U17" s="90"/>
      <c r="V17" s="90"/>
      <c r="W17" s="90"/>
      <c r="X17" s="90"/>
    </row>
    <row r="18" spans="1:47">
      <c r="A18" s="1986"/>
      <c r="B18" s="1208" t="s">
        <v>1473</v>
      </c>
      <c r="C18" s="1267" t="s">
        <v>5</v>
      </c>
      <c r="D18" s="515" t="s">
        <v>30</v>
      </c>
      <c r="E18" s="1270">
        <v>0.95</v>
      </c>
      <c r="F18" s="774">
        <f t="shared" si="3"/>
        <v>9.67</v>
      </c>
      <c r="G18" s="932" t="s">
        <v>1506</v>
      </c>
      <c r="H18" s="932" t="s">
        <v>1507</v>
      </c>
      <c r="I18" s="1194">
        <v>30</v>
      </c>
      <c r="J18" s="37">
        <f t="shared" si="0"/>
        <v>1.3194444444444443E-3</v>
      </c>
      <c r="K18" s="37">
        <f t="shared" si="2"/>
        <v>1.3899999999999999E-2</v>
      </c>
      <c r="L18" s="98">
        <f t="shared" si="1"/>
        <v>0.31598333333333323</v>
      </c>
      <c r="M18" s="98">
        <f t="shared" si="1"/>
        <v>0.37848333333333323</v>
      </c>
      <c r="N18" s="98">
        <f t="shared" si="1"/>
        <v>0.44098333333333323</v>
      </c>
      <c r="O18" s="98">
        <f t="shared" si="1"/>
        <v>0.50348333333333328</v>
      </c>
      <c r="P18" s="98">
        <f t="shared" si="1"/>
        <v>0.56598333333333339</v>
      </c>
      <c r="Q18" s="98">
        <f t="shared" si="1"/>
        <v>0.62848333333333339</v>
      </c>
      <c r="R18" s="98">
        <f t="shared" si="1"/>
        <v>0.69098333333333339</v>
      </c>
      <c r="S18" s="98">
        <f t="shared" si="1"/>
        <v>0.75348333333333339</v>
      </c>
      <c r="T18" s="98">
        <f t="shared" si="1"/>
        <v>0.80556666666666665</v>
      </c>
      <c r="U18" s="90"/>
      <c r="V18" s="90"/>
      <c r="W18" s="90"/>
      <c r="X18" s="90"/>
    </row>
    <row r="19" spans="1:47">
      <c r="A19" s="1986"/>
      <c r="B19" s="1208" t="s">
        <v>1474</v>
      </c>
      <c r="C19" s="1267" t="s">
        <v>5</v>
      </c>
      <c r="D19" s="515" t="s">
        <v>31</v>
      </c>
      <c r="E19" s="1270">
        <v>1.9</v>
      </c>
      <c r="F19" s="774">
        <f t="shared" si="3"/>
        <v>11.57</v>
      </c>
      <c r="G19" s="607" t="s">
        <v>1487</v>
      </c>
      <c r="H19" s="607" t="s">
        <v>1488</v>
      </c>
      <c r="I19" s="1194">
        <v>30</v>
      </c>
      <c r="J19" s="37">
        <f t="shared" si="0"/>
        <v>2.6388888888888885E-3</v>
      </c>
      <c r="K19" s="37">
        <f t="shared" si="2"/>
        <v>1.6538888888888888E-2</v>
      </c>
      <c r="L19" s="98">
        <f t="shared" si="1"/>
        <v>0.31862222222222214</v>
      </c>
      <c r="M19" s="98">
        <f t="shared" si="1"/>
        <v>0.38112222222222214</v>
      </c>
      <c r="N19" s="98">
        <f t="shared" si="1"/>
        <v>0.44362222222222214</v>
      </c>
      <c r="O19" s="98">
        <f t="shared" si="1"/>
        <v>0.50612222222222214</v>
      </c>
      <c r="P19" s="98">
        <f t="shared" si="1"/>
        <v>0.56862222222222225</v>
      </c>
      <c r="Q19" s="98">
        <f t="shared" si="1"/>
        <v>0.63112222222222225</v>
      </c>
      <c r="R19" s="98">
        <f t="shared" si="1"/>
        <v>0.69362222222222225</v>
      </c>
      <c r="S19" s="98">
        <f t="shared" si="1"/>
        <v>0.75612222222222225</v>
      </c>
      <c r="T19" s="98">
        <f t="shared" si="1"/>
        <v>0.80820555555555551</v>
      </c>
      <c r="U19" s="90"/>
      <c r="V19" s="90"/>
      <c r="W19" s="90"/>
      <c r="X19" s="90"/>
    </row>
    <row r="20" spans="1:47">
      <c r="A20" s="1986"/>
      <c r="B20" s="1208" t="s">
        <v>1475</v>
      </c>
      <c r="C20" s="1267" t="s">
        <v>5</v>
      </c>
      <c r="D20" s="515" t="s">
        <v>32</v>
      </c>
      <c r="E20" s="1270">
        <v>0.49</v>
      </c>
      <c r="F20" s="774">
        <f t="shared" si="3"/>
        <v>12.06</v>
      </c>
      <c r="G20" s="932" t="s">
        <v>1485</v>
      </c>
      <c r="H20" s="932" t="s">
        <v>1486</v>
      </c>
      <c r="I20" s="1194">
        <v>30</v>
      </c>
      <c r="J20" s="37">
        <f t="shared" si="0"/>
        <v>6.8055555555555545E-4</v>
      </c>
      <c r="K20" s="37">
        <f>K19+J20</f>
        <v>1.7219444444444443E-2</v>
      </c>
      <c r="L20" s="98">
        <f t="shared" si="1"/>
        <v>0.31930277777777771</v>
      </c>
      <c r="M20" s="98">
        <f t="shared" si="1"/>
        <v>0.38180277777777771</v>
      </c>
      <c r="N20" s="98">
        <f t="shared" si="1"/>
        <v>0.44430277777777771</v>
      </c>
      <c r="O20" s="98">
        <f t="shared" si="1"/>
        <v>0.50680277777777771</v>
      </c>
      <c r="P20" s="98">
        <f t="shared" si="1"/>
        <v>0.56930277777777782</v>
      </c>
      <c r="Q20" s="98">
        <f t="shared" si="1"/>
        <v>0.63180277777777782</v>
      </c>
      <c r="R20" s="98">
        <f t="shared" si="1"/>
        <v>0.69430277777777782</v>
      </c>
      <c r="S20" s="98">
        <f t="shared" si="1"/>
        <v>0.75680277777777782</v>
      </c>
      <c r="T20" s="98">
        <f t="shared" si="1"/>
        <v>0.80888611111111108</v>
      </c>
      <c r="U20" s="90"/>
      <c r="V20" s="90"/>
      <c r="W20" s="90"/>
      <c r="X20" s="90"/>
    </row>
    <row r="21" spans="1:47">
      <c r="A21" s="1986"/>
      <c r="B21" s="1209" t="s">
        <v>1476</v>
      </c>
      <c r="C21" s="1267" t="s">
        <v>5</v>
      </c>
      <c r="D21" s="515" t="s">
        <v>148</v>
      </c>
      <c r="E21" s="1270">
        <v>0.59</v>
      </c>
      <c r="F21" s="774">
        <f t="shared" si="3"/>
        <v>12.65</v>
      </c>
      <c r="G21" s="607" t="s">
        <v>1483</v>
      </c>
      <c r="H21" s="607" t="s">
        <v>1484</v>
      </c>
      <c r="I21" s="1194">
        <v>30</v>
      </c>
      <c r="J21" s="37">
        <f t="shared" si="0"/>
        <v>8.1944444444444437E-4</v>
      </c>
      <c r="K21" s="37">
        <f t="shared" ref="K21:K23" si="4">K20+J21</f>
        <v>1.8038888888888889E-2</v>
      </c>
      <c r="L21" s="98">
        <f t="shared" si="1"/>
        <v>0.32012222222222214</v>
      </c>
      <c r="M21" s="98">
        <f t="shared" si="1"/>
        <v>0.38262222222222214</v>
      </c>
      <c r="N21" s="98">
        <f t="shared" si="1"/>
        <v>0.44512222222222214</v>
      </c>
      <c r="O21" s="98">
        <f t="shared" si="1"/>
        <v>0.5076222222222222</v>
      </c>
      <c r="P21" s="98">
        <f t="shared" si="1"/>
        <v>0.57012222222222231</v>
      </c>
      <c r="Q21" s="98">
        <f t="shared" si="1"/>
        <v>0.63262222222222231</v>
      </c>
      <c r="R21" s="98">
        <f t="shared" si="1"/>
        <v>0.69512222222222231</v>
      </c>
      <c r="S21" s="98">
        <f t="shared" si="1"/>
        <v>0.75762222222222231</v>
      </c>
      <c r="T21" s="98">
        <f t="shared" si="1"/>
        <v>0.80970555555555557</v>
      </c>
      <c r="U21" s="90"/>
      <c r="V21" s="90"/>
      <c r="W21" s="90"/>
      <c r="X21" s="90"/>
      <c r="Y21" s="92"/>
      <c r="Z21" s="15"/>
    </row>
    <row r="22" spans="1:47">
      <c r="A22" s="1986"/>
      <c r="B22" s="1208" t="s">
        <v>1477</v>
      </c>
      <c r="C22" s="1267" t="s">
        <v>5</v>
      </c>
      <c r="D22" s="515" t="s">
        <v>149</v>
      </c>
      <c r="E22" s="1270">
        <v>1.52</v>
      </c>
      <c r="F22" s="774">
        <f t="shared" si="3"/>
        <v>14.17</v>
      </c>
      <c r="G22" s="932" t="s">
        <v>1481</v>
      </c>
      <c r="H22" s="932" t="s">
        <v>1482</v>
      </c>
      <c r="I22" s="1194">
        <v>30</v>
      </c>
      <c r="J22" s="37">
        <f t="shared" si="0"/>
        <v>2.1111111111111109E-3</v>
      </c>
      <c r="K22" s="37">
        <f t="shared" si="4"/>
        <v>2.0150000000000001E-2</v>
      </c>
      <c r="L22" s="98">
        <f t="shared" si="1"/>
        <v>0.32223333333333326</v>
      </c>
      <c r="M22" s="98">
        <f t="shared" si="1"/>
        <v>0.38473333333333326</v>
      </c>
      <c r="N22" s="98">
        <f t="shared" si="1"/>
        <v>0.44723333333333326</v>
      </c>
      <c r="O22" s="98">
        <f t="shared" si="1"/>
        <v>0.50973333333333326</v>
      </c>
      <c r="P22" s="98">
        <f t="shared" si="1"/>
        <v>0.57223333333333337</v>
      </c>
      <c r="Q22" s="98">
        <f t="shared" si="1"/>
        <v>0.63473333333333337</v>
      </c>
      <c r="R22" s="98">
        <f t="shared" si="1"/>
        <v>0.69723333333333337</v>
      </c>
      <c r="S22" s="98">
        <f t="shared" si="1"/>
        <v>0.75973333333333337</v>
      </c>
      <c r="T22" s="98">
        <f t="shared" si="1"/>
        <v>0.81181666666666663</v>
      </c>
      <c r="U22" s="90"/>
      <c r="V22" s="90"/>
      <c r="W22" s="90"/>
      <c r="X22" s="90"/>
      <c r="Z22" s="15"/>
    </row>
    <row r="23" spans="1:47">
      <c r="A23" s="1986"/>
      <c r="B23" s="1206" t="s">
        <v>1478</v>
      </c>
      <c r="C23" s="1267" t="s">
        <v>5</v>
      </c>
      <c r="D23" s="515" t="s">
        <v>150</v>
      </c>
      <c r="E23" s="1270">
        <v>0.8</v>
      </c>
      <c r="F23" s="774">
        <f t="shared" si="3"/>
        <v>14.97</v>
      </c>
      <c r="G23" s="608" t="s">
        <v>1479</v>
      </c>
      <c r="H23" s="607" t="s">
        <v>1480</v>
      </c>
      <c r="I23" s="1194">
        <v>30</v>
      </c>
      <c r="J23" s="37">
        <f t="shared" si="0"/>
        <v>1.1111111111111111E-3</v>
      </c>
      <c r="K23" s="37">
        <f t="shared" si="4"/>
        <v>2.1261111111111113E-2</v>
      </c>
      <c r="L23" s="98">
        <f t="shared" ref="L23:T23" si="5">L22+$J23</f>
        <v>0.32334444444444438</v>
      </c>
      <c r="M23" s="98">
        <f t="shared" si="5"/>
        <v>0.38584444444444438</v>
      </c>
      <c r="N23" s="98">
        <f t="shared" si="5"/>
        <v>0.44834444444444438</v>
      </c>
      <c r="O23" s="98">
        <f t="shared" si="5"/>
        <v>0.51084444444444432</v>
      </c>
      <c r="P23" s="98">
        <f t="shared" si="5"/>
        <v>0.57334444444444443</v>
      </c>
      <c r="Q23" s="98">
        <f t="shared" si="5"/>
        <v>0.63584444444444443</v>
      </c>
      <c r="R23" s="98">
        <f t="shared" si="5"/>
        <v>0.69834444444444443</v>
      </c>
      <c r="S23" s="98">
        <f t="shared" si="5"/>
        <v>0.76084444444444443</v>
      </c>
      <c r="T23" s="98">
        <f t="shared" si="5"/>
        <v>0.81292777777777769</v>
      </c>
      <c r="U23" s="90"/>
      <c r="V23" s="90"/>
      <c r="W23" s="90"/>
      <c r="X23" s="90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</row>
    <row r="24" spans="1:47">
      <c r="A24" s="1196"/>
      <c r="B24" s="17"/>
      <c r="C24" s="1186"/>
      <c r="D24" s="1186"/>
      <c r="E24" s="1185"/>
      <c r="F24" s="19"/>
      <c r="G24" s="1185"/>
      <c r="H24" s="1198"/>
      <c r="I24" s="1198"/>
      <c r="J24" s="1188"/>
      <c r="K24" s="1188"/>
      <c r="L24" s="1188"/>
      <c r="M24" s="1188"/>
      <c r="N24" s="1188"/>
      <c r="O24" s="1188"/>
      <c r="P24" s="1188"/>
      <c r="Q24" s="1188"/>
      <c r="R24" s="1188"/>
      <c r="S24" s="1188"/>
      <c r="T24" s="1188"/>
      <c r="U24" s="1188"/>
      <c r="V24" s="1188"/>
      <c r="W24" s="1188"/>
      <c r="X24" s="1188"/>
      <c r="Y24" s="94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</row>
    <row r="25" spans="1:47">
      <c r="A25" s="338"/>
      <c r="B25" s="1199"/>
      <c r="C25" s="174"/>
      <c r="D25" s="1186"/>
      <c r="E25" s="1185"/>
      <c r="F25" s="19"/>
      <c r="G25" s="1185"/>
      <c r="H25" s="1198"/>
      <c r="I25" s="1198"/>
      <c r="J25" s="1188"/>
      <c r="K25" s="1188"/>
      <c r="L25" s="1188"/>
      <c r="M25" s="1188"/>
      <c r="N25" s="1188"/>
      <c r="O25" s="1188"/>
      <c r="P25" s="1188"/>
      <c r="Q25" s="1188"/>
      <c r="R25" s="1188"/>
      <c r="S25" s="1188"/>
      <c r="T25" s="1188"/>
      <c r="U25" s="1188"/>
      <c r="V25" s="1188"/>
      <c r="W25" s="1188"/>
      <c r="X25" s="94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</row>
    <row r="26" spans="1:47" ht="33.75" customHeight="1">
      <c r="A26" s="15"/>
      <c r="B26" s="1952">
        <v>3</v>
      </c>
      <c r="C26" s="1186"/>
      <c r="D26" s="38" t="s">
        <v>269</v>
      </c>
      <c r="E26" s="1185"/>
      <c r="F26" s="1185"/>
      <c r="G26" s="1185"/>
      <c r="H26" s="1185"/>
      <c r="I26" s="1185"/>
      <c r="J26" s="1185"/>
      <c r="K26" s="1185"/>
      <c r="L26" s="1185"/>
      <c r="M26" s="1185"/>
      <c r="N26" s="1185"/>
      <c r="O26" s="1185"/>
      <c r="P26" s="1185"/>
      <c r="Q26" s="1190"/>
      <c r="R26" s="1190"/>
      <c r="S26" s="1190"/>
      <c r="T26" s="1190"/>
      <c r="U26" s="1190"/>
      <c r="V26" s="1190"/>
      <c r="W26" s="1190"/>
      <c r="X26" s="1190"/>
      <c r="Y26" s="1190"/>
      <c r="Z26" s="1190"/>
      <c r="AA26" s="1190"/>
      <c r="AB26" s="1190"/>
      <c r="AC26" s="1190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</row>
    <row r="27" spans="1:47" ht="39" customHeight="1">
      <c r="A27" s="15"/>
      <c r="B27" s="1952"/>
      <c r="C27" s="1186"/>
      <c r="D27" s="38" t="s">
        <v>1508</v>
      </c>
      <c r="E27" s="1185"/>
      <c r="F27" s="1185"/>
      <c r="G27" s="1185"/>
      <c r="H27" s="1185"/>
      <c r="I27" s="1185"/>
      <c r="J27" s="1185"/>
      <c r="K27" s="1185"/>
      <c r="L27" s="1185"/>
      <c r="M27" s="1185"/>
      <c r="N27" s="1185"/>
      <c r="O27" s="1185"/>
      <c r="P27" s="1185"/>
      <c r="Q27" s="1190"/>
      <c r="R27" s="1190"/>
      <c r="S27" s="1190"/>
      <c r="T27" s="1190"/>
      <c r="U27" s="1190"/>
      <c r="V27" s="1190"/>
      <c r="W27" s="1190"/>
      <c r="X27" s="1190"/>
      <c r="Y27" s="1190"/>
      <c r="Z27" s="1190"/>
      <c r="AA27" s="1190"/>
      <c r="AB27" s="1190"/>
      <c r="AC27" s="1190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</row>
    <row r="28" spans="1:47" ht="25.5">
      <c r="A28" s="1982" t="s">
        <v>17</v>
      </c>
      <c r="B28" s="1982"/>
      <c r="C28" s="1982"/>
      <c r="D28" s="1983" t="s">
        <v>1538</v>
      </c>
      <c r="E28" s="1960"/>
      <c r="F28" s="1960"/>
      <c r="G28" s="1960"/>
      <c r="H28" s="1960"/>
      <c r="I28" s="1960"/>
      <c r="J28" s="1960"/>
      <c r="K28" s="1960"/>
      <c r="L28" s="1960"/>
      <c r="M28" s="1960"/>
      <c r="N28" s="1960"/>
      <c r="O28" s="1960"/>
      <c r="P28" s="1960"/>
      <c r="Q28" s="1960"/>
      <c r="R28" s="1960"/>
      <c r="S28" s="1960"/>
      <c r="T28" s="1961"/>
      <c r="U28" s="1196"/>
      <c r="V28" s="1196"/>
      <c r="W28" s="1196"/>
      <c r="X28" s="1196"/>
      <c r="Y28" s="1196"/>
      <c r="Z28" s="338"/>
      <c r="AA28" s="338"/>
      <c r="AB28" s="338"/>
      <c r="AC28" s="338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</row>
    <row r="29" spans="1:47">
      <c r="A29" s="1978"/>
      <c r="B29" s="1982" t="s">
        <v>1</v>
      </c>
      <c r="C29" s="1977" t="s">
        <v>2</v>
      </c>
      <c r="D29" s="1978" t="s">
        <v>16</v>
      </c>
      <c r="E29" s="1979"/>
      <c r="F29" s="1979"/>
      <c r="G29" s="1979"/>
      <c r="H29" s="1979"/>
      <c r="I29" s="1979"/>
      <c r="J29" s="1979"/>
      <c r="K29" s="1979"/>
      <c r="L29" s="1194">
        <v>1</v>
      </c>
      <c r="M29" s="1194">
        <v>1</v>
      </c>
      <c r="N29" s="1194">
        <v>1</v>
      </c>
      <c r="O29" s="1194">
        <v>1</v>
      </c>
      <c r="P29" s="1194">
        <v>1</v>
      </c>
      <c r="Q29" s="1194">
        <v>1</v>
      </c>
      <c r="R29" s="1194">
        <v>1</v>
      </c>
      <c r="S29" s="1194">
        <v>1</v>
      </c>
      <c r="T29" s="1194">
        <v>1</v>
      </c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</row>
    <row r="30" spans="1:47" ht="16.5" customHeight="1">
      <c r="A30" s="1978"/>
      <c r="B30" s="1982"/>
      <c r="C30" s="1977"/>
      <c r="D30" s="1192" t="s">
        <v>0</v>
      </c>
      <c r="E30" s="1195" t="s">
        <v>48</v>
      </c>
      <c r="F30" s="1195"/>
      <c r="G30" s="1980" t="s">
        <v>552</v>
      </c>
      <c r="H30" s="1981"/>
      <c r="I30" s="1195" t="s">
        <v>8</v>
      </c>
      <c r="J30" s="1195" t="s">
        <v>9</v>
      </c>
      <c r="K30" s="1195" t="s">
        <v>10</v>
      </c>
      <c r="L30" s="1194">
        <v>1</v>
      </c>
      <c r="M30" s="1194">
        <v>2</v>
      </c>
      <c r="N30" s="1194">
        <v>3</v>
      </c>
      <c r="O30" s="1194">
        <v>4</v>
      </c>
      <c r="P30" s="1194">
        <v>5</v>
      </c>
      <c r="Q30" s="1194">
        <v>6</v>
      </c>
      <c r="R30" s="1194">
        <v>7</v>
      </c>
      <c r="S30" s="1194">
        <v>8</v>
      </c>
      <c r="T30" s="1194">
        <v>9</v>
      </c>
      <c r="U30" s="15"/>
      <c r="V30" s="15"/>
      <c r="W30" s="15"/>
      <c r="X30" s="1190"/>
      <c r="Y30" s="1190"/>
      <c r="Z30" s="1190"/>
      <c r="AA30" s="1190"/>
      <c r="AB30" s="1190"/>
      <c r="AC30" s="1190"/>
      <c r="AD30" s="1190"/>
      <c r="AE30" s="1190"/>
      <c r="AF30" s="15"/>
      <c r="AG30" s="15"/>
      <c r="AH30" s="15"/>
      <c r="AI30" s="15"/>
      <c r="AJ30" s="15"/>
      <c r="AK30" s="15"/>
      <c r="AL30" s="15"/>
    </row>
    <row r="31" spans="1:47">
      <c r="A31" s="1985" t="s">
        <v>1146</v>
      </c>
      <c r="B31" s="1206" t="s">
        <v>1478</v>
      </c>
      <c r="C31" s="1210" t="s">
        <v>4</v>
      </c>
      <c r="D31" s="515" t="s">
        <v>18</v>
      </c>
      <c r="E31" s="516">
        <v>0</v>
      </c>
      <c r="F31" s="516"/>
      <c r="G31" s="607" t="s">
        <v>1510</v>
      </c>
      <c r="H31" s="607" t="s">
        <v>1480</v>
      </c>
      <c r="I31" s="1194"/>
      <c r="J31" s="1194"/>
      <c r="K31" s="37">
        <v>0</v>
      </c>
      <c r="L31" s="111">
        <v>0.3263888888888889</v>
      </c>
      <c r="M31" s="111">
        <v>0.3888888888888889</v>
      </c>
      <c r="N31" s="111">
        <v>0.4513888888888889</v>
      </c>
      <c r="O31" s="111">
        <v>0.51388888888888895</v>
      </c>
      <c r="P31" s="111">
        <v>0.57638888888888895</v>
      </c>
      <c r="Q31" s="111">
        <v>0.63888888888888895</v>
      </c>
      <c r="R31" s="111">
        <v>0.70138888888888884</v>
      </c>
      <c r="S31" s="111">
        <v>0.76388888888888884</v>
      </c>
      <c r="T31" s="111">
        <v>0.81597222222222221</v>
      </c>
      <c r="U31" s="1"/>
      <c r="V31" s="1190"/>
      <c r="W31" s="1190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</row>
    <row r="32" spans="1:47">
      <c r="A32" s="1986"/>
      <c r="B32" s="1208" t="s">
        <v>1477</v>
      </c>
      <c r="C32" s="1210" t="s">
        <v>4</v>
      </c>
      <c r="D32" s="515" t="s">
        <v>19</v>
      </c>
      <c r="E32" s="1268">
        <v>0.49</v>
      </c>
      <c r="F32" s="774">
        <f>E32</f>
        <v>0.49</v>
      </c>
      <c r="G32" s="607" t="s">
        <v>1511</v>
      </c>
      <c r="H32" s="607" t="s">
        <v>1512</v>
      </c>
      <c r="I32" s="1194">
        <v>30</v>
      </c>
      <c r="J32" s="37">
        <f t="shared" ref="J32:J48" si="6">(E32/I32)/24</f>
        <v>6.8055555555555545E-4</v>
      </c>
      <c r="K32" s="37">
        <f>K31+J32</f>
        <v>6.8055555555555545E-4</v>
      </c>
      <c r="L32" s="98">
        <f t="shared" ref="L32:T47" si="7">L31+$J32</f>
        <v>0.32706944444444447</v>
      </c>
      <c r="M32" s="98">
        <f t="shared" si="7"/>
        <v>0.38956944444444447</v>
      </c>
      <c r="N32" s="98">
        <f t="shared" si="7"/>
        <v>0.45206944444444447</v>
      </c>
      <c r="O32" s="98">
        <f t="shared" si="7"/>
        <v>0.51456944444444452</v>
      </c>
      <c r="P32" s="98">
        <f t="shared" si="7"/>
        <v>0.57706944444444452</v>
      </c>
      <c r="Q32" s="98">
        <f t="shared" si="7"/>
        <v>0.63956944444444452</v>
      </c>
      <c r="R32" s="98">
        <f t="shared" si="7"/>
        <v>0.70206944444444441</v>
      </c>
      <c r="S32" s="98">
        <f t="shared" si="7"/>
        <v>0.76456944444444441</v>
      </c>
      <c r="T32" s="98">
        <f t="shared" si="7"/>
        <v>0.81665277777777778</v>
      </c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</row>
    <row r="33" spans="1:23">
      <c r="A33" s="1986"/>
      <c r="B33" s="1209" t="s">
        <v>1476</v>
      </c>
      <c r="C33" s="1210" t="s">
        <v>4</v>
      </c>
      <c r="D33" s="515" t="s">
        <v>20</v>
      </c>
      <c r="E33" s="1268">
        <v>1.56</v>
      </c>
      <c r="F33" s="774">
        <f>E32+E33</f>
        <v>2.0499999999999998</v>
      </c>
      <c r="G33" s="607" t="s">
        <v>1487</v>
      </c>
      <c r="H33" s="607" t="s">
        <v>1513</v>
      </c>
      <c r="I33" s="1194">
        <v>30</v>
      </c>
      <c r="J33" s="37">
        <f t="shared" si="6"/>
        <v>2.166666666666667E-3</v>
      </c>
      <c r="K33" s="37">
        <f t="shared" ref="K33:K44" si="8">K32+J33</f>
        <v>2.8472222222222223E-3</v>
      </c>
      <c r="L33" s="98">
        <f t="shared" si="7"/>
        <v>0.32923611111111112</v>
      </c>
      <c r="M33" s="98">
        <f t="shared" si="7"/>
        <v>0.39173611111111112</v>
      </c>
      <c r="N33" s="98">
        <f t="shared" si="7"/>
        <v>0.45423611111111112</v>
      </c>
      <c r="O33" s="98">
        <f t="shared" si="7"/>
        <v>0.51673611111111117</v>
      </c>
      <c r="P33" s="98">
        <f t="shared" si="7"/>
        <v>0.57923611111111117</v>
      </c>
      <c r="Q33" s="98">
        <f t="shared" si="7"/>
        <v>0.64173611111111117</v>
      </c>
      <c r="R33" s="98">
        <f t="shared" si="7"/>
        <v>0.70423611111111106</v>
      </c>
      <c r="S33" s="98">
        <f t="shared" si="7"/>
        <v>0.76673611111111106</v>
      </c>
      <c r="T33" s="98">
        <f t="shared" si="7"/>
        <v>0.81881944444444443</v>
      </c>
      <c r="U33" s="15"/>
      <c r="V33" s="15"/>
      <c r="W33" s="15"/>
    </row>
    <row r="34" spans="1:23">
      <c r="A34" s="1986"/>
      <c r="B34" s="1208" t="s">
        <v>1475</v>
      </c>
      <c r="C34" s="1210" t="s">
        <v>4</v>
      </c>
      <c r="D34" s="515" t="s">
        <v>21</v>
      </c>
      <c r="E34" s="1268">
        <v>0.55000000000000004</v>
      </c>
      <c r="F34" s="774">
        <f>F33+E34</f>
        <v>2.5999999999999996</v>
      </c>
      <c r="G34" s="607" t="s">
        <v>1514</v>
      </c>
      <c r="H34" s="607" t="s">
        <v>1515</v>
      </c>
      <c r="I34" s="1194">
        <v>30</v>
      </c>
      <c r="J34" s="37">
        <f t="shared" si="6"/>
        <v>7.6388888888888893E-4</v>
      </c>
      <c r="K34" s="37">
        <f t="shared" si="8"/>
        <v>3.6111111111111114E-3</v>
      </c>
      <c r="L34" s="98">
        <f t="shared" si="7"/>
        <v>0.33</v>
      </c>
      <c r="M34" s="98">
        <f t="shared" si="7"/>
        <v>0.39250000000000002</v>
      </c>
      <c r="N34" s="98">
        <f t="shared" si="7"/>
        <v>0.45500000000000002</v>
      </c>
      <c r="O34" s="98">
        <f t="shared" si="7"/>
        <v>0.51750000000000007</v>
      </c>
      <c r="P34" s="98">
        <f t="shared" si="7"/>
        <v>0.58000000000000007</v>
      </c>
      <c r="Q34" s="98">
        <f t="shared" si="7"/>
        <v>0.64250000000000007</v>
      </c>
      <c r="R34" s="98">
        <f t="shared" si="7"/>
        <v>0.70499999999999996</v>
      </c>
      <c r="S34" s="98">
        <f t="shared" si="7"/>
        <v>0.76749999999999996</v>
      </c>
      <c r="T34" s="98">
        <f t="shared" si="7"/>
        <v>0.81958333333333333</v>
      </c>
      <c r="U34" s="1"/>
      <c r="V34" s="1"/>
    </row>
    <row r="35" spans="1:23">
      <c r="A35" s="1986"/>
      <c r="B35" s="1208" t="s">
        <v>1474</v>
      </c>
      <c r="C35" s="1210" t="s">
        <v>4</v>
      </c>
      <c r="D35" s="515" t="s">
        <v>22</v>
      </c>
      <c r="E35" s="1268">
        <v>0.53</v>
      </c>
      <c r="F35" s="774">
        <f t="shared" ref="F35:F48" si="9">F34+E35</f>
        <v>3.13</v>
      </c>
      <c r="G35" s="607" t="s">
        <v>1516</v>
      </c>
      <c r="H35" s="607" t="s">
        <v>1517</v>
      </c>
      <c r="I35" s="1194">
        <v>30</v>
      </c>
      <c r="J35" s="37">
        <f t="shared" si="6"/>
        <v>7.361111111111111E-4</v>
      </c>
      <c r="K35" s="37">
        <f t="shared" si="8"/>
        <v>4.3472222222222228E-3</v>
      </c>
      <c r="L35" s="98">
        <f t="shared" si="7"/>
        <v>0.33073611111111112</v>
      </c>
      <c r="M35" s="98">
        <f t="shared" si="7"/>
        <v>0.39323611111111112</v>
      </c>
      <c r="N35" s="98">
        <f t="shared" si="7"/>
        <v>0.45573611111111112</v>
      </c>
      <c r="O35" s="98">
        <f t="shared" si="7"/>
        <v>0.51823611111111123</v>
      </c>
      <c r="P35" s="98">
        <f t="shared" si="7"/>
        <v>0.58073611111111123</v>
      </c>
      <c r="Q35" s="98">
        <f t="shared" si="7"/>
        <v>0.64323611111111123</v>
      </c>
      <c r="R35" s="98">
        <f t="shared" si="7"/>
        <v>0.70573611111111112</v>
      </c>
      <c r="S35" s="98">
        <f t="shared" si="7"/>
        <v>0.76823611111111112</v>
      </c>
      <c r="T35" s="98">
        <f t="shared" si="7"/>
        <v>0.82031944444444449</v>
      </c>
      <c r="U35" s="1"/>
      <c r="V35" s="1"/>
    </row>
    <row r="36" spans="1:23">
      <c r="A36" s="1986"/>
      <c r="B36" s="1208" t="s">
        <v>1473</v>
      </c>
      <c r="C36" s="1210" t="s">
        <v>4</v>
      </c>
      <c r="D36" s="515" t="s">
        <v>23</v>
      </c>
      <c r="E36" s="1238">
        <v>1.88</v>
      </c>
      <c r="F36" s="774">
        <f t="shared" si="9"/>
        <v>5.01</v>
      </c>
      <c r="G36" s="607" t="s">
        <v>1518</v>
      </c>
      <c r="H36" s="607" t="s">
        <v>1519</v>
      </c>
      <c r="I36" s="1194">
        <v>30</v>
      </c>
      <c r="J36" s="37">
        <f t="shared" si="6"/>
        <v>2.6111111111111109E-3</v>
      </c>
      <c r="K36" s="37">
        <f t="shared" si="8"/>
        <v>6.9583333333333337E-3</v>
      </c>
      <c r="L36" s="98">
        <f t="shared" si="7"/>
        <v>0.33334722222222224</v>
      </c>
      <c r="M36" s="98">
        <f t="shared" si="7"/>
        <v>0.39584722222222224</v>
      </c>
      <c r="N36" s="98">
        <f t="shared" si="7"/>
        <v>0.45834722222222224</v>
      </c>
      <c r="O36" s="98">
        <f t="shared" si="7"/>
        <v>0.52084722222222235</v>
      </c>
      <c r="P36" s="98">
        <f t="shared" si="7"/>
        <v>0.58334722222222235</v>
      </c>
      <c r="Q36" s="98">
        <f t="shared" si="7"/>
        <v>0.64584722222222235</v>
      </c>
      <c r="R36" s="98">
        <f t="shared" si="7"/>
        <v>0.70834722222222224</v>
      </c>
      <c r="S36" s="98">
        <f t="shared" si="7"/>
        <v>0.77084722222222224</v>
      </c>
      <c r="T36" s="98">
        <f t="shared" si="7"/>
        <v>0.82293055555555561</v>
      </c>
      <c r="U36" s="1"/>
      <c r="V36" s="1"/>
    </row>
    <row r="37" spans="1:23">
      <c r="A37" s="1986"/>
      <c r="B37" s="1208" t="s">
        <v>1472</v>
      </c>
      <c r="C37" s="1210" t="s">
        <v>4</v>
      </c>
      <c r="D37" s="515" t="s">
        <v>24</v>
      </c>
      <c r="E37" s="1270">
        <v>0.98</v>
      </c>
      <c r="F37" s="774">
        <f t="shared" si="9"/>
        <v>5.99</v>
      </c>
      <c r="G37" s="607" t="s">
        <v>1520</v>
      </c>
      <c r="H37" s="607" t="s">
        <v>1521</v>
      </c>
      <c r="I37" s="1194">
        <v>30</v>
      </c>
      <c r="J37" s="37">
        <f t="shared" si="6"/>
        <v>1.3611111111111109E-3</v>
      </c>
      <c r="K37" s="37">
        <f t="shared" si="8"/>
        <v>8.3194444444444453E-3</v>
      </c>
      <c r="L37" s="98">
        <f t="shared" si="7"/>
        <v>0.33470833333333333</v>
      </c>
      <c r="M37" s="98">
        <f t="shared" si="7"/>
        <v>0.39720833333333333</v>
      </c>
      <c r="N37" s="98">
        <f t="shared" si="7"/>
        <v>0.45970833333333333</v>
      </c>
      <c r="O37" s="98">
        <f t="shared" si="7"/>
        <v>0.5222083333333335</v>
      </c>
      <c r="P37" s="98">
        <f t="shared" si="7"/>
        <v>0.5847083333333335</v>
      </c>
      <c r="Q37" s="98">
        <f t="shared" si="7"/>
        <v>0.6472083333333335</v>
      </c>
      <c r="R37" s="98">
        <f t="shared" si="7"/>
        <v>0.70970833333333339</v>
      </c>
      <c r="S37" s="98">
        <f t="shared" si="7"/>
        <v>0.77220833333333339</v>
      </c>
      <c r="T37" s="98">
        <f t="shared" si="7"/>
        <v>0.82429166666666676</v>
      </c>
      <c r="U37" s="1"/>
      <c r="V37" s="1"/>
    </row>
    <row r="38" spans="1:23">
      <c r="A38" s="1986"/>
      <c r="B38" s="1209" t="s">
        <v>1148</v>
      </c>
      <c r="C38" s="1210" t="s">
        <v>4</v>
      </c>
      <c r="D38" s="515" t="s">
        <v>25</v>
      </c>
      <c r="E38" s="1270">
        <v>0.86</v>
      </c>
      <c r="F38" s="774">
        <f t="shared" si="9"/>
        <v>6.8500000000000005</v>
      </c>
      <c r="G38" s="607" t="s">
        <v>1522</v>
      </c>
      <c r="H38" s="607" t="s">
        <v>1523</v>
      </c>
      <c r="I38" s="1194">
        <v>30</v>
      </c>
      <c r="J38" s="37">
        <f t="shared" si="6"/>
        <v>1.1944444444444444E-3</v>
      </c>
      <c r="K38" s="37">
        <f t="shared" si="8"/>
        <v>9.5138888888888894E-3</v>
      </c>
      <c r="L38" s="98">
        <f t="shared" si="7"/>
        <v>0.33590277777777777</v>
      </c>
      <c r="M38" s="98">
        <f t="shared" si="7"/>
        <v>0.39840277777777777</v>
      </c>
      <c r="N38" s="98">
        <f t="shared" si="7"/>
        <v>0.46090277777777777</v>
      </c>
      <c r="O38" s="98">
        <f t="shared" si="7"/>
        <v>0.52340277777777799</v>
      </c>
      <c r="P38" s="98">
        <f t="shared" si="7"/>
        <v>0.58590277777777799</v>
      </c>
      <c r="Q38" s="98">
        <f t="shared" si="7"/>
        <v>0.64840277777777799</v>
      </c>
      <c r="R38" s="98">
        <f t="shared" si="7"/>
        <v>0.71090277777777788</v>
      </c>
      <c r="S38" s="98">
        <f t="shared" si="7"/>
        <v>0.77340277777777788</v>
      </c>
      <c r="T38" s="98">
        <f t="shared" si="7"/>
        <v>0.82548611111111125</v>
      </c>
      <c r="U38" s="1"/>
      <c r="V38" s="1"/>
    </row>
    <row r="39" spans="1:23">
      <c r="A39" s="1986"/>
      <c r="B39" s="1208" t="s">
        <v>1524</v>
      </c>
      <c r="C39" s="1210" t="s">
        <v>4</v>
      </c>
      <c r="D39" s="515" t="s">
        <v>26</v>
      </c>
      <c r="E39" s="1270">
        <v>0.36</v>
      </c>
      <c r="F39" s="774">
        <f t="shared" si="9"/>
        <v>7.2100000000000009</v>
      </c>
      <c r="G39" s="607" t="s">
        <v>1525</v>
      </c>
      <c r="H39" s="607" t="s">
        <v>1526</v>
      </c>
      <c r="I39" s="1194">
        <v>30</v>
      </c>
      <c r="J39" s="37">
        <f t="shared" si="6"/>
        <v>5.0000000000000001E-4</v>
      </c>
      <c r="K39" s="37">
        <f t="shared" si="8"/>
        <v>1.001388888888889E-2</v>
      </c>
      <c r="L39" s="98">
        <f t="shared" si="7"/>
        <v>0.33640277777777777</v>
      </c>
      <c r="M39" s="98">
        <f t="shared" si="7"/>
        <v>0.39890277777777777</v>
      </c>
      <c r="N39" s="98">
        <f t="shared" si="7"/>
        <v>0.46140277777777777</v>
      </c>
      <c r="O39" s="98">
        <f t="shared" si="7"/>
        <v>0.52390277777777794</v>
      </c>
      <c r="P39" s="98">
        <f t="shared" si="7"/>
        <v>0.58640277777777794</v>
      </c>
      <c r="Q39" s="98">
        <f t="shared" si="7"/>
        <v>0.64890277777777794</v>
      </c>
      <c r="R39" s="98">
        <f t="shared" si="7"/>
        <v>0.71140277777777783</v>
      </c>
      <c r="S39" s="98">
        <f t="shared" si="7"/>
        <v>0.77390277777777783</v>
      </c>
      <c r="T39" s="98">
        <f t="shared" si="7"/>
        <v>0.8259861111111112</v>
      </c>
      <c r="U39" s="1"/>
      <c r="V39" s="1"/>
    </row>
    <row r="40" spans="1:23">
      <c r="A40" s="1986"/>
      <c r="B40" s="1208" t="s">
        <v>1470</v>
      </c>
      <c r="C40" s="1210" t="s">
        <v>4</v>
      </c>
      <c r="D40" s="515" t="s">
        <v>27</v>
      </c>
      <c r="E40" s="1270">
        <v>1.06</v>
      </c>
      <c r="F40" s="774">
        <f t="shared" si="9"/>
        <v>8.2700000000000014</v>
      </c>
      <c r="G40" s="607" t="s">
        <v>1527</v>
      </c>
      <c r="H40" s="607" t="s">
        <v>1528</v>
      </c>
      <c r="I40" s="1194">
        <v>30</v>
      </c>
      <c r="J40" s="37">
        <f t="shared" si="6"/>
        <v>1.4722222222222222E-3</v>
      </c>
      <c r="K40" s="37">
        <f t="shared" si="8"/>
        <v>1.1486111111111112E-2</v>
      </c>
      <c r="L40" s="98">
        <f t="shared" si="7"/>
        <v>0.33787499999999998</v>
      </c>
      <c r="M40" s="98">
        <f t="shared" si="7"/>
        <v>0.40037499999999998</v>
      </c>
      <c r="N40" s="98">
        <f t="shared" si="7"/>
        <v>0.46287499999999998</v>
      </c>
      <c r="O40" s="98">
        <f t="shared" si="7"/>
        <v>0.52537500000000015</v>
      </c>
      <c r="P40" s="98">
        <f t="shared" si="7"/>
        <v>0.58787500000000015</v>
      </c>
      <c r="Q40" s="98">
        <f t="shared" si="7"/>
        <v>0.65037500000000015</v>
      </c>
      <c r="R40" s="98">
        <f t="shared" si="7"/>
        <v>0.71287500000000004</v>
      </c>
      <c r="S40" s="98">
        <f t="shared" si="7"/>
        <v>0.77537500000000004</v>
      </c>
      <c r="T40" s="98">
        <f t="shared" si="7"/>
        <v>0.82745833333333341</v>
      </c>
      <c r="U40" s="1"/>
      <c r="V40" s="1"/>
    </row>
    <row r="41" spans="1:23" ht="21" customHeight="1">
      <c r="A41" s="1986"/>
      <c r="B41" s="1209" t="s">
        <v>1509</v>
      </c>
      <c r="C41" s="1210" t="s">
        <v>4</v>
      </c>
      <c r="D41" s="515" t="s">
        <v>28</v>
      </c>
      <c r="E41" s="1270">
        <v>0.52</v>
      </c>
      <c r="F41" s="774">
        <f t="shared" si="9"/>
        <v>8.7900000000000009</v>
      </c>
      <c r="G41" s="607" t="s">
        <v>1504</v>
      </c>
      <c r="H41" s="607" t="s">
        <v>1529</v>
      </c>
      <c r="I41" s="1194">
        <v>30</v>
      </c>
      <c r="J41" s="37">
        <f t="shared" si="6"/>
        <v>7.2222222222222219E-4</v>
      </c>
      <c r="K41" s="37">
        <f t="shared" si="8"/>
        <v>1.2208333333333335E-2</v>
      </c>
      <c r="L41" s="98">
        <f t="shared" si="7"/>
        <v>0.33859722222222222</v>
      </c>
      <c r="M41" s="98">
        <f t="shared" si="7"/>
        <v>0.40109722222222222</v>
      </c>
      <c r="N41" s="98">
        <f t="shared" si="7"/>
        <v>0.46359722222222222</v>
      </c>
      <c r="O41" s="98">
        <f t="shared" si="7"/>
        <v>0.52609722222222233</v>
      </c>
      <c r="P41" s="98">
        <f t="shared" si="7"/>
        <v>0.58859722222222233</v>
      </c>
      <c r="Q41" s="98">
        <f t="shared" si="7"/>
        <v>0.65109722222222233</v>
      </c>
      <c r="R41" s="98">
        <f t="shared" si="7"/>
        <v>0.71359722222222222</v>
      </c>
      <c r="S41" s="98">
        <f t="shared" si="7"/>
        <v>0.77609722222222222</v>
      </c>
      <c r="T41" s="98">
        <f t="shared" si="7"/>
        <v>0.82818055555555559</v>
      </c>
      <c r="U41" s="1"/>
      <c r="V41" s="1"/>
    </row>
    <row r="42" spans="1:23">
      <c r="A42" s="1986"/>
      <c r="B42" s="1208" t="s">
        <v>1468</v>
      </c>
      <c r="C42" s="1210" t="s">
        <v>4</v>
      </c>
      <c r="D42" s="515" t="s">
        <v>29</v>
      </c>
      <c r="E42" s="1270">
        <v>1.59</v>
      </c>
      <c r="F42" s="774">
        <f t="shared" si="9"/>
        <v>10.38</v>
      </c>
      <c r="G42" s="607" t="s">
        <v>1530</v>
      </c>
      <c r="H42" s="607" t="s">
        <v>1531</v>
      </c>
      <c r="I42" s="1194">
        <v>30</v>
      </c>
      <c r="J42" s="37">
        <f t="shared" si="6"/>
        <v>2.2083333333333334E-3</v>
      </c>
      <c r="K42" s="37">
        <f t="shared" si="8"/>
        <v>1.4416666666666668E-2</v>
      </c>
      <c r="L42" s="98">
        <f t="shared" si="7"/>
        <v>0.34080555555555553</v>
      </c>
      <c r="M42" s="98">
        <f t="shared" si="7"/>
        <v>0.40330555555555553</v>
      </c>
      <c r="N42" s="98">
        <f t="shared" si="7"/>
        <v>0.46580555555555553</v>
      </c>
      <c r="O42" s="98">
        <f t="shared" si="7"/>
        <v>0.52830555555555569</v>
      </c>
      <c r="P42" s="98">
        <f t="shared" si="7"/>
        <v>0.59080555555555569</v>
      </c>
      <c r="Q42" s="98">
        <f t="shared" si="7"/>
        <v>0.65330555555555569</v>
      </c>
      <c r="R42" s="98">
        <f t="shared" si="7"/>
        <v>0.71580555555555558</v>
      </c>
      <c r="S42" s="98">
        <f t="shared" si="7"/>
        <v>0.77830555555555558</v>
      </c>
      <c r="T42" s="98">
        <f t="shared" si="7"/>
        <v>0.83038888888888895</v>
      </c>
      <c r="U42" s="1"/>
      <c r="V42" s="1"/>
    </row>
    <row r="43" spans="1:23">
      <c r="A43" s="1986"/>
      <c r="B43" s="1208" t="s">
        <v>1532</v>
      </c>
      <c r="C43" s="1210" t="s">
        <v>4</v>
      </c>
      <c r="D43" s="515" t="s">
        <v>30</v>
      </c>
      <c r="E43" s="1270">
        <v>0.41</v>
      </c>
      <c r="F43" s="774">
        <f t="shared" si="9"/>
        <v>10.790000000000001</v>
      </c>
      <c r="G43" s="607" t="s">
        <v>1533</v>
      </c>
      <c r="H43" s="607" t="s">
        <v>1534</v>
      </c>
      <c r="I43" s="1194">
        <v>30</v>
      </c>
      <c r="J43" s="37">
        <f t="shared" si="6"/>
        <v>5.6944444444444436E-4</v>
      </c>
      <c r="K43" s="37">
        <f t="shared" si="8"/>
        <v>1.4986111111111112E-2</v>
      </c>
      <c r="L43" s="98">
        <f t="shared" si="7"/>
        <v>0.34137499999999998</v>
      </c>
      <c r="M43" s="98">
        <f t="shared" si="7"/>
        <v>0.40387499999999998</v>
      </c>
      <c r="N43" s="98">
        <f t="shared" si="7"/>
        <v>0.46637499999999998</v>
      </c>
      <c r="O43" s="98">
        <f t="shared" si="7"/>
        <v>0.5288750000000001</v>
      </c>
      <c r="P43" s="98">
        <f t="shared" si="7"/>
        <v>0.5913750000000001</v>
      </c>
      <c r="Q43" s="98">
        <f t="shared" si="7"/>
        <v>0.6538750000000001</v>
      </c>
      <c r="R43" s="98">
        <f t="shared" si="7"/>
        <v>0.71637499999999998</v>
      </c>
      <c r="S43" s="98">
        <f t="shared" si="7"/>
        <v>0.77887499999999998</v>
      </c>
      <c r="T43" s="98">
        <f t="shared" si="7"/>
        <v>0.83095833333333335</v>
      </c>
      <c r="U43" s="1"/>
      <c r="V43" s="1"/>
    </row>
    <row r="44" spans="1:23" ht="16.5" customHeight="1">
      <c r="A44" s="1986"/>
      <c r="B44" s="1208" t="s">
        <v>1467</v>
      </c>
      <c r="C44" s="1210" t="s">
        <v>4</v>
      </c>
      <c r="D44" s="515" t="s">
        <v>31</v>
      </c>
      <c r="E44" s="1270">
        <v>0.6</v>
      </c>
      <c r="F44" s="774">
        <f t="shared" si="9"/>
        <v>11.39</v>
      </c>
      <c r="G44" s="607" t="s">
        <v>1376</v>
      </c>
      <c r="H44" s="607" t="s">
        <v>1535</v>
      </c>
      <c r="I44" s="1194">
        <v>30</v>
      </c>
      <c r="J44" s="37">
        <f t="shared" si="6"/>
        <v>8.3333333333333339E-4</v>
      </c>
      <c r="K44" s="37">
        <f t="shared" si="8"/>
        <v>1.5819444444444445E-2</v>
      </c>
      <c r="L44" s="98">
        <f t="shared" si="7"/>
        <v>0.34220833333333334</v>
      </c>
      <c r="M44" s="98">
        <f t="shared" si="7"/>
        <v>0.40470833333333334</v>
      </c>
      <c r="N44" s="98">
        <f t="shared" si="7"/>
        <v>0.46720833333333334</v>
      </c>
      <c r="O44" s="98">
        <f t="shared" si="7"/>
        <v>0.52970833333333345</v>
      </c>
      <c r="P44" s="98">
        <f t="shared" si="7"/>
        <v>0.59220833333333345</v>
      </c>
      <c r="Q44" s="98">
        <f t="shared" si="7"/>
        <v>0.65470833333333345</v>
      </c>
      <c r="R44" s="98">
        <f t="shared" si="7"/>
        <v>0.71720833333333334</v>
      </c>
      <c r="S44" s="98">
        <f t="shared" si="7"/>
        <v>0.77970833333333334</v>
      </c>
      <c r="T44" s="98">
        <f t="shared" si="7"/>
        <v>0.83179166666666671</v>
      </c>
      <c r="U44" s="1"/>
      <c r="V44" s="1"/>
    </row>
    <row r="45" spans="1:23" ht="23.25" customHeight="1">
      <c r="A45" s="1986"/>
      <c r="B45" s="1208" t="s">
        <v>1466</v>
      </c>
      <c r="C45" s="1210" t="s">
        <v>5</v>
      </c>
      <c r="D45" s="515" t="s">
        <v>32</v>
      </c>
      <c r="E45" s="1270">
        <v>0.48</v>
      </c>
      <c r="F45" s="774">
        <f t="shared" si="9"/>
        <v>11.870000000000001</v>
      </c>
      <c r="G45" s="607" t="s">
        <v>1536</v>
      </c>
      <c r="H45" s="607" t="s">
        <v>1537</v>
      </c>
      <c r="I45" s="1194">
        <v>30</v>
      </c>
      <c r="J45" s="37">
        <f t="shared" si="6"/>
        <v>6.6666666666666664E-4</v>
      </c>
      <c r="K45" s="37">
        <f>K44+J45</f>
        <v>1.6486111111111111E-2</v>
      </c>
      <c r="L45" s="98">
        <f t="shared" si="7"/>
        <v>0.34287499999999999</v>
      </c>
      <c r="M45" s="98">
        <f t="shared" si="7"/>
        <v>0.40537499999999999</v>
      </c>
      <c r="N45" s="98">
        <f t="shared" si="7"/>
        <v>0.46787499999999999</v>
      </c>
      <c r="O45" s="98">
        <f t="shared" si="7"/>
        <v>0.53037500000000015</v>
      </c>
      <c r="P45" s="98">
        <f t="shared" si="7"/>
        <v>0.59287500000000015</v>
      </c>
      <c r="Q45" s="98">
        <f t="shared" si="7"/>
        <v>0.65537500000000015</v>
      </c>
      <c r="R45" s="98">
        <f t="shared" si="7"/>
        <v>0.71787500000000004</v>
      </c>
      <c r="S45" s="98">
        <f t="shared" si="7"/>
        <v>0.78037500000000004</v>
      </c>
      <c r="T45" s="98">
        <f t="shared" si="7"/>
        <v>0.83245833333333341</v>
      </c>
      <c r="U45" s="1"/>
      <c r="V45" s="1"/>
    </row>
    <row r="46" spans="1:23">
      <c r="A46" s="1986"/>
      <c r="B46" s="1208" t="s">
        <v>1149</v>
      </c>
      <c r="C46" s="1210" t="s">
        <v>4</v>
      </c>
      <c r="D46" s="515" t="s">
        <v>148</v>
      </c>
      <c r="E46" s="1270">
        <v>1.19</v>
      </c>
      <c r="F46" s="774">
        <f t="shared" si="9"/>
        <v>13.06</v>
      </c>
      <c r="G46" s="607" t="s">
        <v>1386</v>
      </c>
      <c r="H46" s="607" t="s">
        <v>1387</v>
      </c>
      <c r="I46" s="1194">
        <v>25</v>
      </c>
      <c r="J46" s="37">
        <f t="shared" si="6"/>
        <v>1.983333333333333E-3</v>
      </c>
      <c r="K46" s="37">
        <f t="shared" ref="K46:K48" si="10">K45+J46</f>
        <v>1.8469444444444445E-2</v>
      </c>
      <c r="L46" s="98">
        <f t="shared" si="7"/>
        <v>0.34485833333333332</v>
      </c>
      <c r="M46" s="98">
        <f t="shared" si="7"/>
        <v>0.40735833333333332</v>
      </c>
      <c r="N46" s="98">
        <f t="shared" si="7"/>
        <v>0.46985833333333332</v>
      </c>
      <c r="O46" s="98">
        <f t="shared" si="7"/>
        <v>0.53235833333333349</v>
      </c>
      <c r="P46" s="98">
        <f t="shared" si="7"/>
        <v>0.59485833333333349</v>
      </c>
      <c r="Q46" s="98">
        <f t="shared" si="7"/>
        <v>0.65735833333333349</v>
      </c>
      <c r="R46" s="98">
        <f t="shared" si="7"/>
        <v>0.71985833333333338</v>
      </c>
      <c r="S46" s="98">
        <f t="shared" si="7"/>
        <v>0.78235833333333338</v>
      </c>
      <c r="T46" s="98">
        <f t="shared" si="7"/>
        <v>0.83444166666666675</v>
      </c>
      <c r="U46" s="1"/>
      <c r="V46" s="1"/>
    </row>
    <row r="47" spans="1:23">
      <c r="A47" s="1986"/>
      <c r="B47" s="1209" t="s">
        <v>244</v>
      </c>
      <c r="C47" s="1210" t="s">
        <v>4</v>
      </c>
      <c r="D47" s="515" t="s">
        <v>149</v>
      </c>
      <c r="E47" s="1270">
        <v>0.33</v>
      </c>
      <c r="F47" s="774">
        <f t="shared" si="9"/>
        <v>13.39</v>
      </c>
      <c r="G47" s="608" t="s">
        <v>782</v>
      </c>
      <c r="H47" s="608" t="s">
        <v>783</v>
      </c>
      <c r="I47" s="1194">
        <v>25</v>
      </c>
      <c r="J47" s="37">
        <f t="shared" si="6"/>
        <v>5.5000000000000003E-4</v>
      </c>
      <c r="K47" s="37">
        <f t="shared" si="10"/>
        <v>1.9019444444444443E-2</v>
      </c>
      <c r="L47" s="98">
        <f t="shared" si="7"/>
        <v>0.34540833333333332</v>
      </c>
      <c r="M47" s="98">
        <f t="shared" si="7"/>
        <v>0.40790833333333332</v>
      </c>
      <c r="N47" s="98">
        <f t="shared" si="7"/>
        <v>0.47040833333333332</v>
      </c>
      <c r="O47" s="98">
        <f t="shared" si="7"/>
        <v>0.53290833333333354</v>
      </c>
      <c r="P47" s="98">
        <f t="shared" si="7"/>
        <v>0.59540833333333354</v>
      </c>
      <c r="Q47" s="98">
        <f t="shared" si="7"/>
        <v>0.65790833333333354</v>
      </c>
      <c r="R47" s="98">
        <f t="shared" si="7"/>
        <v>0.72040833333333343</v>
      </c>
      <c r="S47" s="98">
        <f t="shared" si="7"/>
        <v>0.78290833333333343</v>
      </c>
      <c r="T47" s="98">
        <f t="shared" si="7"/>
        <v>0.8349916666666668</v>
      </c>
      <c r="U47" s="1"/>
      <c r="V47" s="1"/>
    </row>
    <row r="48" spans="1:23">
      <c r="A48" s="1986"/>
      <c r="B48" s="1208" t="s">
        <v>240</v>
      </c>
      <c r="C48" s="1210" t="s">
        <v>4</v>
      </c>
      <c r="D48" s="515" t="s">
        <v>150</v>
      </c>
      <c r="E48" s="1270">
        <v>1.28</v>
      </c>
      <c r="F48" s="774">
        <f t="shared" si="9"/>
        <v>14.67</v>
      </c>
      <c r="G48" s="607" t="s">
        <v>761</v>
      </c>
      <c r="H48" s="607" t="s">
        <v>762</v>
      </c>
      <c r="I48" s="1194">
        <v>25</v>
      </c>
      <c r="J48" s="37">
        <f t="shared" si="6"/>
        <v>2.1333333333333334E-3</v>
      </c>
      <c r="K48" s="37">
        <f t="shared" si="10"/>
        <v>2.1152777777777777E-2</v>
      </c>
      <c r="L48" s="98">
        <f t="shared" ref="L48:T48" si="11">L47+$J48</f>
        <v>0.34754166666666664</v>
      </c>
      <c r="M48" s="98">
        <f t="shared" si="11"/>
        <v>0.41004166666666664</v>
      </c>
      <c r="N48" s="98">
        <f t="shared" si="11"/>
        <v>0.47254166666666664</v>
      </c>
      <c r="O48" s="98">
        <f t="shared" si="11"/>
        <v>0.53504166666666686</v>
      </c>
      <c r="P48" s="98">
        <f t="shared" si="11"/>
        <v>0.59754166666666686</v>
      </c>
      <c r="Q48" s="98">
        <f t="shared" si="11"/>
        <v>0.66004166666666686</v>
      </c>
      <c r="R48" s="98">
        <f t="shared" si="11"/>
        <v>0.72254166666666675</v>
      </c>
      <c r="S48" s="98">
        <f t="shared" si="11"/>
        <v>0.78504166666666675</v>
      </c>
      <c r="T48" s="98">
        <f t="shared" si="11"/>
        <v>0.83712500000000012</v>
      </c>
      <c r="U48" s="1"/>
      <c r="V48" s="1"/>
    </row>
    <row r="49" spans="1:24">
      <c r="A49" s="15"/>
      <c r="B49" s="17"/>
      <c r="C49" s="1186"/>
      <c r="D49" s="1186"/>
      <c r="E49" s="1185"/>
      <c r="F49" s="19"/>
      <c r="G49" s="1185"/>
      <c r="H49" s="1198"/>
      <c r="I49" s="1198"/>
      <c r="J49" s="1188"/>
      <c r="K49" s="1188"/>
      <c r="L49" s="1188"/>
      <c r="M49" s="1188"/>
      <c r="N49" s="1188"/>
      <c r="O49" s="1188"/>
      <c r="P49" s="1188"/>
      <c r="Q49" s="1188"/>
      <c r="R49" s="1188"/>
      <c r="S49" s="1188"/>
      <c r="T49" s="1188"/>
      <c r="U49" s="1185"/>
      <c r="V49" s="1185"/>
      <c r="W49" s="94"/>
      <c r="X49" s="94"/>
    </row>
    <row r="50" spans="1:24">
      <c r="A50" s="15"/>
      <c r="B50" s="17"/>
      <c r="C50" s="1186"/>
      <c r="D50" s="1186"/>
      <c r="E50" s="1185"/>
      <c r="F50" s="19"/>
      <c r="G50" s="1185"/>
      <c r="H50" s="1198"/>
      <c r="I50" s="1198"/>
      <c r="J50" s="1188"/>
      <c r="K50" s="1188"/>
      <c r="L50" s="1188"/>
      <c r="M50" s="1188"/>
      <c r="N50" s="1188"/>
      <c r="O50" s="1188"/>
      <c r="P50" s="1188"/>
      <c r="Q50" s="1188"/>
      <c r="R50" s="1188"/>
      <c r="S50" s="1188"/>
      <c r="T50" s="1188"/>
      <c r="U50" s="1185"/>
      <c r="V50" s="1185"/>
      <c r="W50" s="94"/>
      <c r="X50" s="94"/>
    </row>
    <row r="51" spans="1:24">
      <c r="A51" s="15"/>
      <c r="B51" s="1216" t="s">
        <v>1264</v>
      </c>
      <c r="C51" s="1217"/>
      <c r="D51" s="1218"/>
      <c r="E51" s="1218"/>
      <c r="F51" s="1219"/>
      <c r="G51" s="1220"/>
      <c r="H51" s="1226">
        <f>F48+F23</f>
        <v>29.64</v>
      </c>
      <c r="I51" s="1198"/>
      <c r="J51" s="1188"/>
      <c r="K51" s="1188"/>
      <c r="L51" s="1188"/>
      <c r="M51" s="1188"/>
      <c r="N51" s="1188"/>
      <c r="O51" s="1188"/>
      <c r="P51" s="1188"/>
      <c r="Q51" s="1188"/>
      <c r="R51" s="1188"/>
      <c r="S51" s="1188"/>
      <c r="T51" s="1188"/>
      <c r="U51" s="1185"/>
      <c r="V51" s="1185"/>
      <c r="W51" s="94"/>
      <c r="X51" s="94"/>
    </row>
    <row r="52" spans="1:24">
      <c r="A52" s="15"/>
      <c r="B52" s="1221" t="s">
        <v>1274</v>
      </c>
      <c r="C52" s="1213"/>
      <c r="D52" s="1213"/>
      <c r="E52" s="1213"/>
      <c r="F52" s="1214"/>
      <c r="G52" s="1215"/>
      <c r="H52" s="1227">
        <v>9</v>
      </c>
    </row>
    <row r="53" spans="1:24">
      <c r="A53" s="15"/>
      <c r="B53" s="1221"/>
      <c r="C53" s="1213"/>
      <c r="D53" s="1213"/>
      <c r="E53" s="1213"/>
      <c r="F53" s="1214"/>
      <c r="G53" s="1215"/>
      <c r="H53" s="1227"/>
    </row>
    <row r="54" spans="1:24" ht="38.25" customHeight="1">
      <c r="A54" s="15"/>
      <c r="B54" s="1221" t="s">
        <v>1539</v>
      </c>
      <c r="C54" s="1213"/>
      <c r="D54" s="1213"/>
      <c r="E54" s="1213"/>
      <c r="F54" s="1214"/>
      <c r="G54" s="1215"/>
      <c r="H54" s="1314">
        <f>H52*H51</f>
        <v>266.76</v>
      </c>
    </row>
    <row r="55" spans="1:24" ht="24" customHeight="1">
      <c r="A55" s="15"/>
      <c r="B55" s="1222"/>
      <c r="C55" s="1223"/>
      <c r="D55" s="1223"/>
      <c r="E55" s="1223"/>
      <c r="F55" s="1224"/>
      <c r="G55" s="1225"/>
      <c r="H55" s="1228"/>
    </row>
    <row r="56" spans="1:24">
      <c r="A56" s="15"/>
      <c r="B56" s="17"/>
    </row>
    <row r="57" spans="1:24">
      <c r="A57" s="15"/>
      <c r="B57" s="17"/>
    </row>
    <row r="58" spans="1:24">
      <c r="A58" s="15"/>
      <c r="B58" s="17"/>
    </row>
    <row r="59" spans="1:24" ht="16.5" customHeight="1">
      <c r="A59" s="79"/>
      <c r="B59" s="17"/>
    </row>
    <row r="60" spans="1:24">
      <c r="A60" s="1965"/>
      <c r="B60" s="17"/>
    </row>
    <row r="61" spans="1:24">
      <c r="A61" s="1965"/>
      <c r="B61" s="17"/>
    </row>
    <row r="62" spans="1:24">
      <c r="A62" s="1187"/>
      <c r="B62" s="17"/>
    </row>
    <row r="63" spans="1:24">
      <c r="A63" s="15"/>
      <c r="B63" s="17"/>
    </row>
    <row r="64" spans="1:24">
      <c r="A64" s="15"/>
      <c r="B64" s="17"/>
    </row>
    <row r="65" spans="1:2">
      <c r="A65" s="15"/>
      <c r="B65" s="17"/>
    </row>
    <row r="66" spans="1:2">
      <c r="A66" s="15"/>
      <c r="B66" s="17"/>
    </row>
    <row r="67" spans="1:2" ht="21.75" customHeight="1">
      <c r="A67" s="15"/>
      <c r="B67" s="17"/>
    </row>
    <row r="68" spans="1:2">
      <c r="A68" s="15"/>
      <c r="B68" s="17"/>
    </row>
    <row r="69" spans="1:2" ht="17.25" customHeight="1">
      <c r="A69" s="15"/>
      <c r="B69" s="17"/>
    </row>
    <row r="70" spans="1:2" ht="35.25" customHeight="1">
      <c r="A70" s="15"/>
      <c r="B70" s="17"/>
    </row>
    <row r="71" spans="1:2">
      <c r="A71" s="15"/>
      <c r="B71" s="17"/>
    </row>
    <row r="72" spans="1:2" ht="18" customHeight="1">
      <c r="A72" s="15"/>
      <c r="B72" s="17"/>
    </row>
    <row r="73" spans="1:2">
      <c r="A73" s="15"/>
      <c r="B73" s="17"/>
    </row>
    <row r="74" spans="1:2" ht="16.5" customHeight="1">
      <c r="A74" s="15"/>
      <c r="B74" s="17"/>
    </row>
    <row r="75" spans="1:2">
      <c r="A75" s="15"/>
    </row>
    <row r="76" spans="1:2">
      <c r="A76" s="15"/>
    </row>
    <row r="77" spans="1:2">
      <c r="A77" s="15"/>
    </row>
    <row r="78" spans="1:2" ht="16.5" customHeight="1">
      <c r="A78" s="15"/>
    </row>
    <row r="79" spans="1:2" ht="16.5" customHeight="1">
      <c r="A79" s="15"/>
    </row>
    <row r="80" spans="1:2">
      <c r="A80" s="15"/>
    </row>
    <row r="81" spans="1:1">
      <c r="A81" s="15"/>
    </row>
    <row r="82" spans="1:1" ht="16.5" customHeight="1">
      <c r="A82" s="15"/>
    </row>
    <row r="83" spans="1:1">
      <c r="A83" s="15"/>
    </row>
    <row r="84" spans="1:1">
      <c r="A84" s="15"/>
    </row>
    <row r="85" spans="1:1">
      <c r="A85" s="15"/>
    </row>
    <row r="86" spans="1:1">
      <c r="A86" s="15"/>
    </row>
    <row r="87" spans="1:1">
      <c r="A87" s="15"/>
    </row>
    <row r="88" spans="1:1">
      <c r="A88" s="15"/>
    </row>
    <row r="89" spans="1:1">
      <c r="A89" s="15"/>
    </row>
    <row r="90" spans="1:1">
      <c r="A90" s="15"/>
    </row>
  </sheetData>
  <mergeCells count="19">
    <mergeCell ref="A31:A48"/>
    <mergeCell ref="A60:A61"/>
    <mergeCell ref="D3:T3"/>
    <mergeCell ref="D28:T28"/>
    <mergeCell ref="A6:A23"/>
    <mergeCell ref="B26:B27"/>
    <mergeCell ref="A28:C28"/>
    <mergeCell ref="A29:A30"/>
    <mergeCell ref="B29:B30"/>
    <mergeCell ref="C29:C30"/>
    <mergeCell ref="D29:K29"/>
    <mergeCell ref="G30:H30"/>
    <mergeCell ref="D4:K4"/>
    <mergeCell ref="G5:H5"/>
    <mergeCell ref="B1:B2"/>
    <mergeCell ref="A3:C3"/>
    <mergeCell ref="A4:A5"/>
    <mergeCell ref="B4:B5"/>
    <mergeCell ref="C4:C5"/>
  </mergeCells>
  <pageMargins left="0.43307086614173229" right="0.23622047244094491" top="0.74803149606299213" bottom="0.74803149606299213" header="0.31496062992125984" footer="0.31496062992125984"/>
  <pageSetup paperSize="8" scale="8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K109"/>
  <sheetViews>
    <sheetView topLeftCell="A8" zoomScale="90" zoomScaleNormal="90" workbookViewId="0">
      <selection activeCell="E42" sqref="E42"/>
    </sheetView>
  </sheetViews>
  <sheetFormatPr defaultRowHeight="16.5"/>
  <cols>
    <col min="1" max="1" width="6.140625" style="1" customWidth="1"/>
    <col min="2" max="2" width="50.28515625" style="12" customWidth="1"/>
    <col min="3" max="3" width="7.42578125" style="13" customWidth="1"/>
    <col min="4" max="4" width="13.5703125" style="13" customWidth="1"/>
    <col min="5" max="5" width="7.42578125" style="11" customWidth="1"/>
    <col min="6" max="6" width="9.28515625" style="11" customWidth="1"/>
    <col min="7" max="7" width="7.85546875" style="11" bestFit="1" customWidth="1"/>
    <col min="8" max="9" width="10.140625" style="11" customWidth="1"/>
    <col min="10" max="10" width="7.85546875" style="11" customWidth="1"/>
    <col min="11" max="11" width="9.140625" style="11" customWidth="1"/>
    <col min="12" max="12" width="7.85546875" style="11" customWidth="1"/>
    <col min="13" max="13" width="8.7109375" style="11" customWidth="1"/>
    <col min="14" max="14" width="7.85546875" style="11" customWidth="1"/>
    <col min="15" max="15" width="7.28515625" style="11" customWidth="1"/>
    <col min="16" max="22" width="7.42578125" style="11" customWidth="1"/>
    <col min="23" max="23" width="7.42578125" style="1" customWidth="1"/>
    <col min="24" max="24" width="7.7109375" style="1" customWidth="1"/>
    <col min="25" max="25" width="7.5703125" style="1" customWidth="1"/>
    <col min="26" max="26" width="7.28515625" style="1" customWidth="1"/>
    <col min="27" max="27" width="8.42578125" style="1" customWidth="1"/>
    <col min="28" max="35" width="7.42578125" style="1" customWidth="1"/>
    <col min="36" max="36" width="11" style="1" customWidth="1"/>
    <col min="37" max="40" width="7.42578125" style="1" customWidth="1"/>
    <col min="41" max="41" width="11.5703125" style="1" customWidth="1"/>
    <col min="42" max="42" width="12.140625" style="1" customWidth="1"/>
    <col min="43" max="47" width="7.42578125" style="1" customWidth="1"/>
    <col min="48" max="48" width="6.85546875" style="1" customWidth="1"/>
    <col min="49" max="49" width="9.140625" style="1"/>
    <col min="50" max="50" width="7.42578125" style="1" customWidth="1"/>
    <col min="51" max="16384" width="9.140625" style="1"/>
  </cols>
  <sheetData>
    <row r="1" spans="1:63" ht="36.75" customHeight="1" thickBot="1">
      <c r="A1" s="15"/>
      <c r="B1" s="1952" t="s">
        <v>385</v>
      </c>
      <c r="C1" s="304"/>
      <c r="D1" s="38" t="s">
        <v>269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3"/>
      <c r="R1" s="303"/>
      <c r="S1" s="303"/>
      <c r="T1" s="303"/>
      <c r="U1" s="303"/>
      <c r="V1" s="355" t="s">
        <v>391</v>
      </c>
      <c r="W1" s="356"/>
      <c r="X1" s="357">
        <v>0.54513888888888895</v>
      </c>
      <c r="Y1" s="357">
        <v>0.58680555555555558</v>
      </c>
      <c r="Z1" s="357">
        <v>0.62847222222222221</v>
      </c>
      <c r="AA1" s="357">
        <v>0.67013888888888884</v>
      </c>
      <c r="AB1" s="357">
        <v>0.68055555555555547</v>
      </c>
      <c r="AC1" s="357">
        <v>0.71180555555555547</v>
      </c>
      <c r="AD1" s="358">
        <v>0.72569444444444453</v>
      </c>
      <c r="AE1" s="306"/>
      <c r="AF1" s="306"/>
      <c r="AG1" s="306"/>
      <c r="AH1" s="303"/>
      <c r="AI1" s="303"/>
      <c r="AJ1" s="22"/>
      <c r="AK1" s="22"/>
      <c r="AL1" s="22"/>
      <c r="AM1" s="22"/>
      <c r="AN1" s="22"/>
      <c r="AO1" s="22"/>
      <c r="AP1" s="22"/>
      <c r="AQ1" s="22"/>
      <c r="AR1" s="22"/>
      <c r="AS1" s="320"/>
      <c r="AT1" s="320"/>
      <c r="AU1" s="320"/>
      <c r="AV1" s="320"/>
      <c r="AW1" s="320"/>
      <c r="AX1" s="320"/>
      <c r="AY1" s="22"/>
      <c r="AZ1" s="22"/>
    </row>
    <row r="2" spans="1:63" ht="36.75" customHeight="1">
      <c r="A2" s="15"/>
      <c r="B2" s="1952"/>
      <c r="C2" s="304"/>
      <c r="D2" s="38" t="s">
        <v>386</v>
      </c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3"/>
      <c r="R2" s="303"/>
      <c r="S2" s="303"/>
      <c r="T2" s="303"/>
      <c r="U2" s="303"/>
      <c r="V2" s="303"/>
      <c r="W2" s="303"/>
      <c r="X2" s="303"/>
      <c r="Y2" s="306"/>
      <c r="Z2" s="306"/>
      <c r="AA2" s="306"/>
      <c r="AB2" s="306"/>
      <c r="AC2" s="306"/>
      <c r="AD2" s="306"/>
      <c r="AE2" s="306"/>
      <c r="AF2" s="306"/>
      <c r="AG2" s="306"/>
      <c r="AH2" s="303"/>
      <c r="AI2" s="1996" t="s">
        <v>370</v>
      </c>
      <c r="AJ2" s="1835"/>
      <c r="AK2" s="1835"/>
      <c r="AL2" s="303"/>
      <c r="AM2" s="303"/>
      <c r="AN2" s="303"/>
      <c r="AO2" s="303"/>
      <c r="AP2" s="303"/>
      <c r="AQ2" s="303"/>
      <c r="AR2" s="303"/>
      <c r="AS2" s="320"/>
      <c r="AT2" s="320"/>
      <c r="AU2" s="320"/>
      <c r="AV2" s="320"/>
      <c r="AW2" s="320"/>
      <c r="AX2" s="320"/>
      <c r="AY2" s="303"/>
      <c r="AZ2" s="303"/>
      <c r="BA2" s="303"/>
      <c r="BB2" s="303"/>
      <c r="BC2" s="303"/>
      <c r="BD2" s="303"/>
      <c r="BE2" s="15"/>
    </row>
    <row r="3" spans="1:63" ht="25.5">
      <c r="A3" s="1998" t="s">
        <v>17</v>
      </c>
      <c r="B3" s="1998"/>
      <c r="C3" s="1998"/>
      <c r="D3" s="1950" t="s">
        <v>294</v>
      </c>
      <c r="E3" s="1951"/>
      <c r="F3" s="1951"/>
      <c r="G3" s="1951"/>
      <c r="H3" s="1951"/>
      <c r="I3" s="1951"/>
      <c r="J3" s="1951"/>
      <c r="K3" s="1951"/>
      <c r="L3" s="1951"/>
      <c r="M3" s="1951"/>
      <c r="N3" s="1951"/>
      <c r="O3" s="1951"/>
      <c r="P3" s="1951"/>
      <c r="Q3" s="1951"/>
      <c r="R3" s="1951"/>
      <c r="S3" s="1951"/>
      <c r="T3" s="1951"/>
      <c r="U3" s="1951"/>
      <c r="V3" s="1951"/>
      <c r="W3" s="1951"/>
      <c r="X3" s="1951"/>
      <c r="Y3" s="1951"/>
      <c r="Z3" s="1951"/>
      <c r="AA3" s="1951"/>
      <c r="AB3" s="1951"/>
      <c r="AC3" s="1951"/>
      <c r="AD3" s="1951"/>
      <c r="AE3" s="1951"/>
      <c r="AF3" s="1951"/>
      <c r="AG3" s="1951"/>
      <c r="AH3" s="1951"/>
      <c r="AI3" s="1951"/>
      <c r="AJ3" s="1951"/>
      <c r="AK3" s="15"/>
      <c r="AL3" s="301" t="s">
        <v>367</v>
      </c>
      <c r="AM3" s="303"/>
      <c r="AN3" s="303"/>
      <c r="AO3" s="303"/>
      <c r="AP3" s="303"/>
      <c r="AQ3" s="303"/>
      <c r="AR3" s="303"/>
      <c r="AS3" s="303"/>
      <c r="AT3" s="303"/>
      <c r="AU3" s="303"/>
      <c r="AV3" s="301"/>
      <c r="AW3" s="320"/>
      <c r="AX3" s="320"/>
      <c r="AY3" s="320"/>
      <c r="AZ3" s="320"/>
      <c r="BA3" s="320"/>
      <c r="BB3" s="303"/>
      <c r="BC3" s="303"/>
      <c r="BD3" s="303"/>
      <c r="BE3" s="15"/>
      <c r="BF3" s="15"/>
      <c r="BG3" s="15"/>
      <c r="BH3" s="15"/>
    </row>
    <row r="4" spans="1:63" ht="18" customHeight="1">
      <c r="A4" s="1954"/>
      <c r="B4" s="1953" t="s">
        <v>1</v>
      </c>
      <c r="C4" s="1955" t="s">
        <v>2</v>
      </c>
      <c r="D4" s="1999" t="s">
        <v>1682</v>
      </c>
      <c r="E4" s="2000" t="s">
        <v>16</v>
      </c>
      <c r="F4" s="2001"/>
      <c r="G4" s="2001"/>
      <c r="H4" s="2001"/>
      <c r="I4" s="2001"/>
      <c r="J4" s="2001"/>
      <c r="K4" s="2001"/>
      <c r="L4" s="2002"/>
      <c r="M4" s="231">
        <v>1</v>
      </c>
      <c r="N4" s="1674">
        <v>2</v>
      </c>
      <c r="O4" s="231">
        <v>1</v>
      </c>
      <c r="P4" s="1674">
        <v>2</v>
      </c>
      <c r="Q4" s="231">
        <v>1</v>
      </c>
      <c r="R4" s="1674">
        <v>2</v>
      </c>
      <c r="S4" s="231">
        <v>1</v>
      </c>
      <c r="T4" s="1674">
        <v>2</v>
      </c>
      <c r="U4" s="231">
        <v>1</v>
      </c>
      <c r="V4" s="1674">
        <v>2</v>
      </c>
      <c r="W4" s="231">
        <v>1</v>
      </c>
      <c r="X4" s="1674">
        <v>2</v>
      </c>
      <c r="Y4" s="231">
        <v>1</v>
      </c>
      <c r="Z4" s="1674">
        <v>2</v>
      </c>
      <c r="AA4" s="231">
        <v>1</v>
      </c>
      <c r="AB4" s="1674">
        <v>2</v>
      </c>
      <c r="AC4" s="231">
        <v>1</v>
      </c>
      <c r="AD4" s="1674">
        <v>2</v>
      </c>
      <c r="AE4" s="231">
        <v>1</v>
      </c>
      <c r="AF4" s="1674">
        <v>2</v>
      </c>
      <c r="AG4" s="1633">
        <v>1</v>
      </c>
      <c r="AH4" s="1681">
        <v>2</v>
      </c>
      <c r="AI4" s="1633">
        <v>1</v>
      </c>
      <c r="AJ4" s="1675">
        <v>2</v>
      </c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</row>
    <row r="5" spans="1:63" ht="18" customHeight="1">
      <c r="A5" s="1954"/>
      <c r="B5" s="1953"/>
      <c r="C5" s="1955"/>
      <c r="D5" s="1990"/>
      <c r="E5" s="1504" t="s">
        <v>0</v>
      </c>
      <c r="F5" s="1626" t="s">
        <v>48</v>
      </c>
      <c r="G5" s="1626"/>
      <c r="H5" s="1994" t="s">
        <v>552</v>
      </c>
      <c r="I5" s="1995"/>
      <c r="J5" s="1626" t="s">
        <v>8</v>
      </c>
      <c r="K5" s="1626" t="s">
        <v>9</v>
      </c>
      <c r="L5" s="1626" t="s">
        <v>10</v>
      </c>
      <c r="M5" s="1629">
        <v>1</v>
      </c>
      <c r="N5" s="1629">
        <v>2</v>
      </c>
      <c r="O5" s="1629">
        <v>3</v>
      </c>
      <c r="P5" s="1629">
        <v>4</v>
      </c>
      <c r="Q5" s="1629">
        <v>5</v>
      </c>
      <c r="R5" s="1629">
        <v>6</v>
      </c>
      <c r="S5" s="1629">
        <v>7</v>
      </c>
      <c r="T5" s="1629">
        <v>8</v>
      </c>
      <c r="U5" s="1629">
        <v>9</v>
      </c>
      <c r="V5" s="1629">
        <v>10</v>
      </c>
      <c r="W5" s="1629">
        <v>11</v>
      </c>
      <c r="X5" s="1629">
        <v>12</v>
      </c>
      <c r="Y5" s="1629">
        <v>13</v>
      </c>
      <c r="Z5" s="1629">
        <v>14</v>
      </c>
      <c r="AA5" s="1629">
        <v>15</v>
      </c>
      <c r="AB5" s="1629">
        <v>16</v>
      </c>
      <c r="AC5" s="1629">
        <v>17</v>
      </c>
      <c r="AD5" s="1629">
        <v>18</v>
      </c>
      <c r="AE5" s="1629">
        <v>19</v>
      </c>
      <c r="AF5" s="1629">
        <v>20</v>
      </c>
      <c r="AG5" s="1629">
        <v>21</v>
      </c>
      <c r="AH5" s="1629">
        <v>22</v>
      </c>
      <c r="AI5" s="1629">
        <v>23</v>
      </c>
      <c r="AJ5" s="1629">
        <v>24</v>
      </c>
      <c r="AK5" s="15"/>
      <c r="AL5" s="15" t="s">
        <v>305</v>
      </c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</row>
    <row r="6" spans="1:63" ht="15" customHeight="1">
      <c r="A6" s="1987" t="s">
        <v>369</v>
      </c>
      <c r="B6" s="872" t="s">
        <v>371</v>
      </c>
      <c r="C6" s="3"/>
      <c r="D6" s="3" t="s">
        <v>1683</v>
      </c>
      <c r="E6" s="3" t="s">
        <v>18</v>
      </c>
      <c r="F6" s="1634">
        <v>0</v>
      </c>
      <c r="G6" s="1634"/>
      <c r="H6" s="1634"/>
      <c r="I6" s="1634"/>
      <c r="J6" s="1634"/>
      <c r="K6" s="1634"/>
      <c r="L6" s="5">
        <v>0</v>
      </c>
      <c r="M6" s="34">
        <v>0.22569444444444445</v>
      </c>
      <c r="N6" s="98">
        <v>0.24305555555555555</v>
      </c>
      <c r="O6" s="34">
        <v>0.27083333333333331</v>
      </c>
      <c r="P6" s="98">
        <f t="shared" ref="P6:AF6" si="0">N67+K68</f>
        <v>0.28514305555555558</v>
      </c>
      <c r="Q6" s="34">
        <f t="shared" si="0"/>
        <v>0.31292083333333337</v>
      </c>
      <c r="R6" s="98">
        <f t="shared" si="0"/>
        <v>0.32653611111111119</v>
      </c>
      <c r="S6" s="34">
        <f t="shared" si="0"/>
        <v>0.36125833333333346</v>
      </c>
      <c r="T6" s="98">
        <f t="shared" si="0"/>
        <v>0.37904027777777793</v>
      </c>
      <c r="U6" s="34">
        <f t="shared" si="0"/>
        <v>0.40334583333333351</v>
      </c>
      <c r="V6" s="98">
        <f t="shared" si="0"/>
        <v>0.44126666666666692</v>
      </c>
      <c r="W6" s="34">
        <f t="shared" si="0"/>
        <v>0.4516833333333336</v>
      </c>
      <c r="X6" s="98">
        <f t="shared" si="0"/>
        <v>0.48335416666666697</v>
      </c>
      <c r="Y6" s="34">
        <f t="shared" si="0"/>
        <v>0.50002083333333369</v>
      </c>
      <c r="Z6" s="98">
        <f t="shared" si="0"/>
        <v>0.52474722222222248</v>
      </c>
      <c r="AA6" s="112">
        <f t="shared" si="0"/>
        <v>0.54905277777777795</v>
      </c>
      <c r="AB6" s="845">
        <f t="shared" si="0"/>
        <v>0.56614027777777787</v>
      </c>
      <c r="AC6" s="112">
        <f t="shared" si="0"/>
        <v>0.59044583333333334</v>
      </c>
      <c r="AD6" s="111">
        <f t="shared" si="0"/>
        <v>0.61517222222222212</v>
      </c>
      <c r="AE6" s="112">
        <f t="shared" si="0"/>
        <v>0.63253333333333317</v>
      </c>
      <c r="AF6" s="845">
        <f t="shared" si="0"/>
        <v>0.65656527777777751</v>
      </c>
      <c r="AG6" s="112">
        <f>AB68+AE67</f>
        <v>0.67392638888888856</v>
      </c>
      <c r="AH6" s="845">
        <f>AF67+AC68</f>
        <v>0.6979583333333329</v>
      </c>
      <c r="AI6" s="112">
        <f>AG67+AD68</f>
        <v>0.71531944444444395</v>
      </c>
      <c r="AJ6" s="845">
        <f>AH67+AE68</f>
        <v>0.73657361111111053</v>
      </c>
      <c r="AK6" s="15"/>
      <c r="AL6" s="15" t="s">
        <v>314</v>
      </c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</row>
    <row r="7" spans="1:63" ht="16.5" customHeight="1">
      <c r="A7" s="1988"/>
      <c r="B7" s="1660" t="s">
        <v>372</v>
      </c>
      <c r="C7" s="1625"/>
      <c r="D7" s="1625" t="s">
        <v>1683</v>
      </c>
      <c r="E7" s="1627" t="s">
        <v>19</v>
      </c>
      <c r="F7" s="27">
        <v>0.4</v>
      </c>
      <c r="G7" s="8">
        <f>F7</f>
        <v>0.4</v>
      </c>
      <c r="H7" s="581"/>
      <c r="I7" s="581"/>
      <c r="J7" s="1623">
        <v>20</v>
      </c>
      <c r="K7" s="9">
        <f t="shared" ref="K7:K26" si="1">(F7/J7)/24</f>
        <v>8.3333333333333339E-4</v>
      </c>
      <c r="L7" s="9">
        <f>L6+K7</f>
        <v>8.3333333333333339E-4</v>
      </c>
      <c r="M7" s="98">
        <f t="shared" ref="M7:M26" si="2">M6+$K7</f>
        <v>0.22652777777777777</v>
      </c>
      <c r="N7" s="98">
        <f t="shared" ref="N7:N26" si="3">N6+$K7</f>
        <v>0.24388888888888888</v>
      </c>
      <c r="O7" s="98">
        <f t="shared" ref="O7:O26" si="4">O6+$K7</f>
        <v>0.27166666666666667</v>
      </c>
      <c r="P7" s="98">
        <f t="shared" ref="P7:P26" si="5">P6+$K7</f>
        <v>0.28597638888888893</v>
      </c>
      <c r="Q7" s="98">
        <f t="shared" ref="Q7:Q26" si="6">Q6+$K7</f>
        <v>0.31375416666666672</v>
      </c>
      <c r="R7" s="98">
        <f t="shared" ref="R7:R26" si="7">R6+$K7</f>
        <v>0.32736944444444455</v>
      </c>
      <c r="S7" s="98">
        <f t="shared" ref="S7:S26" si="8">S6+$K7</f>
        <v>0.36209166666666681</v>
      </c>
      <c r="T7" s="98">
        <f t="shared" ref="T7:T26" si="9">T6+$K7</f>
        <v>0.37987361111111129</v>
      </c>
      <c r="U7" s="98">
        <f t="shared" ref="U7:U26" si="10">U6+$K7</f>
        <v>0.40417916666666687</v>
      </c>
      <c r="V7" s="98">
        <f t="shared" ref="V7:V26" si="11">V6+$K7</f>
        <v>0.44210000000000027</v>
      </c>
      <c r="W7" s="98">
        <f t="shared" ref="W7:W26" si="12">W6+$K7</f>
        <v>0.45251666666666696</v>
      </c>
      <c r="X7" s="98">
        <f t="shared" ref="X7:X26" si="13">X6+$K7</f>
        <v>0.48418750000000033</v>
      </c>
      <c r="Y7" s="98">
        <f t="shared" ref="Y7:Y26" si="14">Y6+$K7</f>
        <v>0.50085416666666704</v>
      </c>
      <c r="Z7" s="98">
        <f t="shared" ref="Z7:Z26" si="15">Z6+$K7</f>
        <v>0.52558055555555583</v>
      </c>
      <c r="AA7" s="98">
        <f t="shared" ref="AA7:AA26" si="16">AA6+$K7</f>
        <v>0.5498861111111113</v>
      </c>
      <c r="AB7" s="98">
        <f t="shared" ref="AB7:AB26" si="17">AB6+$K7</f>
        <v>0.56697361111111122</v>
      </c>
      <c r="AC7" s="98">
        <f t="shared" ref="AC7:AC26" si="18">AC6+$K7</f>
        <v>0.59127916666666669</v>
      </c>
      <c r="AD7" s="98">
        <f t="shared" ref="AD7:AD26" si="19">AD6+$K7</f>
        <v>0.61600555555555547</v>
      </c>
      <c r="AE7" s="98">
        <f t="shared" ref="AE7:AE26" si="20">AE6+$K7</f>
        <v>0.63336666666666652</v>
      </c>
      <c r="AF7" s="98">
        <f t="shared" ref="AF7:AF26" si="21">AF6+$K7</f>
        <v>0.65739861111111086</v>
      </c>
      <c r="AG7" s="98">
        <f t="shared" ref="AG7:AG26" si="22">AG6+$K7</f>
        <v>0.67475972222222191</v>
      </c>
      <c r="AH7" s="98">
        <f t="shared" ref="AH7:AH26" si="23">AH6+$K7</f>
        <v>0.69879166666666626</v>
      </c>
      <c r="AI7" s="98">
        <f t="shared" ref="AI7:AI26" si="24">AI6+$K7</f>
        <v>0.71615277777777731</v>
      </c>
      <c r="AJ7" s="98">
        <f t="shared" ref="AJ7:AJ26" si="25">AJ6+$K7</f>
        <v>0.73740694444444388</v>
      </c>
      <c r="AK7" s="15"/>
      <c r="AL7" s="15" t="s">
        <v>306</v>
      </c>
      <c r="AM7" s="15"/>
      <c r="AN7" s="232">
        <v>1</v>
      </c>
      <c r="AO7" s="15"/>
      <c r="AP7" s="15"/>
      <c r="AQ7" s="15"/>
      <c r="AR7" s="15"/>
      <c r="AS7" s="15"/>
      <c r="AT7" s="15"/>
      <c r="AU7" s="15"/>
      <c r="AV7" s="15"/>
      <c r="AW7" s="15"/>
      <c r="AX7" s="232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</row>
    <row r="8" spans="1:63" ht="20.25" customHeight="1">
      <c r="A8" s="1988"/>
      <c r="B8" s="1677" t="s">
        <v>373</v>
      </c>
      <c r="C8" s="1625"/>
      <c r="D8" s="1625" t="s">
        <v>1683</v>
      </c>
      <c r="E8" s="1627" t="s">
        <v>20</v>
      </c>
      <c r="F8" s="27">
        <v>0.37</v>
      </c>
      <c r="G8" s="8">
        <f>F7+F8</f>
        <v>0.77</v>
      </c>
      <c r="H8" s="581"/>
      <c r="I8" s="581"/>
      <c r="J8" s="1623">
        <v>25</v>
      </c>
      <c r="K8" s="9">
        <f t="shared" si="1"/>
        <v>6.1666666666666673E-4</v>
      </c>
      <c r="L8" s="9">
        <f t="shared" ref="L8:L26" si="26">L7+K8</f>
        <v>1.4500000000000001E-3</v>
      </c>
      <c r="M8" s="98">
        <f t="shared" si="2"/>
        <v>0.22714444444444443</v>
      </c>
      <c r="N8" s="98">
        <f t="shared" si="3"/>
        <v>0.24450555555555553</v>
      </c>
      <c r="O8" s="98">
        <f t="shared" si="4"/>
        <v>0.27228333333333332</v>
      </c>
      <c r="P8" s="98">
        <f t="shared" si="5"/>
        <v>0.28659305555555559</v>
      </c>
      <c r="Q8" s="98">
        <f t="shared" si="6"/>
        <v>0.31437083333333338</v>
      </c>
      <c r="R8" s="98">
        <f t="shared" si="7"/>
        <v>0.3279861111111112</v>
      </c>
      <c r="S8" s="98">
        <f t="shared" si="8"/>
        <v>0.36270833333333347</v>
      </c>
      <c r="T8" s="98">
        <f t="shared" si="9"/>
        <v>0.38049027777777794</v>
      </c>
      <c r="U8" s="98">
        <f t="shared" si="10"/>
        <v>0.40479583333333352</v>
      </c>
      <c r="V8" s="98">
        <f t="shared" si="11"/>
        <v>0.44271666666666692</v>
      </c>
      <c r="W8" s="98">
        <f t="shared" si="12"/>
        <v>0.45313333333333361</v>
      </c>
      <c r="X8" s="98">
        <f t="shared" si="13"/>
        <v>0.48480416666666698</v>
      </c>
      <c r="Y8" s="98">
        <f t="shared" si="14"/>
        <v>0.50147083333333375</v>
      </c>
      <c r="Z8" s="98">
        <f t="shared" si="15"/>
        <v>0.52619722222222254</v>
      </c>
      <c r="AA8" s="98">
        <f t="shared" si="16"/>
        <v>0.55050277777777801</v>
      </c>
      <c r="AB8" s="98">
        <f t="shared" si="17"/>
        <v>0.56759027777777793</v>
      </c>
      <c r="AC8" s="98">
        <f t="shared" si="18"/>
        <v>0.5918958333333334</v>
      </c>
      <c r="AD8" s="98">
        <f t="shared" si="19"/>
        <v>0.61662222222222218</v>
      </c>
      <c r="AE8" s="98">
        <f t="shared" si="20"/>
        <v>0.63398333333333323</v>
      </c>
      <c r="AF8" s="98">
        <f t="shared" si="21"/>
        <v>0.65801527777777757</v>
      </c>
      <c r="AG8" s="98">
        <f t="shared" si="22"/>
        <v>0.67537638888888862</v>
      </c>
      <c r="AH8" s="98">
        <f t="shared" si="23"/>
        <v>0.69940833333333297</v>
      </c>
      <c r="AI8" s="98">
        <f t="shared" si="24"/>
        <v>0.71676944444444401</v>
      </c>
      <c r="AJ8" s="98">
        <f t="shared" si="25"/>
        <v>0.73802361111111059</v>
      </c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</row>
    <row r="9" spans="1:63">
      <c r="A9" s="1988"/>
      <c r="B9" s="1660" t="s">
        <v>374</v>
      </c>
      <c r="C9" s="1627"/>
      <c r="D9" s="1627" t="s">
        <v>1683</v>
      </c>
      <c r="E9" s="1627" t="s">
        <v>21</v>
      </c>
      <c r="F9" s="27">
        <v>0.76</v>
      </c>
      <c r="G9" s="28">
        <f>G8+F9</f>
        <v>1.53</v>
      </c>
      <c r="H9" s="607"/>
      <c r="I9" s="607"/>
      <c r="J9" s="1629">
        <v>25</v>
      </c>
      <c r="K9" s="37">
        <f t="shared" si="1"/>
        <v>1.2666666666666666E-3</v>
      </c>
      <c r="L9" s="37">
        <f t="shared" si="26"/>
        <v>2.7166666666666667E-3</v>
      </c>
      <c r="M9" s="98">
        <f t="shared" si="2"/>
        <v>0.22841111111111109</v>
      </c>
      <c r="N9" s="98">
        <f t="shared" si="3"/>
        <v>0.2457722222222222</v>
      </c>
      <c r="O9" s="98">
        <f t="shared" si="4"/>
        <v>0.27355000000000002</v>
      </c>
      <c r="P9" s="98">
        <f t="shared" si="5"/>
        <v>0.28785972222222228</v>
      </c>
      <c r="Q9" s="98">
        <f t="shared" si="6"/>
        <v>0.31563750000000007</v>
      </c>
      <c r="R9" s="98">
        <f t="shared" si="7"/>
        <v>0.32925277777777789</v>
      </c>
      <c r="S9" s="98">
        <f t="shared" si="8"/>
        <v>0.36397500000000016</v>
      </c>
      <c r="T9" s="98">
        <f t="shared" si="9"/>
        <v>0.38175694444444463</v>
      </c>
      <c r="U9" s="98">
        <f t="shared" si="10"/>
        <v>0.40606250000000021</v>
      </c>
      <c r="V9" s="98">
        <f t="shared" si="11"/>
        <v>0.44398333333333362</v>
      </c>
      <c r="W9" s="98">
        <f t="shared" si="12"/>
        <v>0.4544000000000003</v>
      </c>
      <c r="X9" s="98">
        <f t="shared" si="13"/>
        <v>0.48607083333333367</v>
      </c>
      <c r="Y9" s="98">
        <f t="shared" si="14"/>
        <v>0.50273750000000039</v>
      </c>
      <c r="Z9" s="98">
        <f t="shared" si="15"/>
        <v>0.52746388888888918</v>
      </c>
      <c r="AA9" s="98">
        <f t="shared" si="16"/>
        <v>0.55176944444444465</v>
      </c>
      <c r="AB9" s="98">
        <f t="shared" si="17"/>
        <v>0.56885694444444457</v>
      </c>
      <c r="AC9" s="98">
        <f t="shared" si="18"/>
        <v>0.59316250000000004</v>
      </c>
      <c r="AD9" s="98">
        <f t="shared" si="19"/>
        <v>0.61788888888888882</v>
      </c>
      <c r="AE9" s="98">
        <f t="shared" si="20"/>
        <v>0.63524999999999987</v>
      </c>
      <c r="AF9" s="98">
        <f t="shared" si="21"/>
        <v>0.65928194444444421</v>
      </c>
      <c r="AG9" s="98">
        <f t="shared" si="22"/>
        <v>0.67664305555555526</v>
      </c>
      <c r="AH9" s="98">
        <f t="shared" si="23"/>
        <v>0.7006749999999996</v>
      </c>
      <c r="AI9" s="98">
        <f t="shared" si="24"/>
        <v>0.71803611111111065</v>
      </c>
      <c r="AJ9" s="98">
        <f t="shared" si="25"/>
        <v>0.73929027777777723</v>
      </c>
      <c r="AL9" s="1" t="s">
        <v>307</v>
      </c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</row>
    <row r="10" spans="1:63">
      <c r="A10" s="1988"/>
      <c r="B10" s="1678" t="s">
        <v>1789</v>
      </c>
      <c r="C10" s="1264" t="s">
        <v>5</v>
      </c>
      <c r="D10" s="1627" t="s">
        <v>1681</v>
      </c>
      <c r="E10" s="1627" t="s">
        <v>22</v>
      </c>
      <c r="F10" s="27">
        <v>0.59</v>
      </c>
      <c r="G10" s="28">
        <f>G9+F10</f>
        <v>2.12</v>
      </c>
      <c r="H10" s="607" t="s">
        <v>1787</v>
      </c>
      <c r="I10" s="607" t="s">
        <v>1788</v>
      </c>
      <c r="J10" s="1629">
        <v>20</v>
      </c>
      <c r="K10" s="37">
        <f t="shared" si="1"/>
        <v>1.2291666666666666E-3</v>
      </c>
      <c r="L10" s="37">
        <f t="shared" si="26"/>
        <v>3.9458333333333333E-3</v>
      </c>
      <c r="M10" s="98">
        <f t="shared" si="2"/>
        <v>0.22964027777777776</v>
      </c>
      <c r="N10" s="98">
        <f t="shared" si="3"/>
        <v>0.24700138888888887</v>
      </c>
      <c r="O10" s="98">
        <f t="shared" si="4"/>
        <v>0.27477916666666669</v>
      </c>
      <c r="P10" s="98">
        <f t="shared" si="5"/>
        <v>0.28908888888888895</v>
      </c>
      <c r="Q10" s="98">
        <f t="shared" si="6"/>
        <v>0.31686666666666674</v>
      </c>
      <c r="R10" s="98">
        <f t="shared" si="7"/>
        <v>0.33048194444444456</v>
      </c>
      <c r="S10" s="98">
        <f t="shared" si="8"/>
        <v>0.36520416666666683</v>
      </c>
      <c r="T10" s="98">
        <f t="shared" si="9"/>
        <v>0.3829861111111113</v>
      </c>
      <c r="U10" s="98">
        <f t="shared" si="10"/>
        <v>0.40729166666666689</v>
      </c>
      <c r="V10" s="98">
        <f t="shared" si="11"/>
        <v>0.44521250000000029</v>
      </c>
      <c r="W10" s="98">
        <f t="shared" si="12"/>
        <v>0.45562916666666697</v>
      </c>
      <c r="X10" s="98">
        <f t="shared" si="13"/>
        <v>0.48730000000000034</v>
      </c>
      <c r="Y10" s="98">
        <f t="shared" si="14"/>
        <v>0.50396666666666701</v>
      </c>
      <c r="Z10" s="98">
        <f t="shared" si="15"/>
        <v>0.52869305555555579</v>
      </c>
      <c r="AA10" s="98">
        <f t="shared" si="16"/>
        <v>0.55299861111111126</v>
      </c>
      <c r="AB10" s="98">
        <f t="shared" si="17"/>
        <v>0.57008611111111118</v>
      </c>
      <c r="AC10" s="98">
        <f t="shared" si="18"/>
        <v>0.59439166666666665</v>
      </c>
      <c r="AD10" s="98">
        <f t="shared" si="19"/>
        <v>0.61911805555555544</v>
      </c>
      <c r="AE10" s="98">
        <f t="shared" si="20"/>
        <v>0.63647916666666648</v>
      </c>
      <c r="AF10" s="98">
        <f t="shared" si="21"/>
        <v>0.66051111111111083</v>
      </c>
      <c r="AG10" s="98">
        <f t="shared" si="22"/>
        <v>0.67787222222222188</v>
      </c>
      <c r="AH10" s="98">
        <f t="shared" si="23"/>
        <v>0.70190416666666622</v>
      </c>
      <c r="AI10" s="98">
        <f t="shared" si="24"/>
        <v>0.71926527777777727</v>
      </c>
      <c r="AJ10" s="98">
        <f t="shared" si="25"/>
        <v>0.74051944444444384</v>
      </c>
      <c r="AV10" s="15"/>
      <c r="AW10" s="15"/>
      <c r="AX10" s="15"/>
      <c r="AY10" s="15"/>
      <c r="AZ10" s="15"/>
      <c r="BA10" s="15"/>
    </row>
    <row r="11" spans="1:63">
      <c r="A11" s="1988"/>
      <c r="B11" s="1660" t="s">
        <v>375</v>
      </c>
      <c r="C11" s="1627"/>
      <c r="D11" s="1627" t="s">
        <v>1683</v>
      </c>
      <c r="E11" s="1627" t="s">
        <v>23</v>
      </c>
      <c r="F11" s="27">
        <v>0.49</v>
      </c>
      <c r="G11" s="28">
        <f t="shared" ref="G11:G26" si="27">G10+F11</f>
        <v>2.6100000000000003</v>
      </c>
      <c r="H11" s="607"/>
      <c r="I11" s="607"/>
      <c r="J11" s="1629">
        <v>20</v>
      </c>
      <c r="K11" s="37">
        <f t="shared" si="1"/>
        <v>1.0208333333333334E-3</v>
      </c>
      <c r="L11" s="37">
        <f t="shared" si="26"/>
        <v>4.966666666666667E-3</v>
      </c>
      <c r="M11" s="98">
        <f t="shared" si="2"/>
        <v>0.23066111111111109</v>
      </c>
      <c r="N11" s="98">
        <f t="shared" si="3"/>
        <v>0.2480222222222222</v>
      </c>
      <c r="O11" s="98">
        <f t="shared" si="4"/>
        <v>0.27580000000000005</v>
      </c>
      <c r="P11" s="98">
        <f t="shared" si="5"/>
        <v>0.29010972222222231</v>
      </c>
      <c r="Q11" s="98">
        <f t="shared" si="6"/>
        <v>0.3178875000000001</v>
      </c>
      <c r="R11" s="98">
        <f t="shared" si="7"/>
        <v>0.33150277777777792</v>
      </c>
      <c r="S11" s="98">
        <f t="shared" si="8"/>
        <v>0.36622500000000019</v>
      </c>
      <c r="T11" s="98">
        <f t="shared" si="9"/>
        <v>0.38400694444444466</v>
      </c>
      <c r="U11" s="98">
        <f t="shared" si="10"/>
        <v>0.40831250000000024</v>
      </c>
      <c r="V11" s="98">
        <f t="shared" si="11"/>
        <v>0.44623333333333365</v>
      </c>
      <c r="W11" s="98">
        <f t="shared" si="12"/>
        <v>0.45665000000000033</v>
      </c>
      <c r="X11" s="98">
        <f t="shared" si="13"/>
        <v>0.4883208333333337</v>
      </c>
      <c r="Y11" s="98">
        <f t="shared" si="14"/>
        <v>0.50498750000000037</v>
      </c>
      <c r="Z11" s="98">
        <f t="shared" si="15"/>
        <v>0.52971388888888915</v>
      </c>
      <c r="AA11" s="98">
        <f t="shared" si="16"/>
        <v>0.55401944444444462</v>
      </c>
      <c r="AB11" s="98">
        <f t="shared" si="17"/>
        <v>0.57110694444444454</v>
      </c>
      <c r="AC11" s="98">
        <f t="shared" si="18"/>
        <v>0.59541250000000001</v>
      </c>
      <c r="AD11" s="98">
        <f t="shared" si="19"/>
        <v>0.6201388888888888</v>
      </c>
      <c r="AE11" s="98">
        <f t="shared" si="20"/>
        <v>0.63749999999999984</v>
      </c>
      <c r="AF11" s="98">
        <f t="shared" si="21"/>
        <v>0.66153194444444419</v>
      </c>
      <c r="AG11" s="98">
        <f t="shared" si="22"/>
        <v>0.67889305555555524</v>
      </c>
      <c r="AH11" s="98">
        <f t="shared" si="23"/>
        <v>0.70292499999999958</v>
      </c>
      <c r="AI11" s="98">
        <f t="shared" si="24"/>
        <v>0.72028611111111063</v>
      </c>
      <c r="AJ11" s="98">
        <f t="shared" si="25"/>
        <v>0.7415402777777772</v>
      </c>
      <c r="AL11" s="1" t="s">
        <v>308</v>
      </c>
      <c r="AN11" s="1">
        <v>48</v>
      </c>
      <c r="AV11" s="15"/>
      <c r="AW11" s="15"/>
      <c r="AX11" s="15"/>
      <c r="AY11" s="15"/>
      <c r="AZ11" s="15"/>
      <c r="BA11" s="15"/>
    </row>
    <row r="12" spans="1:63">
      <c r="A12" s="1988"/>
      <c r="B12" s="1678" t="s">
        <v>1773</v>
      </c>
      <c r="C12" s="1264" t="s">
        <v>5</v>
      </c>
      <c r="D12" s="1627" t="s">
        <v>1681</v>
      </c>
      <c r="E12" s="1627" t="s">
        <v>24</v>
      </c>
      <c r="F12" s="27">
        <v>0.3</v>
      </c>
      <c r="G12" s="28">
        <f t="shared" si="27"/>
        <v>2.91</v>
      </c>
      <c r="H12" s="581" t="s">
        <v>1731</v>
      </c>
      <c r="I12" s="581" t="s">
        <v>1732</v>
      </c>
      <c r="J12" s="1629">
        <v>20</v>
      </c>
      <c r="K12" s="37">
        <f t="shared" si="1"/>
        <v>6.2500000000000001E-4</v>
      </c>
      <c r="L12" s="37">
        <f t="shared" si="26"/>
        <v>5.5916666666666667E-3</v>
      </c>
      <c r="M12" s="98">
        <f t="shared" si="2"/>
        <v>0.23128611111111108</v>
      </c>
      <c r="N12" s="98">
        <f t="shared" si="3"/>
        <v>0.24864722222222219</v>
      </c>
      <c r="O12" s="98">
        <f t="shared" si="4"/>
        <v>0.27642500000000003</v>
      </c>
      <c r="P12" s="98">
        <f t="shared" si="5"/>
        <v>0.2907347222222223</v>
      </c>
      <c r="Q12" s="98">
        <f t="shared" si="6"/>
        <v>0.31851250000000009</v>
      </c>
      <c r="R12" s="98">
        <f t="shared" si="7"/>
        <v>0.33212777777777791</v>
      </c>
      <c r="S12" s="98">
        <f t="shared" si="8"/>
        <v>0.36685000000000018</v>
      </c>
      <c r="T12" s="98">
        <f t="shared" si="9"/>
        <v>0.38463194444444465</v>
      </c>
      <c r="U12" s="98">
        <f t="shared" si="10"/>
        <v>0.40893750000000023</v>
      </c>
      <c r="V12" s="98">
        <f t="shared" si="11"/>
        <v>0.44685833333333363</v>
      </c>
      <c r="W12" s="98">
        <f t="shared" si="12"/>
        <v>0.45727500000000032</v>
      </c>
      <c r="X12" s="98">
        <f t="shared" si="13"/>
        <v>0.48894583333333369</v>
      </c>
      <c r="Y12" s="98">
        <f t="shared" si="14"/>
        <v>0.50561250000000035</v>
      </c>
      <c r="Z12" s="98">
        <f t="shared" si="15"/>
        <v>0.53033888888888914</v>
      </c>
      <c r="AA12" s="98">
        <f t="shared" si="16"/>
        <v>0.55464444444444461</v>
      </c>
      <c r="AB12" s="98">
        <f t="shared" si="17"/>
        <v>0.57173194444444453</v>
      </c>
      <c r="AC12" s="98">
        <f t="shared" si="18"/>
        <v>0.5960375</v>
      </c>
      <c r="AD12" s="98">
        <f t="shared" si="19"/>
        <v>0.62076388888888878</v>
      </c>
      <c r="AE12" s="98">
        <f t="shared" si="20"/>
        <v>0.63812499999999983</v>
      </c>
      <c r="AF12" s="98">
        <f t="shared" si="21"/>
        <v>0.66215694444444417</v>
      </c>
      <c r="AG12" s="98">
        <f t="shared" si="22"/>
        <v>0.67951805555555522</v>
      </c>
      <c r="AH12" s="98">
        <f t="shared" si="23"/>
        <v>0.70354999999999956</v>
      </c>
      <c r="AI12" s="98">
        <f t="shared" si="24"/>
        <v>0.72091111111111061</v>
      </c>
      <c r="AJ12" s="98">
        <f t="shared" si="25"/>
        <v>0.74216527777777719</v>
      </c>
      <c r="AV12" s="15"/>
      <c r="AW12" s="15"/>
      <c r="AX12" s="15"/>
      <c r="AY12" s="15"/>
      <c r="AZ12" s="15"/>
      <c r="BA12" s="15"/>
    </row>
    <row r="13" spans="1:63">
      <c r="A13" s="1988"/>
      <c r="B13" s="1679" t="s">
        <v>360</v>
      </c>
      <c r="C13" s="1264" t="s">
        <v>5</v>
      </c>
      <c r="D13" s="1627" t="s">
        <v>1681</v>
      </c>
      <c r="E13" s="1627" t="s">
        <v>25</v>
      </c>
      <c r="F13" s="315">
        <v>0.7</v>
      </c>
      <c r="G13" s="28">
        <f>G12+F13</f>
        <v>3.6100000000000003</v>
      </c>
      <c r="H13" s="607" t="s">
        <v>1740</v>
      </c>
      <c r="I13" s="607" t="s">
        <v>1741</v>
      </c>
      <c r="J13" s="1629">
        <v>25</v>
      </c>
      <c r="K13" s="37">
        <f t="shared" si="1"/>
        <v>1.1666666666666665E-3</v>
      </c>
      <c r="L13" s="37">
        <f>L12+K13</f>
        <v>6.7583333333333332E-3</v>
      </c>
      <c r="M13" s="98">
        <f t="shared" si="2"/>
        <v>0.23245277777777776</v>
      </c>
      <c r="N13" s="98">
        <f t="shared" si="3"/>
        <v>0.24981388888888886</v>
      </c>
      <c r="O13" s="98">
        <f t="shared" si="4"/>
        <v>0.27759166666666668</v>
      </c>
      <c r="P13" s="98">
        <f t="shared" si="5"/>
        <v>0.29190138888888895</v>
      </c>
      <c r="Q13" s="98">
        <f t="shared" si="6"/>
        <v>0.31967916666666674</v>
      </c>
      <c r="R13" s="98">
        <f t="shared" si="7"/>
        <v>0.33329444444444456</v>
      </c>
      <c r="S13" s="98">
        <f t="shared" si="8"/>
        <v>0.36801666666666683</v>
      </c>
      <c r="T13" s="98">
        <f t="shared" si="9"/>
        <v>0.3857986111111113</v>
      </c>
      <c r="U13" s="98">
        <f t="shared" si="10"/>
        <v>0.41010416666666688</v>
      </c>
      <c r="V13" s="98">
        <f t="shared" si="11"/>
        <v>0.44802500000000028</v>
      </c>
      <c r="W13" s="98">
        <f t="shared" si="12"/>
        <v>0.45844166666666697</v>
      </c>
      <c r="X13" s="98">
        <f t="shared" si="13"/>
        <v>0.49011250000000034</v>
      </c>
      <c r="Y13" s="98">
        <f t="shared" si="14"/>
        <v>0.506779166666667</v>
      </c>
      <c r="Z13" s="98">
        <f t="shared" si="15"/>
        <v>0.53150555555555579</v>
      </c>
      <c r="AA13" s="98">
        <f t="shared" si="16"/>
        <v>0.55581111111111126</v>
      </c>
      <c r="AB13" s="98">
        <f t="shared" si="17"/>
        <v>0.57289861111111118</v>
      </c>
      <c r="AC13" s="98">
        <f t="shared" si="18"/>
        <v>0.59720416666666665</v>
      </c>
      <c r="AD13" s="98">
        <f t="shared" si="19"/>
        <v>0.62193055555555543</v>
      </c>
      <c r="AE13" s="98">
        <f t="shared" si="20"/>
        <v>0.63929166666666648</v>
      </c>
      <c r="AF13" s="98">
        <f t="shared" si="21"/>
        <v>0.66332361111111082</v>
      </c>
      <c r="AG13" s="98">
        <f t="shared" si="22"/>
        <v>0.68068472222222187</v>
      </c>
      <c r="AH13" s="98">
        <f t="shared" si="23"/>
        <v>0.70471666666666621</v>
      </c>
      <c r="AI13" s="98">
        <f t="shared" si="24"/>
        <v>0.72207777777777726</v>
      </c>
      <c r="AJ13" s="98">
        <f t="shared" si="25"/>
        <v>0.74333194444444384</v>
      </c>
      <c r="AL13" s="1" t="s">
        <v>365</v>
      </c>
      <c r="AN13" s="1">
        <v>9.18</v>
      </c>
      <c r="AV13" s="15"/>
      <c r="AW13" s="15"/>
      <c r="AX13" s="15"/>
      <c r="AY13" s="15"/>
      <c r="AZ13" s="15"/>
      <c r="BA13" s="15"/>
    </row>
    <row r="14" spans="1:63">
      <c r="A14" s="1988"/>
      <c r="B14" s="872" t="s">
        <v>376</v>
      </c>
      <c r="C14" s="1627"/>
      <c r="D14" s="1627" t="s">
        <v>1681</v>
      </c>
      <c r="E14" s="1627" t="s">
        <v>26</v>
      </c>
      <c r="F14" s="315">
        <v>0.44500000000000001</v>
      </c>
      <c r="G14" s="28">
        <f t="shared" ref="G14:G15" si="28">G13+F14</f>
        <v>4.0550000000000006</v>
      </c>
      <c r="H14" s="607"/>
      <c r="I14" s="607"/>
      <c r="J14" s="1629">
        <v>30</v>
      </c>
      <c r="K14" s="37">
        <f t="shared" si="1"/>
        <v>6.1805555555555561E-4</v>
      </c>
      <c r="L14" s="37">
        <f t="shared" ref="L14:L15" si="29">L13+K14</f>
        <v>7.3763888888888889E-3</v>
      </c>
      <c r="M14" s="98">
        <f t="shared" si="2"/>
        <v>0.23307083333333331</v>
      </c>
      <c r="N14" s="98">
        <f t="shared" si="3"/>
        <v>0.25043194444444444</v>
      </c>
      <c r="O14" s="98">
        <f t="shared" si="4"/>
        <v>0.27820972222222223</v>
      </c>
      <c r="P14" s="98">
        <f t="shared" si="5"/>
        <v>0.2925194444444445</v>
      </c>
      <c r="Q14" s="98">
        <f t="shared" si="6"/>
        <v>0.32029722222222229</v>
      </c>
      <c r="R14" s="98">
        <f t="shared" si="7"/>
        <v>0.33391250000000011</v>
      </c>
      <c r="S14" s="98">
        <f t="shared" si="8"/>
        <v>0.36863472222222238</v>
      </c>
      <c r="T14" s="98">
        <f t="shared" si="9"/>
        <v>0.38641666666666685</v>
      </c>
      <c r="U14" s="98">
        <f t="shared" si="10"/>
        <v>0.41072222222222243</v>
      </c>
      <c r="V14" s="98">
        <f t="shared" si="11"/>
        <v>0.44864305555555584</v>
      </c>
      <c r="W14" s="98">
        <f t="shared" si="12"/>
        <v>0.45905972222222252</v>
      </c>
      <c r="X14" s="98">
        <f t="shared" si="13"/>
        <v>0.49073055555555589</v>
      </c>
      <c r="Y14" s="98">
        <f t="shared" si="14"/>
        <v>0.50739722222222261</v>
      </c>
      <c r="Z14" s="98">
        <f t="shared" si="15"/>
        <v>0.53212361111111139</v>
      </c>
      <c r="AA14" s="98">
        <f t="shared" si="16"/>
        <v>0.55642916666666686</v>
      </c>
      <c r="AB14" s="98">
        <f t="shared" si="17"/>
        <v>0.57351666666666679</v>
      </c>
      <c r="AC14" s="98">
        <f t="shared" si="18"/>
        <v>0.59782222222222225</v>
      </c>
      <c r="AD14" s="98">
        <f t="shared" si="19"/>
        <v>0.62254861111111104</v>
      </c>
      <c r="AE14" s="98">
        <f t="shared" si="20"/>
        <v>0.63990972222222209</v>
      </c>
      <c r="AF14" s="98">
        <f t="shared" si="21"/>
        <v>0.66394166666666643</v>
      </c>
      <c r="AG14" s="98">
        <f t="shared" si="22"/>
        <v>0.68130277777777748</v>
      </c>
      <c r="AH14" s="98">
        <f t="shared" si="23"/>
        <v>0.70533472222222182</v>
      </c>
      <c r="AI14" s="98">
        <f t="shared" si="24"/>
        <v>0.72269583333333287</v>
      </c>
      <c r="AJ14" s="98">
        <f t="shared" si="25"/>
        <v>0.74394999999999945</v>
      </c>
      <c r="AV14" s="15"/>
      <c r="AW14" s="15"/>
      <c r="AX14" s="15"/>
      <c r="AY14" s="15"/>
      <c r="AZ14" s="15"/>
      <c r="BA14" s="15"/>
    </row>
    <row r="15" spans="1:63">
      <c r="A15" s="1988"/>
      <c r="B15" s="1679" t="s">
        <v>134</v>
      </c>
      <c r="C15" s="1264" t="s">
        <v>4</v>
      </c>
      <c r="D15" s="1627" t="s">
        <v>1681</v>
      </c>
      <c r="E15" s="1627" t="s">
        <v>27</v>
      </c>
      <c r="F15" s="27">
        <v>0.33</v>
      </c>
      <c r="G15" s="28">
        <f t="shared" si="28"/>
        <v>4.3850000000000007</v>
      </c>
      <c r="H15" s="607" t="s">
        <v>1726</v>
      </c>
      <c r="I15" s="607" t="s">
        <v>1696</v>
      </c>
      <c r="J15" s="1629">
        <v>15</v>
      </c>
      <c r="K15" s="37">
        <f t="shared" si="1"/>
        <v>9.1666666666666676E-4</v>
      </c>
      <c r="L15" s="37">
        <f t="shared" si="29"/>
        <v>8.2930555555555552E-3</v>
      </c>
      <c r="M15" s="98">
        <f t="shared" si="2"/>
        <v>0.23398749999999999</v>
      </c>
      <c r="N15" s="98">
        <f t="shared" si="3"/>
        <v>0.25134861111111112</v>
      </c>
      <c r="O15" s="98">
        <f t="shared" si="4"/>
        <v>0.27912638888888891</v>
      </c>
      <c r="P15" s="98">
        <f t="shared" si="5"/>
        <v>0.29343611111111118</v>
      </c>
      <c r="Q15" s="98">
        <f t="shared" si="6"/>
        <v>0.32121388888888897</v>
      </c>
      <c r="R15" s="98">
        <f t="shared" si="7"/>
        <v>0.33482916666666679</v>
      </c>
      <c r="S15" s="98">
        <f t="shared" si="8"/>
        <v>0.36955138888888905</v>
      </c>
      <c r="T15" s="98">
        <f t="shared" si="9"/>
        <v>0.38733333333333353</v>
      </c>
      <c r="U15" s="98">
        <f t="shared" si="10"/>
        <v>0.41163888888888911</v>
      </c>
      <c r="V15" s="98">
        <f t="shared" si="11"/>
        <v>0.44955972222222251</v>
      </c>
      <c r="W15" s="98">
        <f t="shared" si="12"/>
        <v>0.4599763888888892</v>
      </c>
      <c r="X15" s="98">
        <f t="shared" si="13"/>
        <v>0.49164722222222257</v>
      </c>
      <c r="Y15" s="98">
        <f t="shared" si="14"/>
        <v>0.50831388888888929</v>
      </c>
      <c r="Z15" s="98">
        <f t="shared" si="15"/>
        <v>0.53304027777777807</v>
      </c>
      <c r="AA15" s="98">
        <f t="shared" si="16"/>
        <v>0.55734583333333354</v>
      </c>
      <c r="AB15" s="98">
        <f t="shared" si="17"/>
        <v>0.57443333333333346</v>
      </c>
      <c r="AC15" s="98">
        <f t="shared" si="18"/>
        <v>0.59873888888888893</v>
      </c>
      <c r="AD15" s="98">
        <f t="shared" si="19"/>
        <v>0.62346527777777772</v>
      </c>
      <c r="AE15" s="98">
        <f t="shared" si="20"/>
        <v>0.64082638888888876</v>
      </c>
      <c r="AF15" s="98">
        <f t="shared" si="21"/>
        <v>0.66485833333333311</v>
      </c>
      <c r="AG15" s="98">
        <f t="shared" si="22"/>
        <v>0.68221944444444416</v>
      </c>
      <c r="AH15" s="98">
        <f t="shared" si="23"/>
        <v>0.7062513888888885</v>
      </c>
      <c r="AI15" s="98">
        <f t="shared" si="24"/>
        <v>0.72361249999999955</v>
      </c>
      <c r="AJ15" s="98">
        <f t="shared" si="25"/>
        <v>0.74486666666666612</v>
      </c>
      <c r="AV15" s="15"/>
      <c r="AW15" s="15"/>
      <c r="AX15" s="15"/>
      <c r="AY15" s="15"/>
      <c r="AZ15" s="15"/>
      <c r="BA15" s="15"/>
    </row>
    <row r="16" spans="1:63">
      <c r="A16" s="1988"/>
      <c r="B16" s="872" t="s">
        <v>376</v>
      </c>
      <c r="C16" s="1627"/>
      <c r="D16" s="1627" t="s">
        <v>1681</v>
      </c>
      <c r="E16" s="1627" t="s">
        <v>28</v>
      </c>
      <c r="F16" s="27">
        <v>0.33</v>
      </c>
      <c r="G16" s="28">
        <f t="shared" si="27"/>
        <v>4.7150000000000007</v>
      </c>
      <c r="H16" s="607"/>
      <c r="I16" s="607"/>
      <c r="J16" s="1629">
        <v>20</v>
      </c>
      <c r="K16" s="37">
        <f t="shared" si="1"/>
        <v>6.8750000000000007E-4</v>
      </c>
      <c r="L16" s="37">
        <f t="shared" si="26"/>
        <v>8.9805555555555559E-3</v>
      </c>
      <c r="M16" s="98">
        <f t="shared" si="2"/>
        <v>0.23467499999999999</v>
      </c>
      <c r="N16" s="98">
        <f t="shared" si="3"/>
        <v>0.25203611111111113</v>
      </c>
      <c r="O16" s="98">
        <f t="shared" si="4"/>
        <v>0.27981388888888892</v>
      </c>
      <c r="P16" s="98">
        <f t="shared" si="5"/>
        <v>0.29412361111111118</v>
      </c>
      <c r="Q16" s="98">
        <f t="shared" si="6"/>
        <v>0.32190138888888897</v>
      </c>
      <c r="R16" s="98">
        <f t="shared" si="7"/>
        <v>0.3355166666666668</v>
      </c>
      <c r="S16" s="98">
        <f t="shared" si="8"/>
        <v>0.37023888888888906</v>
      </c>
      <c r="T16" s="98">
        <f t="shared" si="9"/>
        <v>0.38802083333333354</v>
      </c>
      <c r="U16" s="98">
        <f t="shared" si="10"/>
        <v>0.41232638888888912</v>
      </c>
      <c r="V16" s="98">
        <f t="shared" si="11"/>
        <v>0.45024722222222252</v>
      </c>
      <c r="W16" s="98">
        <f t="shared" si="12"/>
        <v>0.46066388888888921</v>
      </c>
      <c r="X16" s="98">
        <f t="shared" si="13"/>
        <v>0.49233472222222258</v>
      </c>
      <c r="Y16" s="98">
        <f t="shared" si="14"/>
        <v>0.50900138888888924</v>
      </c>
      <c r="Z16" s="98">
        <f t="shared" si="15"/>
        <v>0.53372777777777802</v>
      </c>
      <c r="AA16" s="98">
        <f t="shared" si="16"/>
        <v>0.55803333333333349</v>
      </c>
      <c r="AB16" s="98">
        <f t="shared" si="17"/>
        <v>0.57512083333333341</v>
      </c>
      <c r="AC16" s="98">
        <f t="shared" si="18"/>
        <v>0.59942638888888888</v>
      </c>
      <c r="AD16" s="98">
        <f t="shared" si="19"/>
        <v>0.62415277777777767</v>
      </c>
      <c r="AE16" s="98">
        <f t="shared" si="20"/>
        <v>0.64151388888888872</v>
      </c>
      <c r="AF16" s="98">
        <f t="shared" si="21"/>
        <v>0.66554583333333306</v>
      </c>
      <c r="AG16" s="98">
        <f t="shared" si="22"/>
        <v>0.68290694444444411</v>
      </c>
      <c r="AH16" s="98">
        <f t="shared" si="23"/>
        <v>0.70693888888888845</v>
      </c>
      <c r="AI16" s="98">
        <f t="shared" si="24"/>
        <v>0.7242999999999995</v>
      </c>
      <c r="AJ16" s="98">
        <f t="shared" si="25"/>
        <v>0.74555416666666607</v>
      </c>
      <c r="AV16" s="15"/>
      <c r="AW16" s="15"/>
      <c r="AX16" s="15"/>
      <c r="AY16" s="15"/>
      <c r="AZ16" s="15"/>
      <c r="BA16" s="15"/>
    </row>
    <row r="17" spans="1:57">
      <c r="A17" s="1988"/>
      <c r="B17" s="1660" t="s">
        <v>390</v>
      </c>
      <c r="C17" s="1627"/>
      <c r="D17" s="1627" t="s">
        <v>1681</v>
      </c>
      <c r="E17" s="1627" t="s">
        <v>29</v>
      </c>
      <c r="F17" s="27">
        <v>0.28999999999999998</v>
      </c>
      <c r="G17" s="28">
        <f t="shared" si="27"/>
        <v>5.0050000000000008</v>
      </c>
      <c r="H17" s="607"/>
      <c r="I17" s="607"/>
      <c r="J17" s="1629">
        <v>25</v>
      </c>
      <c r="K17" s="37">
        <f t="shared" si="1"/>
        <v>4.8333333333333328E-4</v>
      </c>
      <c r="L17" s="37">
        <f t="shared" si="26"/>
        <v>9.4638888888888897E-3</v>
      </c>
      <c r="M17" s="98">
        <f t="shared" si="2"/>
        <v>0.23515833333333333</v>
      </c>
      <c r="N17" s="98">
        <f t="shared" si="3"/>
        <v>0.25251944444444446</v>
      </c>
      <c r="O17" s="98">
        <f t="shared" si="4"/>
        <v>0.28029722222222225</v>
      </c>
      <c r="P17" s="98">
        <f t="shared" si="5"/>
        <v>0.29460694444444452</v>
      </c>
      <c r="Q17" s="98">
        <f t="shared" si="6"/>
        <v>0.32238472222222231</v>
      </c>
      <c r="R17" s="98">
        <f t="shared" si="7"/>
        <v>0.33600000000000013</v>
      </c>
      <c r="S17" s="98">
        <f t="shared" si="8"/>
        <v>0.3707222222222224</v>
      </c>
      <c r="T17" s="98">
        <f t="shared" si="9"/>
        <v>0.38850416666666687</v>
      </c>
      <c r="U17" s="98">
        <f t="shared" si="10"/>
        <v>0.41280972222222245</v>
      </c>
      <c r="V17" s="98">
        <f t="shared" si="11"/>
        <v>0.45073055555555586</v>
      </c>
      <c r="W17" s="98">
        <f t="shared" si="12"/>
        <v>0.46114722222222254</v>
      </c>
      <c r="X17" s="98">
        <f t="shared" si="13"/>
        <v>0.49281805555555591</v>
      </c>
      <c r="Y17" s="98">
        <f t="shared" si="14"/>
        <v>0.50948472222222252</v>
      </c>
      <c r="Z17" s="98">
        <f t="shared" si="15"/>
        <v>0.5342111111111113</v>
      </c>
      <c r="AA17" s="98">
        <f t="shared" si="16"/>
        <v>0.55851666666666677</v>
      </c>
      <c r="AB17" s="98">
        <f t="shared" si="17"/>
        <v>0.57560416666666669</v>
      </c>
      <c r="AC17" s="98">
        <f t="shared" si="18"/>
        <v>0.59990972222222216</v>
      </c>
      <c r="AD17" s="98">
        <f t="shared" si="19"/>
        <v>0.62463611111111095</v>
      </c>
      <c r="AE17" s="98">
        <f t="shared" si="20"/>
        <v>0.641997222222222</v>
      </c>
      <c r="AF17" s="98">
        <f t="shared" si="21"/>
        <v>0.66602916666666634</v>
      </c>
      <c r="AG17" s="98">
        <f t="shared" si="22"/>
        <v>0.68339027777777739</v>
      </c>
      <c r="AH17" s="98">
        <f t="shared" si="23"/>
        <v>0.70742222222222173</v>
      </c>
      <c r="AI17" s="98">
        <f t="shared" si="24"/>
        <v>0.72478333333333278</v>
      </c>
      <c r="AJ17" s="98">
        <f t="shared" si="25"/>
        <v>0.74603749999999935</v>
      </c>
      <c r="AV17" s="15"/>
      <c r="AW17" s="15"/>
      <c r="AX17" s="15"/>
      <c r="AY17" s="15"/>
      <c r="AZ17" s="15"/>
      <c r="BA17" s="15"/>
    </row>
    <row r="18" spans="1:57" ht="18" customHeight="1" thickBot="1">
      <c r="A18" s="1988"/>
      <c r="B18" s="1678" t="s">
        <v>359</v>
      </c>
      <c r="C18" s="1264" t="s">
        <v>5</v>
      </c>
      <c r="D18" s="1627" t="s">
        <v>1681</v>
      </c>
      <c r="E18" s="1627" t="s">
        <v>30</v>
      </c>
      <c r="F18" s="27">
        <v>0.32</v>
      </c>
      <c r="G18" s="28">
        <f t="shared" si="27"/>
        <v>5.3250000000000011</v>
      </c>
      <c r="H18" s="607" t="s">
        <v>1744</v>
      </c>
      <c r="I18" s="607" t="s">
        <v>1745</v>
      </c>
      <c r="J18" s="1629">
        <v>20</v>
      </c>
      <c r="K18" s="37">
        <f t="shared" si="1"/>
        <v>6.6666666666666664E-4</v>
      </c>
      <c r="L18" s="37">
        <f t="shared" si="26"/>
        <v>1.0130555555555556E-2</v>
      </c>
      <c r="M18" s="98">
        <f t="shared" si="2"/>
        <v>0.23582500000000001</v>
      </c>
      <c r="N18" s="98">
        <f t="shared" si="3"/>
        <v>0.25318611111111111</v>
      </c>
      <c r="O18" s="98">
        <f t="shared" si="4"/>
        <v>0.2809638888888889</v>
      </c>
      <c r="P18" s="98">
        <f t="shared" si="5"/>
        <v>0.29527361111111117</v>
      </c>
      <c r="Q18" s="98">
        <f t="shared" si="6"/>
        <v>0.32305138888888896</v>
      </c>
      <c r="R18" s="98">
        <f t="shared" si="7"/>
        <v>0.33666666666666678</v>
      </c>
      <c r="S18" s="98">
        <f t="shared" si="8"/>
        <v>0.37138888888888905</v>
      </c>
      <c r="T18" s="98">
        <f t="shared" si="9"/>
        <v>0.38917083333333352</v>
      </c>
      <c r="U18" s="98">
        <f t="shared" si="10"/>
        <v>0.4134763888888891</v>
      </c>
      <c r="V18" s="98">
        <f t="shared" si="11"/>
        <v>0.45139722222222251</v>
      </c>
      <c r="W18" s="98">
        <f t="shared" si="12"/>
        <v>0.46181388888888919</v>
      </c>
      <c r="X18" s="98">
        <f t="shared" si="13"/>
        <v>0.49348472222222256</v>
      </c>
      <c r="Y18" s="98">
        <f t="shared" si="14"/>
        <v>0.51015138888888922</v>
      </c>
      <c r="Z18" s="98">
        <f t="shared" si="15"/>
        <v>0.53487777777777801</v>
      </c>
      <c r="AA18" s="98">
        <f t="shared" si="16"/>
        <v>0.55918333333333348</v>
      </c>
      <c r="AB18" s="98">
        <f t="shared" si="17"/>
        <v>0.5762708333333334</v>
      </c>
      <c r="AC18" s="98">
        <f t="shared" si="18"/>
        <v>0.60057638888888887</v>
      </c>
      <c r="AD18" s="98">
        <f t="shared" si="19"/>
        <v>0.62530277777777765</v>
      </c>
      <c r="AE18" s="98">
        <f t="shared" si="20"/>
        <v>0.6426638888888887</v>
      </c>
      <c r="AF18" s="98">
        <f t="shared" si="21"/>
        <v>0.66669583333333304</v>
      </c>
      <c r="AG18" s="98">
        <f t="shared" si="22"/>
        <v>0.68405694444444409</v>
      </c>
      <c r="AH18" s="98">
        <f t="shared" si="23"/>
        <v>0.70808888888888843</v>
      </c>
      <c r="AI18" s="98">
        <f t="shared" si="24"/>
        <v>0.72544999999999948</v>
      </c>
      <c r="AJ18" s="98">
        <f t="shared" si="25"/>
        <v>0.74670416666666606</v>
      </c>
      <c r="AV18" s="15"/>
      <c r="AW18" s="15"/>
      <c r="AX18" s="15"/>
      <c r="AY18" s="15"/>
      <c r="AZ18" s="15"/>
      <c r="BA18" s="15"/>
    </row>
    <row r="19" spans="1:57" ht="21" customHeight="1" thickBot="1">
      <c r="A19" s="1988"/>
      <c r="B19" s="1677" t="s">
        <v>377</v>
      </c>
      <c r="C19" s="1627"/>
      <c r="D19" s="1627"/>
      <c r="E19" s="1627" t="s">
        <v>31</v>
      </c>
      <c r="F19" s="27">
        <v>0.15</v>
      </c>
      <c r="G19" s="28">
        <f t="shared" si="27"/>
        <v>5.4750000000000014</v>
      </c>
      <c r="H19" s="607"/>
      <c r="I19" s="607"/>
      <c r="J19" s="1629">
        <v>20</v>
      </c>
      <c r="K19" s="37">
        <f t="shared" si="1"/>
        <v>3.1250000000000001E-4</v>
      </c>
      <c r="L19" s="37">
        <f t="shared" si="26"/>
        <v>1.0443055555555556E-2</v>
      </c>
      <c r="M19" s="98">
        <f t="shared" si="2"/>
        <v>0.2361375</v>
      </c>
      <c r="N19" s="98">
        <f t="shared" si="3"/>
        <v>0.25349861111111111</v>
      </c>
      <c r="O19" s="98">
        <f t="shared" si="4"/>
        <v>0.2812763888888889</v>
      </c>
      <c r="P19" s="98">
        <f t="shared" si="5"/>
        <v>0.29558611111111116</v>
      </c>
      <c r="Q19" s="98">
        <f t="shared" si="6"/>
        <v>0.32336388888888895</v>
      </c>
      <c r="R19" s="98">
        <f t="shared" si="7"/>
        <v>0.33697916666666677</v>
      </c>
      <c r="S19" s="98">
        <f t="shared" si="8"/>
        <v>0.37170138888888904</v>
      </c>
      <c r="T19" s="98">
        <f t="shared" si="9"/>
        <v>0.38948333333333351</v>
      </c>
      <c r="U19" s="98">
        <f t="shared" si="10"/>
        <v>0.41378888888888909</v>
      </c>
      <c r="V19" s="98">
        <f t="shared" si="11"/>
        <v>0.4517097222222225</v>
      </c>
      <c r="W19" s="98">
        <f t="shared" si="12"/>
        <v>0.46212638888888918</v>
      </c>
      <c r="X19" s="98">
        <f t="shared" si="13"/>
        <v>0.49379722222222255</v>
      </c>
      <c r="Y19" s="98">
        <f t="shared" si="14"/>
        <v>0.51046388888888927</v>
      </c>
      <c r="Z19" s="98">
        <f t="shared" si="15"/>
        <v>0.53519027777777806</v>
      </c>
      <c r="AA19" s="98">
        <f t="shared" si="16"/>
        <v>0.55949583333333353</v>
      </c>
      <c r="AB19" s="98">
        <f t="shared" si="17"/>
        <v>0.57658333333333345</v>
      </c>
      <c r="AC19" s="98">
        <f t="shared" si="18"/>
        <v>0.60088888888888892</v>
      </c>
      <c r="AD19" s="98">
        <f t="shared" si="19"/>
        <v>0.6256152777777777</v>
      </c>
      <c r="AE19" s="98">
        <f t="shared" si="20"/>
        <v>0.64297638888888875</v>
      </c>
      <c r="AF19" s="98">
        <f t="shared" si="21"/>
        <v>0.66700833333333309</v>
      </c>
      <c r="AG19" s="98">
        <f t="shared" si="22"/>
        <v>0.68436944444444414</v>
      </c>
      <c r="AH19" s="98">
        <f t="shared" si="23"/>
        <v>0.70840138888888848</v>
      </c>
      <c r="AI19" s="98">
        <f t="shared" si="24"/>
        <v>0.72576249999999953</v>
      </c>
      <c r="AJ19" s="98">
        <f t="shared" si="25"/>
        <v>0.74701666666666611</v>
      </c>
      <c r="AL19" s="245" t="s">
        <v>318</v>
      </c>
      <c r="AM19" s="241"/>
      <c r="AN19" s="241"/>
      <c r="AO19" s="246"/>
      <c r="AV19" s="271"/>
      <c r="AW19" s="15"/>
      <c r="AX19" s="15"/>
      <c r="AY19" s="15"/>
      <c r="AZ19" s="15"/>
      <c r="BA19" s="63"/>
      <c r="BB19" s="63"/>
      <c r="BC19" s="63"/>
      <c r="BD19" s="63"/>
      <c r="BE19" s="63"/>
    </row>
    <row r="20" spans="1:57" ht="17.25" thickBot="1">
      <c r="A20" s="1988"/>
      <c r="B20" s="1660" t="s">
        <v>378</v>
      </c>
      <c r="C20" s="1627"/>
      <c r="D20" s="1627"/>
      <c r="E20" s="1627" t="s">
        <v>32</v>
      </c>
      <c r="F20" s="27">
        <v>0.24</v>
      </c>
      <c r="G20" s="28">
        <f t="shared" si="27"/>
        <v>5.7150000000000016</v>
      </c>
      <c r="H20" s="607"/>
      <c r="I20" s="607"/>
      <c r="J20" s="1629">
        <v>20</v>
      </c>
      <c r="K20" s="37">
        <f t="shared" si="1"/>
        <v>5.0000000000000001E-4</v>
      </c>
      <c r="L20" s="37">
        <f t="shared" si="26"/>
        <v>1.0943055555555557E-2</v>
      </c>
      <c r="M20" s="98">
        <f t="shared" si="2"/>
        <v>0.2366375</v>
      </c>
      <c r="N20" s="98">
        <f t="shared" si="3"/>
        <v>0.25399861111111111</v>
      </c>
      <c r="O20" s="98">
        <f t="shared" si="4"/>
        <v>0.2817763888888889</v>
      </c>
      <c r="P20" s="98">
        <f t="shared" si="5"/>
        <v>0.29608611111111116</v>
      </c>
      <c r="Q20" s="98">
        <f t="shared" si="6"/>
        <v>0.32386388888888895</v>
      </c>
      <c r="R20" s="98">
        <f t="shared" si="7"/>
        <v>0.33747916666666677</v>
      </c>
      <c r="S20" s="98">
        <f t="shared" si="8"/>
        <v>0.37220138888888904</v>
      </c>
      <c r="T20" s="98">
        <f t="shared" si="9"/>
        <v>0.38998333333333352</v>
      </c>
      <c r="U20" s="98">
        <f t="shared" si="10"/>
        <v>0.4142888888888891</v>
      </c>
      <c r="V20" s="98">
        <f t="shared" si="11"/>
        <v>0.4522097222222225</v>
      </c>
      <c r="W20" s="98">
        <f t="shared" si="12"/>
        <v>0.46262638888888918</v>
      </c>
      <c r="X20" s="98">
        <f t="shared" si="13"/>
        <v>0.49429722222222255</v>
      </c>
      <c r="Y20" s="98">
        <f t="shared" si="14"/>
        <v>0.51096388888888922</v>
      </c>
      <c r="Z20" s="98">
        <f t="shared" si="15"/>
        <v>0.535690277777778</v>
      </c>
      <c r="AA20" s="98">
        <f t="shared" si="16"/>
        <v>0.55999583333333347</v>
      </c>
      <c r="AB20" s="98">
        <f t="shared" si="17"/>
        <v>0.57708333333333339</v>
      </c>
      <c r="AC20" s="98">
        <f t="shared" si="18"/>
        <v>0.60138888888888886</v>
      </c>
      <c r="AD20" s="98">
        <f t="shared" si="19"/>
        <v>0.62611527777777765</v>
      </c>
      <c r="AE20" s="98">
        <f t="shared" si="20"/>
        <v>0.6434763888888887</v>
      </c>
      <c r="AF20" s="98">
        <f t="shared" si="21"/>
        <v>0.66750833333333304</v>
      </c>
      <c r="AG20" s="98">
        <f t="shared" si="22"/>
        <v>0.68486944444444409</v>
      </c>
      <c r="AH20" s="98">
        <f t="shared" si="23"/>
        <v>0.70890138888888843</v>
      </c>
      <c r="AI20" s="98">
        <f t="shared" si="24"/>
        <v>0.72626249999999948</v>
      </c>
      <c r="AJ20" s="98">
        <f t="shared" si="25"/>
        <v>0.74751666666666605</v>
      </c>
      <c r="AN20" s="1" t="s">
        <v>312</v>
      </c>
      <c r="AP20" s="1" t="s">
        <v>313</v>
      </c>
      <c r="AR20" s="170" t="s">
        <v>316</v>
      </c>
      <c r="AS20" s="170"/>
      <c r="AV20" s="15"/>
      <c r="AW20" s="15"/>
      <c r="AX20" s="15"/>
      <c r="AY20" s="15"/>
      <c r="AZ20" s="15"/>
      <c r="BA20" s="63"/>
      <c r="BB20" s="63"/>
      <c r="BC20" s="63"/>
      <c r="BD20" s="63"/>
      <c r="BE20" s="63"/>
    </row>
    <row r="21" spans="1:57" ht="17.25" thickBot="1">
      <c r="A21" s="1988"/>
      <c r="B21" s="1660" t="s">
        <v>379</v>
      </c>
      <c r="C21" s="1627"/>
      <c r="D21" s="1627" t="s">
        <v>1681</v>
      </c>
      <c r="E21" s="1627" t="s">
        <v>148</v>
      </c>
      <c r="F21" s="27">
        <v>0.53</v>
      </c>
      <c r="G21" s="28">
        <f t="shared" si="27"/>
        <v>6.2450000000000019</v>
      </c>
      <c r="H21" s="607"/>
      <c r="I21" s="607"/>
      <c r="J21" s="1629">
        <v>30</v>
      </c>
      <c r="K21" s="37">
        <f t="shared" si="1"/>
        <v>7.361111111111111E-4</v>
      </c>
      <c r="L21" s="37">
        <f t="shared" si="26"/>
        <v>1.1679166666666668E-2</v>
      </c>
      <c r="M21" s="98">
        <f t="shared" si="2"/>
        <v>0.2373736111111111</v>
      </c>
      <c r="N21" s="98">
        <f t="shared" si="3"/>
        <v>0.25473472222222221</v>
      </c>
      <c r="O21" s="98">
        <f t="shared" si="4"/>
        <v>0.2825125</v>
      </c>
      <c r="P21" s="98">
        <f t="shared" si="5"/>
        <v>0.29682222222222227</v>
      </c>
      <c r="Q21" s="98">
        <f t="shared" si="6"/>
        <v>0.32460000000000006</v>
      </c>
      <c r="R21" s="98">
        <f t="shared" si="7"/>
        <v>0.33821527777777788</v>
      </c>
      <c r="S21" s="98">
        <f t="shared" si="8"/>
        <v>0.37293750000000014</v>
      </c>
      <c r="T21" s="98">
        <f t="shared" si="9"/>
        <v>0.39071944444444462</v>
      </c>
      <c r="U21" s="98">
        <f t="shared" si="10"/>
        <v>0.4150250000000002</v>
      </c>
      <c r="V21" s="98">
        <f t="shared" si="11"/>
        <v>0.4529458333333336</v>
      </c>
      <c r="W21" s="98">
        <f t="shared" si="12"/>
        <v>0.46336250000000029</v>
      </c>
      <c r="X21" s="98">
        <f t="shared" si="13"/>
        <v>0.49503333333333366</v>
      </c>
      <c r="Y21" s="98">
        <f t="shared" si="14"/>
        <v>0.51170000000000038</v>
      </c>
      <c r="Z21" s="98">
        <f t="shared" si="15"/>
        <v>0.53642638888888916</v>
      </c>
      <c r="AA21" s="98">
        <f t="shared" si="16"/>
        <v>0.56073194444444463</v>
      </c>
      <c r="AB21" s="98">
        <f t="shared" si="17"/>
        <v>0.57781944444444455</v>
      </c>
      <c r="AC21" s="98">
        <f t="shared" si="18"/>
        <v>0.60212500000000002</v>
      </c>
      <c r="AD21" s="98">
        <f t="shared" si="19"/>
        <v>0.62685138888888881</v>
      </c>
      <c r="AE21" s="98">
        <f t="shared" si="20"/>
        <v>0.64421249999999985</v>
      </c>
      <c r="AF21" s="98">
        <f t="shared" si="21"/>
        <v>0.6682444444444442</v>
      </c>
      <c r="AG21" s="98">
        <f t="shared" si="22"/>
        <v>0.68560555555555525</v>
      </c>
      <c r="AH21" s="98">
        <f t="shared" si="23"/>
        <v>0.70963749999999959</v>
      </c>
      <c r="AI21" s="98">
        <f t="shared" si="24"/>
        <v>0.72699861111111064</v>
      </c>
      <c r="AJ21" s="98">
        <f t="shared" si="25"/>
        <v>0.74825277777777721</v>
      </c>
      <c r="AK21" s="15"/>
      <c r="AL21" s="240" t="s">
        <v>346</v>
      </c>
      <c r="AM21" s="241"/>
      <c r="AN21" s="241">
        <f>(AN11*AN13)*255</f>
        <v>112363.2</v>
      </c>
      <c r="AO21" s="241"/>
      <c r="AP21" s="242">
        <v>1</v>
      </c>
      <c r="AQ21" s="241"/>
      <c r="AR21" s="243">
        <f>AN21*AP21</f>
        <v>112363.2</v>
      </c>
      <c r="AS21" s="244"/>
      <c r="AV21" s="15"/>
      <c r="AW21" s="15"/>
      <c r="AX21" s="15"/>
      <c r="AY21" s="15"/>
      <c r="AZ21" s="233"/>
      <c r="BA21" s="63"/>
      <c r="BB21" s="279"/>
      <c r="BC21" s="63"/>
      <c r="BD21" s="63"/>
      <c r="BE21" s="63"/>
    </row>
    <row r="22" spans="1:57">
      <c r="A22" s="1988"/>
      <c r="B22" s="1660" t="s">
        <v>380</v>
      </c>
      <c r="C22" s="1627"/>
      <c r="D22" s="1627" t="s">
        <v>1681</v>
      </c>
      <c r="E22" s="1627" t="s">
        <v>149</v>
      </c>
      <c r="F22" s="27">
        <v>0.46</v>
      </c>
      <c r="G22" s="28">
        <f t="shared" si="27"/>
        <v>6.7050000000000018</v>
      </c>
      <c r="H22" s="607"/>
      <c r="I22" s="607"/>
      <c r="J22" s="1629">
        <v>30</v>
      </c>
      <c r="K22" s="37">
        <f t="shared" si="1"/>
        <v>6.3888888888888893E-4</v>
      </c>
      <c r="L22" s="37">
        <f t="shared" si="26"/>
        <v>1.2318055555555556E-2</v>
      </c>
      <c r="M22" s="98">
        <f t="shared" si="2"/>
        <v>0.23801249999999999</v>
      </c>
      <c r="N22" s="98">
        <f t="shared" si="3"/>
        <v>0.25537361111111112</v>
      </c>
      <c r="O22" s="98">
        <f t="shared" si="4"/>
        <v>0.28315138888888891</v>
      </c>
      <c r="P22" s="98">
        <f t="shared" si="5"/>
        <v>0.29746111111111118</v>
      </c>
      <c r="Q22" s="98">
        <f t="shared" si="6"/>
        <v>0.32523888888888897</v>
      </c>
      <c r="R22" s="98">
        <f t="shared" si="7"/>
        <v>0.33885416666666679</v>
      </c>
      <c r="S22" s="98">
        <f t="shared" si="8"/>
        <v>0.37357638888888905</v>
      </c>
      <c r="T22" s="98">
        <f t="shared" si="9"/>
        <v>0.39135833333333353</v>
      </c>
      <c r="U22" s="98">
        <f t="shared" si="10"/>
        <v>0.41566388888888911</v>
      </c>
      <c r="V22" s="98">
        <f t="shared" si="11"/>
        <v>0.45358472222222251</v>
      </c>
      <c r="W22" s="98">
        <f t="shared" si="12"/>
        <v>0.4640013888888892</v>
      </c>
      <c r="X22" s="98">
        <f t="shared" si="13"/>
        <v>0.49567222222222257</v>
      </c>
      <c r="Y22" s="98">
        <f t="shared" si="14"/>
        <v>0.51233888888888923</v>
      </c>
      <c r="Z22" s="98">
        <f t="shared" si="15"/>
        <v>0.53706527777777802</v>
      </c>
      <c r="AA22" s="98">
        <f t="shared" si="16"/>
        <v>0.56137083333333349</v>
      </c>
      <c r="AB22" s="98">
        <f t="shared" si="17"/>
        <v>0.57845833333333341</v>
      </c>
      <c r="AC22" s="98">
        <f t="shared" si="18"/>
        <v>0.60276388888888888</v>
      </c>
      <c r="AD22" s="98">
        <f t="shared" si="19"/>
        <v>0.62749027777777766</v>
      </c>
      <c r="AE22" s="98">
        <f t="shared" si="20"/>
        <v>0.64485138888888871</v>
      </c>
      <c r="AF22" s="98">
        <f t="shared" si="21"/>
        <v>0.66888333333333305</v>
      </c>
      <c r="AG22" s="98">
        <f t="shared" si="22"/>
        <v>0.6862444444444441</v>
      </c>
      <c r="AH22" s="98">
        <f t="shared" si="23"/>
        <v>0.71027638888888844</v>
      </c>
      <c r="AI22" s="98">
        <f t="shared" si="24"/>
        <v>0.72763749999999949</v>
      </c>
      <c r="AJ22" s="98">
        <f t="shared" si="25"/>
        <v>0.74889166666666607</v>
      </c>
      <c r="AK22" s="15"/>
      <c r="AL22" s="15"/>
      <c r="AM22" s="15"/>
      <c r="AN22" s="15"/>
      <c r="AO22" s="15"/>
      <c r="AR22" s="192"/>
      <c r="AS22" s="192"/>
      <c r="AV22" s="15"/>
      <c r="AW22" s="15"/>
      <c r="AX22" s="15"/>
      <c r="AY22" s="15"/>
      <c r="AZ22" s="15"/>
      <c r="BA22" s="63"/>
      <c r="BB22" s="63"/>
      <c r="BC22" s="63"/>
      <c r="BD22" s="63"/>
      <c r="BE22" s="63"/>
    </row>
    <row r="23" spans="1:57" ht="21.75" customHeight="1">
      <c r="A23" s="1988"/>
      <c r="B23" s="1678" t="s">
        <v>381</v>
      </c>
      <c r="C23" s="1627" t="s">
        <v>5</v>
      </c>
      <c r="D23" s="1627" t="s">
        <v>1681</v>
      </c>
      <c r="E23" s="1627" t="s">
        <v>150</v>
      </c>
      <c r="F23" s="27">
        <v>0.57499999999999996</v>
      </c>
      <c r="G23" s="28">
        <f t="shared" si="27"/>
        <v>7.280000000000002</v>
      </c>
      <c r="H23" s="607"/>
      <c r="I23" s="607" t="s">
        <v>1774</v>
      </c>
      <c r="J23" s="1629">
        <v>20</v>
      </c>
      <c r="K23" s="37">
        <f t="shared" si="1"/>
        <v>1.1979166666666666E-3</v>
      </c>
      <c r="L23" s="37">
        <f t="shared" si="26"/>
        <v>1.3515972222222223E-2</v>
      </c>
      <c r="M23" s="98">
        <f t="shared" si="2"/>
        <v>0.23921041666666665</v>
      </c>
      <c r="N23" s="98">
        <f t="shared" si="3"/>
        <v>0.25657152777777781</v>
      </c>
      <c r="O23" s="98">
        <f t="shared" si="4"/>
        <v>0.2843493055555556</v>
      </c>
      <c r="P23" s="98">
        <f t="shared" si="5"/>
        <v>0.29865902777777786</v>
      </c>
      <c r="Q23" s="98">
        <f t="shared" si="6"/>
        <v>0.32643680555555565</v>
      </c>
      <c r="R23" s="98">
        <f t="shared" si="7"/>
        <v>0.34005208333333348</v>
      </c>
      <c r="S23" s="98">
        <f t="shared" si="8"/>
        <v>0.37477430555555574</v>
      </c>
      <c r="T23" s="98">
        <f t="shared" si="9"/>
        <v>0.39255625000000022</v>
      </c>
      <c r="U23" s="98">
        <f t="shared" si="10"/>
        <v>0.4168618055555558</v>
      </c>
      <c r="V23" s="98">
        <f t="shared" si="11"/>
        <v>0.4547826388888892</v>
      </c>
      <c r="W23" s="98">
        <f t="shared" si="12"/>
        <v>0.46519930555555589</v>
      </c>
      <c r="X23" s="98">
        <f t="shared" si="13"/>
        <v>0.49687013888888926</v>
      </c>
      <c r="Y23" s="98">
        <f t="shared" si="14"/>
        <v>0.51353680555555592</v>
      </c>
      <c r="Z23" s="98">
        <f t="shared" si="15"/>
        <v>0.5382631944444447</v>
      </c>
      <c r="AA23" s="98">
        <f t="shared" si="16"/>
        <v>0.56256875000000017</v>
      </c>
      <c r="AB23" s="98">
        <f t="shared" si="17"/>
        <v>0.5796562500000001</v>
      </c>
      <c r="AC23" s="98">
        <f t="shared" si="18"/>
        <v>0.60396180555555556</v>
      </c>
      <c r="AD23" s="98">
        <f t="shared" si="19"/>
        <v>0.62868819444444435</v>
      </c>
      <c r="AE23" s="98">
        <f t="shared" si="20"/>
        <v>0.6460493055555554</v>
      </c>
      <c r="AF23" s="98">
        <f t="shared" si="21"/>
        <v>0.67008124999999974</v>
      </c>
      <c r="AG23" s="98">
        <f t="shared" si="22"/>
        <v>0.68744236111111079</v>
      </c>
      <c r="AH23" s="98">
        <f t="shared" si="23"/>
        <v>0.71147430555555513</v>
      </c>
      <c r="AI23" s="98">
        <f t="shared" si="24"/>
        <v>0.72883541666666618</v>
      </c>
      <c r="AJ23" s="98">
        <f t="shared" si="25"/>
        <v>0.75008958333333275</v>
      </c>
      <c r="AK23" s="20"/>
      <c r="AL23" s="15"/>
      <c r="AM23" s="15"/>
      <c r="AN23" s="15"/>
      <c r="AO23" s="15"/>
      <c r="AP23" s="233"/>
      <c r="AQ23" s="15"/>
      <c r="AR23" s="279">
        <f>AN23*AP23</f>
        <v>0</v>
      </c>
      <c r="AS23" s="63"/>
      <c r="AT23" s="15"/>
      <c r="AU23" s="15"/>
      <c r="AV23" s="15"/>
      <c r="AW23" s="15"/>
      <c r="AX23" s="15"/>
      <c r="AY23" s="15"/>
      <c r="AZ23" s="233"/>
      <c r="BA23" s="63"/>
      <c r="BB23" s="279"/>
      <c r="BC23" s="63"/>
      <c r="BD23" s="63"/>
      <c r="BE23" s="63"/>
    </row>
    <row r="24" spans="1:57" ht="21" customHeight="1">
      <c r="A24" s="1988"/>
      <c r="B24" s="1680" t="s">
        <v>382</v>
      </c>
      <c r="C24" s="1627" t="s">
        <v>1791</v>
      </c>
      <c r="D24" s="1627" t="s">
        <v>1684</v>
      </c>
      <c r="E24" s="1627" t="s">
        <v>151</v>
      </c>
      <c r="F24" s="27">
        <v>0.12</v>
      </c>
      <c r="G24" s="28">
        <f t="shared" si="27"/>
        <v>7.4000000000000021</v>
      </c>
      <c r="H24" s="607" t="s">
        <v>1775</v>
      </c>
      <c r="I24" s="607" t="s">
        <v>1776</v>
      </c>
      <c r="J24" s="1629">
        <v>15</v>
      </c>
      <c r="K24" s="37">
        <f t="shared" si="1"/>
        <v>3.3333333333333332E-4</v>
      </c>
      <c r="L24" s="37">
        <f t="shared" si="26"/>
        <v>1.3849305555555556E-2</v>
      </c>
      <c r="M24" s="98">
        <f t="shared" si="2"/>
        <v>0.23954374999999997</v>
      </c>
      <c r="N24" s="98">
        <f t="shared" si="3"/>
        <v>0.25690486111111116</v>
      </c>
      <c r="O24" s="98">
        <f t="shared" si="4"/>
        <v>0.28468263888888895</v>
      </c>
      <c r="P24" s="98">
        <f t="shared" si="5"/>
        <v>0.29899236111111122</v>
      </c>
      <c r="Q24" s="98">
        <f t="shared" si="6"/>
        <v>0.32677013888888901</v>
      </c>
      <c r="R24" s="98">
        <f t="shared" si="7"/>
        <v>0.34038541666666683</v>
      </c>
      <c r="S24" s="98">
        <f t="shared" si="8"/>
        <v>0.37510763888888909</v>
      </c>
      <c r="T24" s="98">
        <f t="shared" si="9"/>
        <v>0.39288958333333357</v>
      </c>
      <c r="U24" s="98">
        <f t="shared" si="10"/>
        <v>0.41719513888888915</v>
      </c>
      <c r="V24" s="98">
        <f t="shared" si="11"/>
        <v>0.45511597222222255</v>
      </c>
      <c r="W24" s="98">
        <f t="shared" si="12"/>
        <v>0.46553263888888924</v>
      </c>
      <c r="X24" s="98">
        <f t="shared" si="13"/>
        <v>0.49720347222222261</v>
      </c>
      <c r="Y24" s="98">
        <f t="shared" si="14"/>
        <v>0.51387013888888922</v>
      </c>
      <c r="Z24" s="98">
        <f t="shared" si="15"/>
        <v>0.538596527777778</v>
      </c>
      <c r="AA24" s="98">
        <f t="shared" si="16"/>
        <v>0.56290208333333347</v>
      </c>
      <c r="AB24" s="98">
        <f t="shared" si="17"/>
        <v>0.57998958333333339</v>
      </c>
      <c r="AC24" s="98">
        <f t="shared" si="18"/>
        <v>0.60429513888888886</v>
      </c>
      <c r="AD24" s="98">
        <f t="shared" si="19"/>
        <v>0.62902152777777764</v>
      </c>
      <c r="AE24" s="98">
        <f t="shared" si="20"/>
        <v>0.64638263888888869</v>
      </c>
      <c r="AF24" s="98">
        <f t="shared" si="21"/>
        <v>0.67041458333333304</v>
      </c>
      <c r="AG24" s="98">
        <f t="shared" si="22"/>
        <v>0.68777569444444409</v>
      </c>
      <c r="AH24" s="98">
        <f t="shared" si="23"/>
        <v>0.71180763888888843</v>
      </c>
      <c r="AI24" s="98">
        <f t="shared" si="24"/>
        <v>0.72916874999999948</v>
      </c>
      <c r="AJ24" s="98">
        <f t="shared" si="25"/>
        <v>0.75042291666666605</v>
      </c>
      <c r="AK24" s="20"/>
      <c r="AL24" s="15"/>
      <c r="AM24" s="15"/>
      <c r="AN24" s="15"/>
      <c r="AO24" s="15"/>
      <c r="AP24" s="15"/>
      <c r="AQ24" s="15"/>
      <c r="AR24" s="63"/>
      <c r="AS24" s="63"/>
      <c r="AT24" s="15"/>
      <c r="AU24" s="15"/>
      <c r="AV24" s="15"/>
      <c r="AW24" s="15"/>
      <c r="AX24" s="15"/>
      <c r="AY24" s="15"/>
      <c r="AZ24" s="15"/>
      <c r="BA24" s="63"/>
      <c r="BB24" s="63"/>
      <c r="BC24" s="63"/>
      <c r="BD24" s="63"/>
      <c r="BE24" s="63"/>
    </row>
    <row r="25" spans="1:57">
      <c r="A25" s="1988"/>
      <c r="B25" s="1663" t="s">
        <v>383</v>
      </c>
      <c r="C25" s="1627" t="s">
        <v>1790</v>
      </c>
      <c r="D25" s="1627" t="s">
        <v>1684</v>
      </c>
      <c r="E25" s="1627" t="s">
        <v>152</v>
      </c>
      <c r="F25" s="27">
        <v>0.78</v>
      </c>
      <c r="G25" s="28">
        <f t="shared" si="27"/>
        <v>8.1800000000000015</v>
      </c>
      <c r="H25" s="607" t="s">
        <v>1777</v>
      </c>
      <c r="I25" s="607" t="s">
        <v>1778</v>
      </c>
      <c r="J25" s="1629">
        <v>30</v>
      </c>
      <c r="K25" s="37">
        <f t="shared" si="1"/>
        <v>1.0833333333333335E-3</v>
      </c>
      <c r="L25" s="37">
        <f t="shared" si="26"/>
        <v>1.4932638888888889E-2</v>
      </c>
      <c r="M25" s="98">
        <f t="shared" si="2"/>
        <v>0.2406270833333333</v>
      </c>
      <c r="N25" s="98">
        <f t="shared" si="3"/>
        <v>0.25798819444444449</v>
      </c>
      <c r="O25" s="98">
        <f t="shared" si="4"/>
        <v>0.28576597222222228</v>
      </c>
      <c r="P25" s="98">
        <f t="shared" si="5"/>
        <v>0.30007569444444454</v>
      </c>
      <c r="Q25" s="98">
        <f t="shared" si="6"/>
        <v>0.32785347222222233</v>
      </c>
      <c r="R25" s="98">
        <f t="shared" si="7"/>
        <v>0.34146875000000015</v>
      </c>
      <c r="S25" s="98">
        <f t="shared" si="8"/>
        <v>0.37619097222222242</v>
      </c>
      <c r="T25" s="98">
        <f t="shared" si="9"/>
        <v>0.39397291666666689</v>
      </c>
      <c r="U25" s="98">
        <f t="shared" si="10"/>
        <v>0.41827847222222247</v>
      </c>
      <c r="V25" s="98">
        <f t="shared" si="11"/>
        <v>0.45619930555555588</v>
      </c>
      <c r="W25" s="98">
        <f t="shared" si="12"/>
        <v>0.46661597222222256</v>
      </c>
      <c r="X25" s="98">
        <f t="shared" si="13"/>
        <v>0.49828680555555593</v>
      </c>
      <c r="Y25" s="98">
        <f t="shared" si="14"/>
        <v>0.51495347222222254</v>
      </c>
      <c r="Z25" s="98">
        <f t="shared" si="15"/>
        <v>0.53967986111111133</v>
      </c>
      <c r="AA25" s="98">
        <f t="shared" si="16"/>
        <v>0.56398541666666679</v>
      </c>
      <c r="AB25" s="98">
        <f t="shared" si="17"/>
        <v>0.58107291666666672</v>
      </c>
      <c r="AC25" s="98">
        <f t="shared" si="18"/>
        <v>0.60537847222222219</v>
      </c>
      <c r="AD25" s="98">
        <f t="shared" si="19"/>
        <v>0.63010486111111097</v>
      </c>
      <c r="AE25" s="98">
        <f t="shared" si="20"/>
        <v>0.64746597222222202</v>
      </c>
      <c r="AF25" s="98">
        <f t="shared" si="21"/>
        <v>0.67149791666666636</v>
      </c>
      <c r="AG25" s="98">
        <f t="shared" si="22"/>
        <v>0.68885902777777741</v>
      </c>
      <c r="AH25" s="98">
        <f t="shared" si="23"/>
        <v>0.71289097222222175</v>
      </c>
      <c r="AI25" s="98">
        <f t="shared" si="24"/>
        <v>0.7302520833333328</v>
      </c>
      <c r="AJ25" s="98">
        <f t="shared" si="25"/>
        <v>0.75150624999999938</v>
      </c>
      <c r="AK25" s="20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63"/>
      <c r="BB25" s="63"/>
      <c r="BC25" s="63"/>
      <c r="BD25" s="63"/>
      <c r="BE25" s="63"/>
    </row>
    <row r="26" spans="1:57" ht="16.5" customHeight="1">
      <c r="A26" s="1989"/>
      <c r="B26" s="1360" t="s">
        <v>384</v>
      </c>
      <c r="C26" s="1627"/>
      <c r="D26" s="1627"/>
      <c r="E26" s="1627" t="s">
        <v>153</v>
      </c>
      <c r="F26" s="27">
        <v>1</v>
      </c>
      <c r="G26" s="28">
        <f t="shared" si="27"/>
        <v>9.1800000000000015</v>
      </c>
      <c r="H26" s="607" t="s">
        <v>1779</v>
      </c>
      <c r="I26" s="607" t="s">
        <v>1780</v>
      </c>
      <c r="J26" s="1629">
        <v>30</v>
      </c>
      <c r="K26" s="37">
        <f t="shared" si="1"/>
        <v>1.3888888888888889E-3</v>
      </c>
      <c r="L26" s="37">
        <f t="shared" si="26"/>
        <v>1.6321527777777779E-2</v>
      </c>
      <c r="M26" s="98">
        <f t="shared" si="2"/>
        <v>0.24201597222222218</v>
      </c>
      <c r="N26" s="98">
        <f t="shared" si="3"/>
        <v>0.25937708333333337</v>
      </c>
      <c r="O26" s="98">
        <f t="shared" si="4"/>
        <v>0.28715486111111116</v>
      </c>
      <c r="P26" s="98">
        <f t="shared" si="5"/>
        <v>0.30146458333333342</v>
      </c>
      <c r="Q26" s="98">
        <f t="shared" si="6"/>
        <v>0.32924236111111121</v>
      </c>
      <c r="R26" s="98">
        <f t="shared" si="7"/>
        <v>0.34285763888888904</v>
      </c>
      <c r="S26" s="98">
        <f t="shared" si="8"/>
        <v>0.3775798611111113</v>
      </c>
      <c r="T26" s="98">
        <f t="shared" si="9"/>
        <v>0.39536180555555578</v>
      </c>
      <c r="U26" s="98">
        <f t="shared" si="10"/>
        <v>0.41966736111111136</v>
      </c>
      <c r="V26" s="98">
        <f t="shared" si="11"/>
        <v>0.45758819444444476</v>
      </c>
      <c r="W26" s="98">
        <f t="shared" si="12"/>
        <v>0.46800486111111145</v>
      </c>
      <c r="X26" s="98">
        <f t="shared" si="13"/>
        <v>0.49967569444444482</v>
      </c>
      <c r="Y26" s="98">
        <f t="shared" si="14"/>
        <v>0.51634236111111143</v>
      </c>
      <c r="Z26" s="98">
        <f t="shared" si="15"/>
        <v>0.54106875000000021</v>
      </c>
      <c r="AA26" s="98">
        <f t="shared" si="16"/>
        <v>0.56537430555555568</v>
      </c>
      <c r="AB26" s="98">
        <f t="shared" si="17"/>
        <v>0.5824618055555556</v>
      </c>
      <c r="AC26" s="98">
        <f t="shared" si="18"/>
        <v>0.60676736111111107</v>
      </c>
      <c r="AD26" s="98">
        <f t="shared" si="19"/>
        <v>0.63149374999999985</v>
      </c>
      <c r="AE26" s="98">
        <f t="shared" si="20"/>
        <v>0.6488548611111109</v>
      </c>
      <c r="AF26" s="98">
        <f t="shared" si="21"/>
        <v>0.67288680555555525</v>
      </c>
      <c r="AG26" s="98">
        <f t="shared" si="22"/>
        <v>0.69024791666666629</v>
      </c>
      <c r="AH26" s="98">
        <f t="shared" si="23"/>
        <v>0.71427986111111064</v>
      </c>
      <c r="AI26" s="98">
        <f t="shared" si="24"/>
        <v>0.73164097222222169</v>
      </c>
      <c r="AJ26" s="98">
        <f t="shared" si="25"/>
        <v>0.75289513888888826</v>
      </c>
      <c r="AK26" s="20"/>
      <c r="AL26" s="271" t="s">
        <v>255</v>
      </c>
      <c r="AM26" s="15"/>
      <c r="AN26" s="15"/>
      <c r="AO26" s="15"/>
      <c r="AP26" s="15"/>
      <c r="AQ26" s="15"/>
      <c r="AR26" s="15"/>
      <c r="AS26" s="15"/>
      <c r="AT26" s="15"/>
      <c r="AU26" s="15"/>
      <c r="AV26" s="271"/>
      <c r="AW26" s="15"/>
      <c r="AX26" s="15"/>
      <c r="AY26" s="15"/>
      <c r="AZ26" s="15"/>
      <c r="BA26" s="63"/>
      <c r="BB26" s="63"/>
      <c r="BC26" s="63"/>
      <c r="BD26" s="63"/>
      <c r="BE26" s="63"/>
    </row>
    <row r="27" spans="1:57" ht="24" hidden="1" customHeight="1">
      <c r="A27" s="1631"/>
      <c r="B27" s="1361"/>
      <c r="C27" s="1625"/>
      <c r="D27" s="1625"/>
      <c r="E27" s="1627"/>
      <c r="F27" s="27"/>
      <c r="G27" s="28"/>
      <c r="H27" s="607"/>
      <c r="I27" s="607"/>
      <c r="J27" s="1623"/>
      <c r="K27" s="9"/>
      <c r="L27" s="9"/>
      <c r="M27" s="98">
        <v>4.8611111111111112E-3</v>
      </c>
      <c r="N27" s="98">
        <v>4.8611111111111112E-3</v>
      </c>
      <c r="O27" s="98">
        <v>4.8611111111111112E-3</v>
      </c>
      <c r="P27" s="98">
        <v>4.1666666666666666E-3</v>
      </c>
      <c r="Q27" s="98">
        <v>1.1111111111111112E-2</v>
      </c>
      <c r="R27" s="98">
        <v>1.5277777777777777E-2</v>
      </c>
      <c r="S27" s="98">
        <v>4.8611111111111112E-3</v>
      </c>
      <c r="T27" s="98">
        <v>4.1666666666666666E-3</v>
      </c>
      <c r="U27" s="98">
        <v>4.1666666666666666E-3</v>
      </c>
      <c r="V27" s="98">
        <v>4.8611111111111112E-3</v>
      </c>
      <c r="W27" s="98">
        <v>8.3333333333333332E-3</v>
      </c>
      <c r="X27" s="98">
        <v>4.1666666666666666E-3</v>
      </c>
      <c r="Y27" s="98">
        <v>8.3333333333333332E-3</v>
      </c>
      <c r="Z27" s="98">
        <v>4.1666666666666666E-3</v>
      </c>
      <c r="AA27" s="10">
        <v>4.1666666666666666E-3</v>
      </c>
      <c r="AB27" s="10">
        <v>4.8611111111111112E-3</v>
      </c>
      <c r="AC27" s="10">
        <v>4.8611111111111112E-3</v>
      </c>
      <c r="AD27" s="10">
        <v>4.1666666666666666E-3</v>
      </c>
      <c r="AE27" s="10">
        <v>4.1666666666666666E-3</v>
      </c>
      <c r="AF27" s="10">
        <v>4.8611111111111112E-3</v>
      </c>
      <c r="AG27" s="10">
        <v>4.8611111111111103E-3</v>
      </c>
      <c r="AH27" s="10">
        <v>4.8611111111111112E-3</v>
      </c>
      <c r="AI27" s="10">
        <v>4.8611111111111112E-3</v>
      </c>
      <c r="AJ27" s="10">
        <v>4.1666666666666666E-3</v>
      </c>
      <c r="AK27" s="20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</row>
    <row r="28" spans="1:57" ht="26.25" customHeight="1">
      <c r="A28" s="283"/>
      <c r="B28" s="284"/>
      <c r="C28" s="304"/>
      <c r="D28" s="84"/>
      <c r="E28" s="86"/>
      <c r="F28" s="85"/>
      <c r="G28" s="305"/>
      <c r="H28" s="78"/>
      <c r="I28" s="78"/>
      <c r="J28" s="20"/>
      <c r="K28" s="90"/>
      <c r="L28" s="20"/>
      <c r="M28" s="90"/>
      <c r="N28" s="90"/>
      <c r="O28" s="90"/>
      <c r="P28" s="90"/>
      <c r="Q28" s="90"/>
      <c r="R28" s="90"/>
      <c r="S28" s="90"/>
      <c r="T28" s="90"/>
      <c r="U28" s="9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</row>
    <row r="29" spans="1:57" ht="0.75" customHeight="1">
      <c r="A29" s="283"/>
      <c r="B29" s="284"/>
      <c r="C29" s="304"/>
      <c r="D29" s="84"/>
      <c r="E29" s="86"/>
      <c r="F29" s="85"/>
      <c r="G29" s="305"/>
      <c r="H29" s="78"/>
      <c r="I29" s="78"/>
      <c r="J29" s="20"/>
      <c r="K29" s="90"/>
      <c r="L29" s="20"/>
      <c r="M29" s="90"/>
      <c r="N29" s="90"/>
      <c r="O29" s="90"/>
      <c r="P29" s="90"/>
      <c r="Q29" s="90"/>
      <c r="R29" s="90"/>
      <c r="S29" s="90"/>
      <c r="T29" s="90"/>
      <c r="U29" s="9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</row>
    <row r="30" spans="1:57" hidden="1">
      <c r="A30" s="283"/>
      <c r="B30" s="284"/>
      <c r="C30" s="304"/>
      <c r="D30" s="84"/>
      <c r="E30" s="86"/>
      <c r="F30" s="85"/>
      <c r="G30" s="305"/>
      <c r="H30" s="78"/>
      <c r="I30" s="78"/>
      <c r="J30" s="20"/>
      <c r="K30" s="90"/>
      <c r="L30" s="20"/>
      <c r="M30" s="90"/>
      <c r="N30" s="90"/>
      <c r="O30" s="90"/>
      <c r="P30" s="90"/>
      <c r="Q30" s="90"/>
      <c r="R30" s="90"/>
      <c r="S30" s="90"/>
      <c r="T30" s="90"/>
      <c r="U30" s="9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303"/>
      <c r="AK30" s="1" t="s">
        <v>312</v>
      </c>
      <c r="AM30" s="1" t="s">
        <v>313</v>
      </c>
      <c r="AO30" s="170" t="s">
        <v>316</v>
      </c>
      <c r="AP30" s="170"/>
      <c r="AQ30" s="303"/>
      <c r="AR30" s="303"/>
      <c r="AS30" s="15"/>
      <c r="AT30" s="15"/>
      <c r="AU30" s="15"/>
      <c r="AV30" s="15"/>
      <c r="AW30" s="15"/>
      <c r="AX30" s="15"/>
      <c r="AY30" s="170" t="s">
        <v>316</v>
      </c>
      <c r="AZ30" s="170"/>
      <c r="BA30" s="303"/>
    </row>
    <row r="31" spans="1:57" ht="17.25" hidden="1" thickBot="1">
      <c r="A31" s="283"/>
      <c r="B31" s="284"/>
      <c r="C31" s="304"/>
      <c r="D31" s="84"/>
      <c r="E31" s="86"/>
      <c r="F31" s="85"/>
      <c r="G31" s="305"/>
      <c r="H31" s="78"/>
      <c r="I31" s="78"/>
      <c r="J31" s="20"/>
      <c r="K31" s="90"/>
      <c r="L31" s="20"/>
      <c r="M31" s="90"/>
      <c r="N31" s="90"/>
      <c r="O31" s="90"/>
      <c r="P31" s="90"/>
      <c r="Q31" s="90"/>
      <c r="R31" s="90"/>
      <c r="S31" s="90"/>
      <c r="T31" s="90"/>
      <c r="U31" s="9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15"/>
      <c r="AI31" s="240" t="s">
        <v>346</v>
      </c>
      <c r="AJ31" s="241"/>
      <c r="AK31" s="241">
        <f>AN21</f>
        <v>112363.2</v>
      </c>
      <c r="AL31" s="241"/>
      <c r="AM31" s="242">
        <v>2</v>
      </c>
      <c r="AN31" s="241"/>
      <c r="AO31" s="243">
        <f>AK31*AM31</f>
        <v>224726.39999999999</v>
      </c>
      <c r="AP31" s="244"/>
      <c r="AQ31" s="15"/>
      <c r="AR31" s="15"/>
      <c r="AS31" s="15"/>
      <c r="AT31" s="15"/>
      <c r="AU31" s="15"/>
      <c r="AV31" s="15"/>
      <c r="AW31" s="233"/>
      <c r="AX31" s="15"/>
      <c r="AY31" s="243">
        <f>AU31*AW31</f>
        <v>0</v>
      </c>
      <c r="AZ31" s="244"/>
      <c r="BA31" s="15"/>
    </row>
    <row r="32" spans="1:57" hidden="1">
      <c r="A32" s="283"/>
      <c r="B32" s="284"/>
      <c r="C32" s="304"/>
      <c r="D32" s="84"/>
      <c r="E32" s="86"/>
      <c r="F32" s="85"/>
      <c r="G32" s="305"/>
      <c r="H32" s="78"/>
      <c r="I32" s="78"/>
      <c r="J32" s="20"/>
      <c r="K32" s="90"/>
      <c r="L32" s="20"/>
      <c r="M32" s="90"/>
      <c r="N32" s="90"/>
      <c r="O32" s="90"/>
      <c r="P32" s="90"/>
      <c r="Q32" s="90"/>
      <c r="R32" s="90"/>
      <c r="S32" s="90"/>
      <c r="T32" s="90"/>
      <c r="U32" s="9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15"/>
      <c r="AI32" s="63"/>
      <c r="AJ32" s="63"/>
      <c r="AK32" s="63"/>
      <c r="AL32" s="63"/>
      <c r="AM32" s="63"/>
      <c r="AN32" s="63"/>
      <c r="AO32" s="63"/>
      <c r="AP32" s="63"/>
      <c r="AQ32" s="15"/>
      <c r="AR32" s="15"/>
      <c r="AS32" s="63"/>
      <c r="AT32" s="63"/>
      <c r="AU32" s="63"/>
      <c r="AV32" s="63"/>
      <c r="AW32" s="63"/>
      <c r="AX32" s="63"/>
      <c r="AY32" s="63"/>
      <c r="AZ32" s="63"/>
      <c r="BA32" s="15"/>
    </row>
    <row r="33" spans="1:52" hidden="1">
      <c r="A33" s="283"/>
      <c r="B33" s="284"/>
      <c r="C33" s="304"/>
      <c r="D33" s="84"/>
      <c r="E33" s="86"/>
      <c r="F33" s="85"/>
      <c r="G33" s="305"/>
      <c r="H33" s="78"/>
      <c r="I33" s="78"/>
      <c r="J33" s="20"/>
      <c r="K33" s="90"/>
      <c r="L33" s="20"/>
      <c r="M33" s="90"/>
      <c r="N33" s="90"/>
      <c r="O33" s="90"/>
      <c r="P33" s="90"/>
      <c r="Q33" s="90"/>
      <c r="R33" s="90"/>
      <c r="S33" s="90"/>
      <c r="T33" s="90"/>
      <c r="U33" s="9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I33" s="63"/>
      <c r="AJ33" s="63"/>
      <c r="AK33" s="63"/>
      <c r="AL33" s="63"/>
      <c r="AM33" s="279"/>
      <c r="AN33" s="63"/>
      <c r="AO33" s="279"/>
      <c r="AP33" s="63"/>
      <c r="AS33" s="63"/>
      <c r="AT33" s="63"/>
      <c r="AU33" s="63"/>
      <c r="AV33" s="63"/>
      <c r="AW33" s="279"/>
      <c r="AX33" s="63"/>
      <c r="AY33" s="279"/>
      <c r="AZ33" s="63"/>
    </row>
    <row r="34" spans="1:52" hidden="1">
      <c r="A34" s="15"/>
      <c r="B34" s="284"/>
      <c r="C34" s="304"/>
      <c r="D34" s="84"/>
      <c r="E34" s="86"/>
      <c r="F34" s="85"/>
      <c r="G34" s="305"/>
      <c r="H34" s="78"/>
      <c r="I34" s="78"/>
      <c r="J34" s="20"/>
      <c r="K34" s="90"/>
      <c r="L34" s="20"/>
      <c r="M34" s="90"/>
      <c r="N34" s="90"/>
      <c r="O34" s="90"/>
      <c r="P34" s="90"/>
      <c r="Q34" s="90"/>
      <c r="R34" s="90"/>
      <c r="S34" s="90"/>
      <c r="T34" s="90"/>
      <c r="U34" s="90"/>
      <c r="V34" s="20"/>
      <c r="W34" s="20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I34" s="63"/>
      <c r="AJ34" s="63"/>
      <c r="AK34" s="63"/>
      <c r="AL34" s="63"/>
      <c r="AM34" s="63"/>
      <c r="AN34" s="63"/>
      <c r="AO34" s="63"/>
      <c r="AP34" s="63"/>
      <c r="AS34" s="15"/>
      <c r="AT34" s="15"/>
      <c r="AU34" s="15"/>
      <c r="AV34" s="15"/>
      <c r="AW34" s="15"/>
      <c r="AX34" s="15"/>
    </row>
    <row r="35" spans="1:52" ht="20.25" hidden="1" customHeight="1">
      <c r="A35" s="15"/>
      <c r="B35" s="17"/>
      <c r="C35" s="15"/>
      <c r="D35" s="84"/>
      <c r="E35" s="305"/>
      <c r="F35" s="19"/>
      <c r="G35" s="305"/>
      <c r="H35" s="78"/>
      <c r="I35" s="78"/>
      <c r="J35" s="305"/>
      <c r="K35" s="305"/>
      <c r="L35" s="305"/>
      <c r="M35" s="305"/>
      <c r="N35" s="305"/>
      <c r="O35" s="305"/>
      <c r="P35" s="305"/>
      <c r="Q35" s="1"/>
      <c r="R35" s="1"/>
      <c r="S35" s="20"/>
      <c r="T35" s="20"/>
      <c r="U35" s="303"/>
      <c r="V35" s="303"/>
      <c r="W35" s="303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S35" s="15"/>
      <c r="AT35" s="15"/>
      <c r="AU35" s="15"/>
      <c r="AV35" s="15"/>
      <c r="AW35" s="15"/>
      <c r="AX35" s="15"/>
    </row>
    <row r="36" spans="1:52" ht="21" hidden="1" customHeight="1">
      <c r="A36" s="15"/>
      <c r="B36" s="17"/>
      <c r="C36" s="15" t="s">
        <v>11</v>
      </c>
      <c r="D36" s="15"/>
      <c r="E36" s="305"/>
      <c r="F36" s="19"/>
      <c r="G36" s="305"/>
      <c r="H36" s="78"/>
      <c r="I36" s="78"/>
      <c r="J36" s="305"/>
      <c r="K36" s="305"/>
      <c r="L36" s="305"/>
      <c r="M36" s="305"/>
      <c r="N36" s="305"/>
      <c r="O36" s="305"/>
      <c r="P36" s="305"/>
      <c r="Q36" s="1"/>
      <c r="R36" s="1"/>
      <c r="S36" s="20"/>
      <c r="T36" s="20"/>
      <c r="U36" s="303"/>
      <c r="V36" s="303"/>
      <c r="W36" s="303"/>
      <c r="X36" s="303"/>
      <c r="Y36" s="306"/>
      <c r="Z36" s="306"/>
      <c r="AA36" s="306"/>
      <c r="AB36" s="306"/>
      <c r="AC36" s="306"/>
      <c r="AD36" s="306"/>
      <c r="AE36" s="306"/>
      <c r="AF36" s="306"/>
      <c r="AG36" s="306"/>
      <c r="AS36" s="15"/>
      <c r="AT36" s="15"/>
      <c r="AU36" s="15"/>
      <c r="AV36" s="15"/>
      <c r="AW36" s="15"/>
      <c r="AX36" s="15"/>
    </row>
    <row r="37" spans="1:52" hidden="1">
      <c r="A37" s="15"/>
      <c r="B37" s="17"/>
      <c r="C37" s="15" t="s">
        <v>12</v>
      </c>
      <c r="D37" s="15"/>
      <c r="E37" s="305"/>
      <c r="F37" s="19"/>
      <c r="G37" s="305"/>
      <c r="H37" s="78"/>
      <c r="I37" s="78"/>
      <c r="J37" s="305"/>
      <c r="K37" s="305"/>
      <c r="L37" s="305"/>
      <c r="M37" s="305"/>
      <c r="N37" s="305"/>
      <c r="O37" s="305"/>
      <c r="P37" s="305"/>
      <c r="Q37" s="1"/>
      <c r="R37" s="1"/>
      <c r="S37" s="20"/>
      <c r="T37" s="20"/>
      <c r="U37" s="303"/>
      <c r="V37" s="303"/>
      <c r="W37" s="303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S37" s="15"/>
      <c r="AT37" s="15"/>
      <c r="AU37" s="15"/>
      <c r="AV37" s="15"/>
      <c r="AW37" s="15"/>
      <c r="AX37" s="15"/>
    </row>
    <row r="38" spans="1:52" ht="21" hidden="1" customHeight="1">
      <c r="A38" s="15"/>
      <c r="B38" s="17"/>
      <c r="C38" s="15" t="s">
        <v>13</v>
      </c>
      <c r="D38" s="15"/>
      <c r="E38" s="305"/>
      <c r="F38" s="19"/>
      <c r="G38" s="305"/>
      <c r="H38" s="305"/>
      <c r="I38" s="305"/>
      <c r="J38" s="305"/>
      <c r="K38" s="305"/>
      <c r="L38" s="305"/>
      <c r="M38" s="305"/>
      <c r="N38" s="305"/>
      <c r="O38" s="305"/>
      <c r="P38" s="305"/>
      <c r="Q38" s="1"/>
      <c r="R38" s="1"/>
      <c r="S38" s="20"/>
      <c r="T38" s="20"/>
      <c r="U38" s="303"/>
      <c r="V38" s="303"/>
      <c r="W38" s="303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S38" s="15"/>
      <c r="AT38" s="15"/>
      <c r="AU38" s="15"/>
      <c r="AV38" s="15"/>
      <c r="AW38" s="15"/>
      <c r="AX38" s="15"/>
    </row>
    <row r="39" spans="1:52" ht="16.5" hidden="1" customHeight="1">
      <c r="A39" s="15"/>
      <c r="B39" s="17"/>
      <c r="C39" s="15" t="s">
        <v>14</v>
      </c>
      <c r="D39" s="15"/>
      <c r="E39" s="305"/>
      <c r="F39" s="19"/>
      <c r="G39" s="305"/>
      <c r="H39" s="305"/>
      <c r="I39" s="305"/>
      <c r="J39" s="305"/>
      <c r="K39" s="305"/>
      <c r="L39" s="305"/>
      <c r="M39" s="305"/>
      <c r="N39" s="305"/>
      <c r="O39" s="305"/>
      <c r="P39" s="305"/>
      <c r="Q39" s="1"/>
      <c r="R39" s="1"/>
      <c r="S39" s="20"/>
      <c r="T39" s="20"/>
      <c r="U39" s="15"/>
      <c r="V39" s="15"/>
      <c r="W39" s="15"/>
      <c r="AH39" s="15"/>
      <c r="AS39" s="15"/>
      <c r="AT39" s="15"/>
      <c r="AU39" s="15"/>
      <c r="AV39" s="15"/>
      <c r="AW39" s="15"/>
      <c r="AX39" s="15"/>
    </row>
    <row r="40" spans="1:52" ht="15.75" hidden="1" customHeight="1">
      <c r="A40" s="79"/>
      <c r="B40" s="1952"/>
      <c r="C40" s="15" t="s">
        <v>15</v>
      </c>
      <c r="D40" s="304"/>
      <c r="E40" s="305"/>
      <c r="F40" s="19"/>
      <c r="G40" s="305"/>
      <c r="H40" s="305"/>
      <c r="I40" s="305"/>
      <c r="J40" s="305"/>
      <c r="K40" s="305"/>
      <c r="L40" s="305"/>
      <c r="M40" s="305"/>
      <c r="N40" s="305"/>
      <c r="O40" s="305"/>
      <c r="P40" s="305"/>
      <c r="Q40" s="15"/>
      <c r="R40" s="15"/>
      <c r="S40" s="20"/>
      <c r="T40" s="20"/>
      <c r="U40" s="15"/>
      <c r="V40" s="15"/>
      <c r="W40" s="15"/>
      <c r="Y40" s="15"/>
      <c r="AS40" s="15"/>
      <c r="AT40" s="15"/>
      <c r="AU40" s="15"/>
      <c r="AV40" s="15"/>
      <c r="AW40" s="15"/>
      <c r="AX40" s="15"/>
    </row>
    <row r="41" spans="1:52" ht="8.25" customHeight="1">
      <c r="A41" s="15"/>
      <c r="B41" s="1952"/>
      <c r="C41" s="15"/>
      <c r="D41" s="304"/>
      <c r="E41" s="305"/>
      <c r="F41" s="19"/>
      <c r="G41" s="305"/>
      <c r="H41" s="305"/>
      <c r="I41" s="305"/>
      <c r="J41" s="305"/>
      <c r="K41" s="305"/>
      <c r="L41" s="305"/>
      <c r="M41" s="305"/>
      <c r="N41" s="305"/>
      <c r="O41" s="305"/>
      <c r="P41" s="305"/>
      <c r="Q41" s="15"/>
      <c r="R41" s="15"/>
      <c r="S41" s="20"/>
      <c r="T41" s="20"/>
      <c r="U41" s="1"/>
      <c r="V41" s="1"/>
      <c r="Y41" s="15"/>
      <c r="AS41" s="15"/>
      <c r="AT41" s="15"/>
      <c r="AU41" s="15"/>
      <c r="AV41" s="15"/>
      <c r="AW41" s="15"/>
      <c r="AX41" s="15"/>
    </row>
    <row r="42" spans="1:52" ht="15.75" customHeight="1">
      <c r="A42" s="15"/>
      <c r="B42" s="1952" t="s">
        <v>385</v>
      </c>
      <c r="C42" s="307"/>
      <c r="D42" s="38" t="s">
        <v>269</v>
      </c>
      <c r="E42" s="309"/>
      <c r="F42" s="309"/>
      <c r="G42" s="309"/>
      <c r="H42" s="309"/>
      <c r="I42" s="309"/>
      <c r="J42" s="309"/>
      <c r="K42" s="309"/>
      <c r="L42" s="309"/>
      <c r="M42" s="309"/>
      <c r="N42" s="309"/>
      <c r="O42" s="309"/>
      <c r="P42" s="305"/>
      <c r="Q42" s="303"/>
      <c r="R42" s="303"/>
      <c r="S42" s="303"/>
      <c r="T42" s="303"/>
      <c r="U42" s="303"/>
      <c r="V42" s="303"/>
      <c r="W42" s="303"/>
      <c r="Y42" s="15"/>
      <c r="AS42" s="15"/>
      <c r="AT42" s="15"/>
      <c r="AU42" s="15"/>
      <c r="AV42" s="15"/>
      <c r="AW42" s="15"/>
      <c r="AX42" s="15"/>
    </row>
    <row r="43" spans="1:52" ht="50.25" customHeight="1">
      <c r="A43" s="15"/>
      <c r="B43" s="1952"/>
      <c r="C43" s="307"/>
      <c r="D43" s="38" t="s">
        <v>386</v>
      </c>
      <c r="E43" s="309"/>
      <c r="F43" s="309"/>
      <c r="G43" s="309"/>
      <c r="H43" s="309"/>
      <c r="I43" s="309"/>
      <c r="J43" s="309"/>
      <c r="K43" s="309"/>
      <c r="L43" s="309"/>
      <c r="M43" s="309"/>
      <c r="N43" s="309"/>
      <c r="O43" s="309"/>
      <c r="P43" s="305"/>
      <c r="Q43" s="303"/>
      <c r="R43" s="303"/>
      <c r="S43" s="303"/>
      <c r="T43" s="303"/>
      <c r="U43" s="303"/>
      <c r="V43" s="303"/>
      <c r="W43" s="303"/>
      <c r="Y43" s="15"/>
      <c r="AS43" s="15"/>
      <c r="AT43" s="15"/>
      <c r="AU43" s="15"/>
      <c r="AV43" s="15"/>
      <c r="AW43" s="15"/>
      <c r="AX43" s="15"/>
    </row>
    <row r="44" spans="1:52" ht="25.5">
      <c r="A44" s="1954"/>
      <c r="B44" s="1630"/>
      <c r="C44" s="1630"/>
      <c r="D44" s="1959" t="s">
        <v>294</v>
      </c>
      <c r="E44" s="1960"/>
      <c r="F44" s="1960"/>
      <c r="G44" s="1960"/>
      <c r="H44" s="1960"/>
      <c r="I44" s="1960"/>
      <c r="J44" s="1960"/>
      <c r="K44" s="1960"/>
      <c r="L44" s="1960"/>
      <c r="M44" s="1960"/>
      <c r="N44" s="1960"/>
      <c r="O44" s="1960"/>
      <c r="P44" s="1960"/>
      <c r="Q44" s="1960"/>
      <c r="R44" s="1960"/>
      <c r="S44" s="1960"/>
      <c r="T44" s="1960"/>
      <c r="U44" s="1960"/>
      <c r="V44" s="1960"/>
      <c r="W44" s="1960"/>
      <c r="X44" s="1960"/>
      <c r="Y44" s="1960"/>
      <c r="Z44" s="1960"/>
      <c r="AA44" s="1960"/>
      <c r="AB44" s="1960"/>
      <c r="AC44" s="1960"/>
      <c r="AD44" s="1960"/>
      <c r="AE44" s="1960"/>
      <c r="AF44" s="1960"/>
      <c r="AG44" s="1960"/>
      <c r="AH44" s="1960"/>
      <c r="AI44" s="1960"/>
      <c r="AJ44" s="1961"/>
    </row>
    <row r="45" spans="1:52">
      <c r="A45" s="1954"/>
      <c r="B45" s="1953" t="s">
        <v>1</v>
      </c>
      <c r="C45" s="1955" t="s">
        <v>2</v>
      </c>
      <c r="D45" s="1955" t="s">
        <v>1686</v>
      </c>
      <c r="E45" s="1991" t="s">
        <v>16</v>
      </c>
      <c r="F45" s="1992"/>
      <c r="G45" s="1992"/>
      <c r="H45" s="1992"/>
      <c r="I45" s="1992"/>
      <c r="J45" s="1992"/>
      <c r="K45" s="1992"/>
      <c r="L45" s="1993"/>
      <c r="M45" s="1629">
        <v>1</v>
      </c>
      <c r="N45" s="327">
        <v>2</v>
      </c>
      <c r="O45" s="1629">
        <v>1</v>
      </c>
      <c r="P45" s="327">
        <v>2</v>
      </c>
      <c r="Q45" s="1629">
        <v>1</v>
      </c>
      <c r="R45" s="327">
        <v>2</v>
      </c>
      <c r="S45" s="1629">
        <v>1</v>
      </c>
      <c r="T45" s="327">
        <v>2</v>
      </c>
      <c r="U45" s="1629">
        <v>1</v>
      </c>
      <c r="V45" s="327">
        <v>2</v>
      </c>
      <c r="W45" s="1629">
        <v>1</v>
      </c>
      <c r="X45" s="327">
        <v>2</v>
      </c>
      <c r="Y45" s="1629">
        <v>1</v>
      </c>
      <c r="Z45" s="327">
        <v>2</v>
      </c>
      <c r="AA45" s="1629">
        <v>1</v>
      </c>
      <c r="AB45" s="327">
        <v>2</v>
      </c>
      <c r="AC45" s="1629">
        <v>1</v>
      </c>
      <c r="AD45" s="1682">
        <v>2</v>
      </c>
      <c r="AE45" s="1629">
        <v>1</v>
      </c>
      <c r="AF45" s="1682">
        <v>2</v>
      </c>
      <c r="AG45" s="1629">
        <v>1</v>
      </c>
      <c r="AH45" s="1676">
        <v>2</v>
      </c>
      <c r="AI45" s="1624">
        <v>1</v>
      </c>
      <c r="AJ45" s="334">
        <v>2</v>
      </c>
    </row>
    <row r="46" spans="1:52">
      <c r="A46" s="1956"/>
      <c r="B46" s="1953"/>
      <c r="C46" s="1955"/>
      <c r="D46" s="1990"/>
      <c r="E46" s="1625" t="s">
        <v>0</v>
      </c>
      <c r="F46" s="1626" t="s">
        <v>48</v>
      </c>
      <c r="G46" s="1626"/>
      <c r="H46" s="1994" t="s">
        <v>552</v>
      </c>
      <c r="I46" s="1995"/>
      <c r="J46" s="1626" t="s">
        <v>8</v>
      </c>
      <c r="K46" s="1626" t="s">
        <v>9</v>
      </c>
      <c r="L46" s="1626" t="s">
        <v>10</v>
      </c>
      <c r="M46" s="1629">
        <v>1</v>
      </c>
      <c r="N46" s="1629">
        <v>2</v>
      </c>
      <c r="O46" s="1629">
        <v>3</v>
      </c>
      <c r="P46" s="1629">
        <v>4</v>
      </c>
      <c r="Q46" s="1629">
        <v>5</v>
      </c>
      <c r="R46" s="1629">
        <v>6</v>
      </c>
      <c r="S46" s="1629">
        <v>7</v>
      </c>
      <c r="T46" s="1629">
        <v>8</v>
      </c>
      <c r="U46" s="1629">
        <v>9</v>
      </c>
      <c r="V46" s="1629">
        <v>10</v>
      </c>
      <c r="W46" s="1629">
        <v>11</v>
      </c>
      <c r="X46" s="1629">
        <v>12</v>
      </c>
      <c r="Y46" s="1629">
        <v>13</v>
      </c>
      <c r="Z46" s="1629">
        <v>14</v>
      </c>
      <c r="AA46" s="1629">
        <v>15</v>
      </c>
      <c r="AB46" s="1629">
        <v>16</v>
      </c>
      <c r="AC46" s="1629">
        <v>17</v>
      </c>
      <c r="AD46" s="1629">
        <v>18</v>
      </c>
      <c r="AE46" s="1629">
        <v>19</v>
      </c>
      <c r="AF46" s="1629">
        <v>20</v>
      </c>
      <c r="AG46" s="1629">
        <v>21</v>
      </c>
      <c r="AH46" s="1629">
        <v>22</v>
      </c>
      <c r="AI46" s="1629">
        <v>23</v>
      </c>
      <c r="AJ46" s="1629">
        <v>24</v>
      </c>
    </row>
    <row r="47" spans="1:52" ht="18">
      <c r="A47" s="1997" t="s">
        <v>363</v>
      </c>
      <c r="B47" s="1360" t="s">
        <v>384</v>
      </c>
      <c r="C47" s="3"/>
      <c r="D47" s="3"/>
      <c r="E47" s="3" t="s">
        <v>18</v>
      </c>
      <c r="F47" s="1629">
        <v>0</v>
      </c>
      <c r="G47" s="1629"/>
      <c r="H47" s="607" t="s">
        <v>1781</v>
      </c>
      <c r="I47" s="607" t="s">
        <v>1782</v>
      </c>
      <c r="J47" s="1629"/>
      <c r="K47" s="1629"/>
      <c r="L47" s="37">
        <v>0</v>
      </c>
      <c r="M47" s="328">
        <f>M26+M27</f>
        <v>0.2468770833333333</v>
      </c>
      <c r="N47" s="329">
        <f>N26+N27</f>
        <v>0.26423819444444446</v>
      </c>
      <c r="O47" s="328">
        <f>O26+O27</f>
        <v>0.29201597222222225</v>
      </c>
      <c r="P47" s="329">
        <f>P27+P26</f>
        <v>0.30563125000000008</v>
      </c>
      <c r="Q47" s="328">
        <f>Q27+Q26</f>
        <v>0.34035347222222234</v>
      </c>
      <c r="R47" s="329">
        <f t="shared" ref="R47:Y47" si="30">R26+R27</f>
        <v>0.35813541666666682</v>
      </c>
      <c r="S47" s="328">
        <f t="shared" si="30"/>
        <v>0.3824409722222224</v>
      </c>
      <c r="T47" s="329">
        <f t="shared" si="30"/>
        <v>0.39952847222222243</v>
      </c>
      <c r="U47" s="328">
        <f t="shared" si="30"/>
        <v>0.42383402777777801</v>
      </c>
      <c r="V47" s="329">
        <f t="shared" si="30"/>
        <v>0.46244930555555586</v>
      </c>
      <c r="W47" s="328">
        <f t="shared" si="30"/>
        <v>0.47633819444444481</v>
      </c>
      <c r="X47" s="329">
        <f t="shared" si="30"/>
        <v>0.50384236111111147</v>
      </c>
      <c r="Y47" s="328">
        <f t="shared" si="30"/>
        <v>0.52467569444444473</v>
      </c>
      <c r="Z47" s="329">
        <f>Z27+Z26</f>
        <v>0.54523541666666686</v>
      </c>
      <c r="AA47" s="328">
        <f t="shared" ref="AA47:AJ47" si="31">AA26+AA27</f>
        <v>0.56954097222222233</v>
      </c>
      <c r="AB47" s="329">
        <f t="shared" si="31"/>
        <v>0.58732291666666669</v>
      </c>
      <c r="AC47" s="328">
        <f t="shared" si="31"/>
        <v>0.61162847222222216</v>
      </c>
      <c r="AD47" s="329">
        <f t="shared" si="31"/>
        <v>0.63566041666666651</v>
      </c>
      <c r="AE47" s="328">
        <f t="shared" si="31"/>
        <v>0.65302152777777756</v>
      </c>
      <c r="AF47" s="329">
        <f t="shared" si="31"/>
        <v>0.67774791666666634</v>
      </c>
      <c r="AG47" s="328">
        <f t="shared" si="31"/>
        <v>0.69510902777777739</v>
      </c>
      <c r="AH47" s="330">
        <f t="shared" si="31"/>
        <v>0.71914097222222173</v>
      </c>
      <c r="AI47" s="331">
        <f t="shared" si="31"/>
        <v>0.73650208333333278</v>
      </c>
      <c r="AJ47" s="330">
        <f t="shared" si="31"/>
        <v>0.75706180555555491</v>
      </c>
    </row>
    <row r="48" spans="1:52">
      <c r="A48" s="1951"/>
      <c r="B48" s="1663" t="s">
        <v>383</v>
      </c>
      <c r="C48" s="1625" t="s">
        <v>154</v>
      </c>
      <c r="D48" s="1625" t="s">
        <v>1684</v>
      </c>
      <c r="E48" s="1627" t="s">
        <v>19</v>
      </c>
      <c r="F48" s="28">
        <v>1</v>
      </c>
      <c r="G48" s="28">
        <f>F48</f>
        <v>1</v>
      </c>
      <c r="H48" s="607" t="s">
        <v>1783</v>
      </c>
      <c r="I48" s="607" t="s">
        <v>1784</v>
      </c>
      <c r="J48" s="1629">
        <v>30</v>
      </c>
      <c r="K48" s="37">
        <f t="shared" ref="K48:K67" si="32">(F48/J48)/24</f>
        <v>1.3888888888888889E-3</v>
      </c>
      <c r="L48" s="37">
        <f>L47+K48</f>
        <v>1.3888888888888889E-3</v>
      </c>
      <c r="M48" s="98">
        <f t="shared" ref="M48:AB48" si="33">M47+$K48</f>
        <v>0.24826597222222219</v>
      </c>
      <c r="N48" s="98">
        <f t="shared" si="33"/>
        <v>0.26562708333333335</v>
      </c>
      <c r="O48" s="98">
        <f t="shared" si="33"/>
        <v>0.29340486111111114</v>
      </c>
      <c r="P48" s="98">
        <f t="shared" si="33"/>
        <v>0.30702013888888896</v>
      </c>
      <c r="Q48" s="98">
        <f t="shared" si="33"/>
        <v>0.34174236111111123</v>
      </c>
      <c r="R48" s="98">
        <f t="shared" si="33"/>
        <v>0.3595243055555557</v>
      </c>
      <c r="S48" s="98">
        <f t="shared" si="33"/>
        <v>0.38382986111111128</v>
      </c>
      <c r="T48" s="98">
        <f t="shared" si="33"/>
        <v>0.40091736111111131</v>
      </c>
      <c r="U48" s="98">
        <f t="shared" si="33"/>
        <v>0.42522291666666689</v>
      </c>
      <c r="V48" s="98">
        <f t="shared" si="33"/>
        <v>0.46383819444444474</v>
      </c>
      <c r="W48" s="98">
        <f t="shared" si="33"/>
        <v>0.47772708333333369</v>
      </c>
      <c r="X48" s="98">
        <f t="shared" si="33"/>
        <v>0.50523125000000035</v>
      </c>
      <c r="Y48" s="98">
        <f t="shared" si="33"/>
        <v>0.52606458333333361</v>
      </c>
      <c r="Z48" s="98">
        <f t="shared" si="33"/>
        <v>0.54662430555555575</v>
      </c>
      <c r="AA48" s="98">
        <f t="shared" si="33"/>
        <v>0.57092986111111121</v>
      </c>
      <c r="AB48" s="98">
        <f t="shared" si="33"/>
        <v>0.58871180555555558</v>
      </c>
      <c r="AC48" s="98">
        <f t="shared" ref="AC48:AG48" si="34">AC47+$K48</f>
        <v>0.61301736111111105</v>
      </c>
      <c r="AD48" s="98">
        <f t="shared" si="34"/>
        <v>0.63704930555555539</v>
      </c>
      <c r="AE48" s="98">
        <f t="shared" si="34"/>
        <v>0.65441041666666644</v>
      </c>
      <c r="AF48" s="98">
        <f t="shared" si="34"/>
        <v>0.67913680555555522</v>
      </c>
      <c r="AG48" s="98">
        <f t="shared" si="34"/>
        <v>0.69649791666666627</v>
      </c>
      <c r="AH48" s="98">
        <f t="shared" ref="AH48:AJ48" si="35">AH47+$K48</f>
        <v>0.72052986111111061</v>
      </c>
      <c r="AI48" s="98">
        <f t="shared" si="35"/>
        <v>0.73789097222222166</v>
      </c>
      <c r="AJ48" s="98">
        <f t="shared" si="35"/>
        <v>0.7584506944444438</v>
      </c>
    </row>
    <row r="49" spans="1:36" ht="21.75" customHeight="1">
      <c r="A49" s="1951"/>
      <c r="B49" s="1680" t="s">
        <v>382</v>
      </c>
      <c r="C49" s="1625" t="s">
        <v>156</v>
      </c>
      <c r="D49" s="1625" t="s">
        <v>1684</v>
      </c>
      <c r="E49" s="1627" t="s">
        <v>20</v>
      </c>
      <c r="F49" s="28">
        <v>0.78</v>
      </c>
      <c r="G49" s="28">
        <f>F48+F49</f>
        <v>1.78</v>
      </c>
      <c r="H49" s="607" t="s">
        <v>1785</v>
      </c>
      <c r="I49" s="607" t="s">
        <v>1792</v>
      </c>
      <c r="J49" s="1629">
        <v>30</v>
      </c>
      <c r="K49" s="37">
        <f t="shared" si="32"/>
        <v>1.0833333333333335E-3</v>
      </c>
      <c r="L49" s="37">
        <f t="shared" ref="L49:L67" si="36">L48+K49</f>
        <v>2.4722222222222224E-3</v>
      </c>
      <c r="M49" s="98">
        <f t="shared" ref="M49:AG49" si="37">M48+$K49</f>
        <v>0.24934930555555551</v>
      </c>
      <c r="N49" s="98">
        <f t="shared" si="37"/>
        <v>0.26671041666666667</v>
      </c>
      <c r="O49" s="98">
        <f t="shared" si="37"/>
        <v>0.29448819444444446</v>
      </c>
      <c r="P49" s="98">
        <f t="shared" si="37"/>
        <v>0.30810347222222229</v>
      </c>
      <c r="Q49" s="98">
        <f t="shared" si="37"/>
        <v>0.34282569444444455</v>
      </c>
      <c r="R49" s="98">
        <f t="shared" si="37"/>
        <v>0.36060763888888903</v>
      </c>
      <c r="S49" s="98">
        <f t="shared" si="37"/>
        <v>0.38491319444444461</v>
      </c>
      <c r="T49" s="98">
        <f t="shared" si="37"/>
        <v>0.40200069444444464</v>
      </c>
      <c r="U49" s="98">
        <f t="shared" si="37"/>
        <v>0.42630625000000022</v>
      </c>
      <c r="V49" s="98">
        <f t="shared" si="37"/>
        <v>0.46492152777777807</v>
      </c>
      <c r="W49" s="98">
        <f t="shared" si="37"/>
        <v>0.47881041666666702</v>
      </c>
      <c r="X49" s="98">
        <f t="shared" si="37"/>
        <v>0.50631458333333368</v>
      </c>
      <c r="Y49" s="98">
        <f t="shared" si="37"/>
        <v>0.52714791666666694</v>
      </c>
      <c r="Z49" s="98">
        <f t="shared" si="37"/>
        <v>0.54770763888888907</v>
      </c>
      <c r="AA49" s="98">
        <f t="shared" si="37"/>
        <v>0.57201319444444454</v>
      </c>
      <c r="AB49" s="98">
        <f t="shared" si="37"/>
        <v>0.5897951388888889</v>
      </c>
      <c r="AC49" s="98">
        <f t="shared" si="37"/>
        <v>0.61410069444444437</v>
      </c>
      <c r="AD49" s="98">
        <f t="shared" si="37"/>
        <v>0.63813263888888871</v>
      </c>
      <c r="AE49" s="98">
        <f t="shared" si="37"/>
        <v>0.65549374999999976</v>
      </c>
      <c r="AF49" s="98">
        <f t="shared" si="37"/>
        <v>0.68022013888888855</v>
      </c>
      <c r="AG49" s="98">
        <f t="shared" si="37"/>
        <v>0.6975812499999996</v>
      </c>
      <c r="AH49" s="98">
        <f t="shared" ref="AH49:AJ49" si="38">AH48+$K49</f>
        <v>0.72161319444444394</v>
      </c>
      <c r="AI49" s="98">
        <f t="shared" si="38"/>
        <v>0.73897430555555499</v>
      </c>
      <c r="AJ49" s="98">
        <f t="shared" si="38"/>
        <v>0.75953402777777712</v>
      </c>
    </row>
    <row r="50" spans="1:36">
      <c r="A50" s="1951"/>
      <c r="B50" s="1678" t="s">
        <v>381</v>
      </c>
      <c r="C50" s="1264" t="s">
        <v>4</v>
      </c>
      <c r="D50" s="1627"/>
      <c r="E50" s="1627" t="s">
        <v>21</v>
      </c>
      <c r="F50" s="28">
        <v>0.12</v>
      </c>
      <c r="G50" s="28">
        <f>G49+F50</f>
        <v>1.9</v>
      </c>
      <c r="H50" s="607" t="s">
        <v>533</v>
      </c>
      <c r="I50" s="607" t="s">
        <v>91</v>
      </c>
      <c r="J50" s="1629">
        <v>15</v>
      </c>
      <c r="K50" s="37">
        <f t="shared" si="32"/>
        <v>3.3333333333333332E-4</v>
      </c>
      <c r="L50" s="37">
        <f t="shared" si="36"/>
        <v>2.8055555555555559E-3</v>
      </c>
      <c r="M50" s="98">
        <f t="shared" ref="M50:AG50" si="39">M49+$K50</f>
        <v>0.24968263888888884</v>
      </c>
      <c r="N50" s="98">
        <f t="shared" si="39"/>
        <v>0.26704375000000002</v>
      </c>
      <c r="O50" s="98">
        <f t="shared" si="39"/>
        <v>0.29482152777777781</v>
      </c>
      <c r="P50" s="98">
        <f t="shared" si="39"/>
        <v>0.30843680555555564</v>
      </c>
      <c r="Q50" s="98">
        <f t="shared" si="39"/>
        <v>0.3431590277777779</v>
      </c>
      <c r="R50" s="98">
        <f t="shared" si="39"/>
        <v>0.36094097222222238</v>
      </c>
      <c r="S50" s="98">
        <f t="shared" si="39"/>
        <v>0.38524652777777796</v>
      </c>
      <c r="T50" s="98">
        <f t="shared" si="39"/>
        <v>0.40233402777777799</v>
      </c>
      <c r="U50" s="98">
        <f t="shared" si="39"/>
        <v>0.42663958333333357</v>
      </c>
      <c r="V50" s="98">
        <f t="shared" si="39"/>
        <v>0.46525486111111142</v>
      </c>
      <c r="W50" s="98">
        <f t="shared" si="39"/>
        <v>0.47914375000000037</v>
      </c>
      <c r="X50" s="98">
        <f t="shared" si="39"/>
        <v>0.50664791666666698</v>
      </c>
      <c r="Y50" s="98">
        <f t="shared" si="39"/>
        <v>0.52748125000000023</v>
      </c>
      <c r="Z50" s="98">
        <f t="shared" si="39"/>
        <v>0.54804097222222237</v>
      </c>
      <c r="AA50" s="98">
        <f t="shared" si="39"/>
        <v>0.57234652777777784</v>
      </c>
      <c r="AB50" s="98">
        <f t="shared" si="39"/>
        <v>0.5901284722222222</v>
      </c>
      <c r="AC50" s="98">
        <f t="shared" si="39"/>
        <v>0.61443402777777767</v>
      </c>
      <c r="AD50" s="98">
        <f t="shared" si="39"/>
        <v>0.63846597222222201</v>
      </c>
      <c r="AE50" s="98">
        <f t="shared" si="39"/>
        <v>0.65582708333333306</v>
      </c>
      <c r="AF50" s="98">
        <f t="shared" si="39"/>
        <v>0.68055347222222184</v>
      </c>
      <c r="AG50" s="98">
        <f t="shared" si="39"/>
        <v>0.69791458333333289</v>
      </c>
      <c r="AH50" s="98">
        <f t="shared" ref="AH50:AJ50" si="40">AH49+$K50</f>
        <v>0.72194652777777724</v>
      </c>
      <c r="AI50" s="98">
        <f t="shared" si="40"/>
        <v>0.73930763888888829</v>
      </c>
      <c r="AJ50" s="98">
        <f t="shared" si="40"/>
        <v>0.75986736111111042</v>
      </c>
    </row>
    <row r="51" spans="1:36" ht="18.75" customHeight="1">
      <c r="A51" s="1951"/>
      <c r="B51" s="1660" t="s">
        <v>380</v>
      </c>
      <c r="C51" s="1627"/>
      <c r="D51" s="1627"/>
      <c r="E51" s="1627" t="s">
        <v>22</v>
      </c>
      <c r="F51" s="28">
        <v>0.57499999999999996</v>
      </c>
      <c r="G51" s="28">
        <f>G50+F51</f>
        <v>2.4749999999999996</v>
      </c>
      <c r="H51" s="607" t="s">
        <v>533</v>
      </c>
      <c r="I51" s="607" t="s">
        <v>91</v>
      </c>
      <c r="J51" s="1629">
        <v>20</v>
      </c>
      <c r="K51" s="37">
        <f t="shared" si="32"/>
        <v>1.1979166666666666E-3</v>
      </c>
      <c r="L51" s="37">
        <f t="shared" si="36"/>
        <v>4.0034722222222225E-3</v>
      </c>
      <c r="M51" s="98">
        <f t="shared" ref="M51:AG51" si="41">M50+$K51</f>
        <v>0.2508805555555555</v>
      </c>
      <c r="N51" s="98">
        <f t="shared" si="41"/>
        <v>0.26824166666666671</v>
      </c>
      <c r="O51" s="98">
        <f t="shared" si="41"/>
        <v>0.2960194444444445</v>
      </c>
      <c r="P51" s="98">
        <f t="shared" si="41"/>
        <v>0.30963472222222232</v>
      </c>
      <c r="Q51" s="98">
        <f t="shared" si="41"/>
        <v>0.34435694444444459</v>
      </c>
      <c r="R51" s="98">
        <f t="shared" si="41"/>
        <v>0.36213888888888907</v>
      </c>
      <c r="S51" s="98">
        <f t="shared" si="41"/>
        <v>0.38644444444444465</v>
      </c>
      <c r="T51" s="98">
        <f t="shared" si="41"/>
        <v>0.40353194444444468</v>
      </c>
      <c r="U51" s="98">
        <f t="shared" si="41"/>
        <v>0.42783750000000026</v>
      </c>
      <c r="V51" s="98">
        <f t="shared" si="41"/>
        <v>0.4664527777777781</v>
      </c>
      <c r="W51" s="98">
        <f t="shared" si="41"/>
        <v>0.48034166666666706</v>
      </c>
      <c r="X51" s="98">
        <f t="shared" si="41"/>
        <v>0.50784583333333366</v>
      </c>
      <c r="Y51" s="98">
        <f t="shared" si="41"/>
        <v>0.52867916666666692</v>
      </c>
      <c r="Z51" s="98">
        <f t="shared" si="41"/>
        <v>0.54923888888888905</v>
      </c>
      <c r="AA51" s="98">
        <f t="shared" si="41"/>
        <v>0.57354444444444452</v>
      </c>
      <c r="AB51" s="98">
        <f t="shared" si="41"/>
        <v>0.59132638888888889</v>
      </c>
      <c r="AC51" s="98">
        <f t="shared" si="41"/>
        <v>0.61563194444444436</v>
      </c>
      <c r="AD51" s="98">
        <f t="shared" si="41"/>
        <v>0.6396638888888887</v>
      </c>
      <c r="AE51" s="98">
        <f t="shared" si="41"/>
        <v>0.65702499999999975</v>
      </c>
      <c r="AF51" s="98">
        <f t="shared" si="41"/>
        <v>0.68175138888888853</v>
      </c>
      <c r="AG51" s="98">
        <f t="shared" si="41"/>
        <v>0.69911249999999958</v>
      </c>
      <c r="AH51" s="98">
        <f t="shared" ref="AH51:AJ51" si="42">AH50+$K51</f>
        <v>0.72314444444444392</v>
      </c>
      <c r="AI51" s="98">
        <f t="shared" si="42"/>
        <v>0.74050555555555497</v>
      </c>
      <c r="AJ51" s="98">
        <f t="shared" si="42"/>
        <v>0.7610652777777771</v>
      </c>
    </row>
    <row r="52" spans="1:36">
      <c r="A52" s="1951"/>
      <c r="B52" s="1660" t="s">
        <v>379</v>
      </c>
      <c r="C52" s="1627"/>
      <c r="D52" s="1627"/>
      <c r="E52" s="1627" t="s">
        <v>23</v>
      </c>
      <c r="F52" s="288">
        <v>0.46</v>
      </c>
      <c r="G52" s="28">
        <f t="shared" ref="G52:G67" si="43">G51+F52</f>
        <v>2.9349999999999996</v>
      </c>
      <c r="H52" s="607" t="s">
        <v>533</v>
      </c>
      <c r="I52" s="607" t="s">
        <v>91</v>
      </c>
      <c r="J52" s="1629">
        <v>30</v>
      </c>
      <c r="K52" s="37">
        <f t="shared" si="32"/>
        <v>6.3888888888888893E-4</v>
      </c>
      <c r="L52" s="37">
        <f t="shared" si="36"/>
        <v>4.642361111111111E-3</v>
      </c>
      <c r="M52" s="98">
        <f t="shared" ref="M52:AG52" si="44">M51+$K52</f>
        <v>0.25151944444444441</v>
      </c>
      <c r="N52" s="98">
        <f t="shared" si="44"/>
        <v>0.26888055555555562</v>
      </c>
      <c r="O52" s="98">
        <f t="shared" si="44"/>
        <v>0.29665833333333341</v>
      </c>
      <c r="P52" s="98">
        <f t="shared" si="44"/>
        <v>0.31027361111111124</v>
      </c>
      <c r="Q52" s="98">
        <f t="shared" si="44"/>
        <v>0.3449958333333335</v>
      </c>
      <c r="R52" s="98">
        <f t="shared" si="44"/>
        <v>0.36277777777777798</v>
      </c>
      <c r="S52" s="98">
        <f t="shared" si="44"/>
        <v>0.38708333333333356</v>
      </c>
      <c r="T52" s="98">
        <f t="shared" si="44"/>
        <v>0.40417083333333359</v>
      </c>
      <c r="U52" s="98">
        <f t="shared" si="44"/>
        <v>0.42847638888888917</v>
      </c>
      <c r="V52" s="98">
        <f t="shared" si="44"/>
        <v>0.46709166666666702</v>
      </c>
      <c r="W52" s="98">
        <f t="shared" si="44"/>
        <v>0.48098055555555597</v>
      </c>
      <c r="X52" s="98">
        <f t="shared" si="44"/>
        <v>0.50848472222222252</v>
      </c>
      <c r="Y52" s="98">
        <f t="shared" si="44"/>
        <v>0.52931805555555578</v>
      </c>
      <c r="Z52" s="98">
        <f t="shared" si="44"/>
        <v>0.54987777777777791</v>
      </c>
      <c r="AA52" s="98">
        <f t="shared" si="44"/>
        <v>0.57418333333333338</v>
      </c>
      <c r="AB52" s="98">
        <f t="shared" si="44"/>
        <v>0.59196527777777774</v>
      </c>
      <c r="AC52" s="98">
        <f t="shared" si="44"/>
        <v>0.61627083333333321</v>
      </c>
      <c r="AD52" s="98">
        <f t="shared" si="44"/>
        <v>0.64030277777777755</v>
      </c>
      <c r="AE52" s="98">
        <f t="shared" si="44"/>
        <v>0.6576638888888886</v>
      </c>
      <c r="AF52" s="98">
        <f t="shared" si="44"/>
        <v>0.68239027777777739</v>
      </c>
      <c r="AG52" s="98">
        <f t="shared" si="44"/>
        <v>0.69975138888888844</v>
      </c>
      <c r="AH52" s="98">
        <f t="shared" ref="AH52:AJ52" si="45">AH51+$K52</f>
        <v>0.72378333333333278</v>
      </c>
      <c r="AI52" s="98">
        <f t="shared" si="45"/>
        <v>0.74114444444444383</v>
      </c>
      <c r="AJ52" s="98">
        <f t="shared" si="45"/>
        <v>0.76170416666666596</v>
      </c>
    </row>
    <row r="53" spans="1:36">
      <c r="A53" s="1951"/>
      <c r="B53" s="1660" t="s">
        <v>378</v>
      </c>
      <c r="C53" s="31"/>
      <c r="D53" s="31"/>
      <c r="E53" s="1627" t="s">
        <v>24</v>
      </c>
      <c r="F53" s="28">
        <v>0.53</v>
      </c>
      <c r="G53" s="28">
        <f t="shared" si="43"/>
        <v>3.4649999999999999</v>
      </c>
      <c r="H53" s="607" t="s">
        <v>533</v>
      </c>
      <c r="I53" s="607" t="s">
        <v>91</v>
      </c>
      <c r="J53" s="1629">
        <v>30</v>
      </c>
      <c r="K53" s="37">
        <f t="shared" si="32"/>
        <v>7.361111111111111E-4</v>
      </c>
      <c r="L53" s="37">
        <f t="shared" si="36"/>
        <v>5.378472222222222E-3</v>
      </c>
      <c r="M53" s="98">
        <f t="shared" ref="M53:AG53" si="46">M52+$K53</f>
        <v>0.25225555555555551</v>
      </c>
      <c r="N53" s="98">
        <f t="shared" si="46"/>
        <v>0.26961666666666673</v>
      </c>
      <c r="O53" s="98">
        <f t="shared" si="46"/>
        <v>0.29739444444444452</v>
      </c>
      <c r="P53" s="98">
        <f t="shared" si="46"/>
        <v>0.31100972222222234</v>
      </c>
      <c r="Q53" s="98">
        <f t="shared" si="46"/>
        <v>0.34573194444444461</v>
      </c>
      <c r="R53" s="98">
        <f t="shared" si="46"/>
        <v>0.36351388888888908</v>
      </c>
      <c r="S53" s="98">
        <f t="shared" si="46"/>
        <v>0.38781944444444466</v>
      </c>
      <c r="T53" s="98">
        <f t="shared" si="46"/>
        <v>0.40490694444444469</v>
      </c>
      <c r="U53" s="98">
        <f t="shared" si="46"/>
        <v>0.42921250000000027</v>
      </c>
      <c r="V53" s="98">
        <f t="shared" si="46"/>
        <v>0.46782777777777812</v>
      </c>
      <c r="W53" s="98">
        <f t="shared" si="46"/>
        <v>0.48171666666666707</v>
      </c>
      <c r="X53" s="98">
        <f t="shared" si="46"/>
        <v>0.50922083333333368</v>
      </c>
      <c r="Y53" s="98">
        <f t="shared" si="46"/>
        <v>0.53005416666666694</v>
      </c>
      <c r="Z53" s="98">
        <f t="shared" si="46"/>
        <v>0.55061388888888907</v>
      </c>
      <c r="AA53" s="98">
        <f t="shared" si="46"/>
        <v>0.57491944444444454</v>
      </c>
      <c r="AB53" s="98">
        <f t="shared" si="46"/>
        <v>0.5927013888888889</v>
      </c>
      <c r="AC53" s="98">
        <f t="shared" si="46"/>
        <v>0.61700694444444437</v>
      </c>
      <c r="AD53" s="98">
        <f t="shared" si="46"/>
        <v>0.64103888888888871</v>
      </c>
      <c r="AE53" s="98">
        <f t="shared" si="46"/>
        <v>0.65839999999999976</v>
      </c>
      <c r="AF53" s="98">
        <f t="shared" si="46"/>
        <v>0.68312638888888855</v>
      </c>
      <c r="AG53" s="98">
        <f t="shared" si="46"/>
        <v>0.7004874999999996</v>
      </c>
      <c r="AH53" s="98">
        <f t="shared" ref="AH53:AJ53" si="47">AH52+$K53</f>
        <v>0.72451944444444394</v>
      </c>
      <c r="AI53" s="98">
        <f t="shared" si="47"/>
        <v>0.74188055555555499</v>
      </c>
      <c r="AJ53" s="98">
        <f t="shared" si="47"/>
        <v>0.76244027777777712</v>
      </c>
    </row>
    <row r="54" spans="1:36" ht="21" customHeight="1">
      <c r="A54" s="1951"/>
      <c r="B54" s="1677" t="s">
        <v>377</v>
      </c>
      <c r="C54" s="1627"/>
      <c r="D54" s="1627"/>
      <c r="E54" s="1627" t="s">
        <v>25</v>
      </c>
      <c r="F54" s="299">
        <v>0.24</v>
      </c>
      <c r="G54" s="28">
        <f t="shared" si="43"/>
        <v>3.7050000000000001</v>
      </c>
      <c r="H54" s="607" t="s">
        <v>533</v>
      </c>
      <c r="I54" s="607" t="s">
        <v>91</v>
      </c>
      <c r="J54" s="1629">
        <v>20</v>
      </c>
      <c r="K54" s="37">
        <f t="shared" si="32"/>
        <v>5.0000000000000001E-4</v>
      </c>
      <c r="L54" s="37">
        <f t="shared" si="36"/>
        <v>5.8784722222222224E-3</v>
      </c>
      <c r="M54" s="98">
        <f t="shared" ref="M54:AG54" si="48">M53+$K54</f>
        <v>0.25275555555555551</v>
      </c>
      <c r="N54" s="98">
        <f t="shared" si="48"/>
        <v>0.27011666666666673</v>
      </c>
      <c r="O54" s="98">
        <f t="shared" si="48"/>
        <v>0.29789444444444452</v>
      </c>
      <c r="P54" s="98">
        <f t="shared" si="48"/>
        <v>0.31150972222222234</v>
      </c>
      <c r="Q54" s="98">
        <f t="shared" si="48"/>
        <v>0.34623194444444461</v>
      </c>
      <c r="R54" s="98">
        <f t="shared" si="48"/>
        <v>0.36401388888888908</v>
      </c>
      <c r="S54" s="98">
        <f t="shared" si="48"/>
        <v>0.38831944444444466</v>
      </c>
      <c r="T54" s="98">
        <f t="shared" si="48"/>
        <v>0.40540694444444469</v>
      </c>
      <c r="U54" s="98">
        <f t="shared" si="48"/>
        <v>0.42971250000000027</v>
      </c>
      <c r="V54" s="98">
        <f t="shared" si="48"/>
        <v>0.46832777777777812</v>
      </c>
      <c r="W54" s="98">
        <f t="shared" si="48"/>
        <v>0.48221666666666707</v>
      </c>
      <c r="X54" s="98">
        <f t="shared" si="48"/>
        <v>0.50972083333333362</v>
      </c>
      <c r="Y54" s="98">
        <f t="shared" si="48"/>
        <v>0.53055416666666688</v>
      </c>
      <c r="Z54" s="98">
        <f t="shared" si="48"/>
        <v>0.55111388888888901</v>
      </c>
      <c r="AA54" s="98">
        <f t="shared" si="48"/>
        <v>0.57541944444444448</v>
      </c>
      <c r="AB54" s="98">
        <f t="shared" si="48"/>
        <v>0.59320138888888885</v>
      </c>
      <c r="AC54" s="98">
        <f t="shared" si="48"/>
        <v>0.61750694444444432</v>
      </c>
      <c r="AD54" s="98">
        <f t="shared" si="48"/>
        <v>0.64153888888888866</v>
      </c>
      <c r="AE54" s="98">
        <f t="shared" si="48"/>
        <v>0.65889999999999971</v>
      </c>
      <c r="AF54" s="98">
        <f t="shared" si="48"/>
        <v>0.68362638888888849</v>
      </c>
      <c r="AG54" s="98">
        <f t="shared" si="48"/>
        <v>0.70098749999999954</v>
      </c>
      <c r="AH54" s="98">
        <f t="shared" ref="AH54:AJ54" si="49">AH53+$K54</f>
        <v>0.72501944444444388</v>
      </c>
      <c r="AI54" s="98">
        <f t="shared" si="49"/>
        <v>0.74238055555555493</v>
      </c>
      <c r="AJ54" s="98">
        <f t="shared" si="49"/>
        <v>0.76294027777777707</v>
      </c>
    </row>
    <row r="55" spans="1:36" ht="16.5" customHeight="1">
      <c r="A55" s="1951"/>
      <c r="B55" s="1678" t="s">
        <v>1738</v>
      </c>
      <c r="C55" s="1264" t="s">
        <v>4</v>
      </c>
      <c r="D55" s="1627"/>
      <c r="E55" s="1627" t="s">
        <v>26</v>
      </c>
      <c r="F55" s="299">
        <v>0.15</v>
      </c>
      <c r="G55" s="28">
        <f t="shared" si="43"/>
        <v>3.855</v>
      </c>
      <c r="H55" s="581" t="s">
        <v>1724</v>
      </c>
      <c r="I55" s="581" t="s">
        <v>1725</v>
      </c>
      <c r="J55" s="1629">
        <v>20</v>
      </c>
      <c r="K55" s="37">
        <f t="shared" si="32"/>
        <v>3.1250000000000001E-4</v>
      </c>
      <c r="L55" s="37">
        <f t="shared" si="36"/>
        <v>6.1909722222222227E-3</v>
      </c>
      <c r="M55" s="98">
        <f t="shared" ref="M55:AG55" si="50">M54+$K55</f>
        <v>0.2530680555555555</v>
      </c>
      <c r="N55" s="98">
        <f t="shared" si="50"/>
        <v>0.27042916666666672</v>
      </c>
      <c r="O55" s="98">
        <f t="shared" si="50"/>
        <v>0.29820694444444451</v>
      </c>
      <c r="P55" s="98">
        <f t="shared" si="50"/>
        <v>0.31182222222222233</v>
      </c>
      <c r="Q55" s="98">
        <f t="shared" si="50"/>
        <v>0.3465444444444446</v>
      </c>
      <c r="R55" s="98">
        <f t="shared" si="50"/>
        <v>0.36432638888888907</v>
      </c>
      <c r="S55" s="98">
        <f t="shared" si="50"/>
        <v>0.38863194444444465</v>
      </c>
      <c r="T55" s="98">
        <f t="shared" si="50"/>
        <v>0.40571944444444469</v>
      </c>
      <c r="U55" s="98">
        <f t="shared" si="50"/>
        <v>0.43002500000000027</v>
      </c>
      <c r="V55" s="98">
        <f t="shared" si="50"/>
        <v>0.46864027777777811</v>
      </c>
      <c r="W55" s="98">
        <f t="shared" si="50"/>
        <v>0.48252916666666706</v>
      </c>
      <c r="X55" s="98">
        <f t="shared" si="50"/>
        <v>0.51003333333333367</v>
      </c>
      <c r="Y55" s="98">
        <f t="shared" si="50"/>
        <v>0.53086666666666693</v>
      </c>
      <c r="Z55" s="98">
        <f t="shared" si="50"/>
        <v>0.55142638888888906</v>
      </c>
      <c r="AA55" s="98">
        <f t="shared" si="50"/>
        <v>0.57573194444444453</v>
      </c>
      <c r="AB55" s="98">
        <f t="shared" si="50"/>
        <v>0.5935138888888889</v>
      </c>
      <c r="AC55" s="98">
        <f t="shared" si="50"/>
        <v>0.61781944444444437</v>
      </c>
      <c r="AD55" s="98">
        <f t="shared" si="50"/>
        <v>0.64185138888888871</v>
      </c>
      <c r="AE55" s="98">
        <f t="shared" si="50"/>
        <v>0.65921249999999976</v>
      </c>
      <c r="AF55" s="98">
        <f t="shared" si="50"/>
        <v>0.68393888888888854</v>
      </c>
      <c r="AG55" s="98">
        <f t="shared" si="50"/>
        <v>0.70129999999999959</v>
      </c>
      <c r="AH55" s="98">
        <f t="shared" ref="AH55:AJ55" si="51">AH54+$K55</f>
        <v>0.72533194444444393</v>
      </c>
      <c r="AI55" s="98">
        <f t="shared" si="51"/>
        <v>0.74269305555555498</v>
      </c>
      <c r="AJ55" s="98">
        <f t="shared" si="51"/>
        <v>0.76325277777777711</v>
      </c>
    </row>
    <row r="56" spans="1:36">
      <c r="A56" s="1951"/>
      <c r="B56" s="1660" t="s">
        <v>390</v>
      </c>
      <c r="C56" s="1627"/>
      <c r="D56" s="1627"/>
      <c r="E56" s="1627" t="s">
        <v>27</v>
      </c>
      <c r="F56" s="299">
        <v>0.32</v>
      </c>
      <c r="G56" s="28">
        <f t="shared" si="43"/>
        <v>4.1749999999999998</v>
      </c>
      <c r="H56" s="607" t="s">
        <v>533</v>
      </c>
      <c r="I56" s="607" t="s">
        <v>91</v>
      </c>
      <c r="J56" s="1629">
        <v>20</v>
      </c>
      <c r="K56" s="37">
        <f t="shared" si="32"/>
        <v>6.6666666666666664E-4</v>
      </c>
      <c r="L56" s="37">
        <f t="shared" si="36"/>
        <v>6.8576388888888897E-3</v>
      </c>
      <c r="M56" s="98">
        <f t="shared" ref="M56:AG56" si="52">M55+$K56</f>
        <v>0.25373472222222215</v>
      </c>
      <c r="N56" s="98">
        <f t="shared" si="52"/>
        <v>0.27109583333333337</v>
      </c>
      <c r="O56" s="98">
        <f t="shared" si="52"/>
        <v>0.29887361111111116</v>
      </c>
      <c r="P56" s="98">
        <f t="shared" si="52"/>
        <v>0.31248888888888898</v>
      </c>
      <c r="Q56" s="98">
        <f t="shared" si="52"/>
        <v>0.34721111111111125</v>
      </c>
      <c r="R56" s="98">
        <f t="shared" si="52"/>
        <v>0.36499305555555572</v>
      </c>
      <c r="S56" s="98">
        <f t="shared" si="52"/>
        <v>0.3892986111111113</v>
      </c>
      <c r="T56" s="98">
        <f t="shared" si="52"/>
        <v>0.40638611111111134</v>
      </c>
      <c r="U56" s="98">
        <f t="shared" si="52"/>
        <v>0.43069166666666692</v>
      </c>
      <c r="V56" s="98">
        <f t="shared" si="52"/>
        <v>0.46930694444444476</v>
      </c>
      <c r="W56" s="98">
        <f t="shared" si="52"/>
        <v>0.48319583333333371</v>
      </c>
      <c r="X56" s="98">
        <f t="shared" si="52"/>
        <v>0.51070000000000038</v>
      </c>
      <c r="Y56" s="98">
        <f t="shared" si="52"/>
        <v>0.53153333333333364</v>
      </c>
      <c r="Z56" s="98">
        <f t="shared" si="52"/>
        <v>0.55209305555555577</v>
      </c>
      <c r="AA56" s="98">
        <f t="shared" si="52"/>
        <v>0.57639861111111124</v>
      </c>
      <c r="AB56" s="98">
        <f t="shared" si="52"/>
        <v>0.5941805555555556</v>
      </c>
      <c r="AC56" s="98">
        <f t="shared" si="52"/>
        <v>0.61848611111111107</v>
      </c>
      <c r="AD56" s="98">
        <f t="shared" si="52"/>
        <v>0.64251805555555541</v>
      </c>
      <c r="AE56" s="98">
        <f t="shared" si="52"/>
        <v>0.65987916666666646</v>
      </c>
      <c r="AF56" s="98">
        <f t="shared" si="52"/>
        <v>0.68460555555555525</v>
      </c>
      <c r="AG56" s="98">
        <f t="shared" si="52"/>
        <v>0.70196666666666629</v>
      </c>
      <c r="AH56" s="98">
        <f t="shared" ref="AH56:AJ56" si="53">AH55+$K56</f>
        <v>0.72599861111111064</v>
      </c>
      <c r="AI56" s="98">
        <f t="shared" si="53"/>
        <v>0.74335972222222169</v>
      </c>
      <c r="AJ56" s="98">
        <f t="shared" si="53"/>
        <v>0.76391944444444382</v>
      </c>
    </row>
    <row r="57" spans="1:36" ht="23.25" customHeight="1">
      <c r="A57" s="1951"/>
      <c r="B57" s="872" t="s">
        <v>376</v>
      </c>
      <c r="C57" s="1627"/>
      <c r="D57" s="1627"/>
      <c r="E57" s="1627" t="s">
        <v>28</v>
      </c>
      <c r="F57" s="299">
        <v>0.28999999999999998</v>
      </c>
      <c r="G57" s="28">
        <f t="shared" si="43"/>
        <v>4.4649999999999999</v>
      </c>
      <c r="H57" s="607" t="s">
        <v>533</v>
      </c>
      <c r="I57" s="607" t="s">
        <v>91</v>
      </c>
      <c r="J57" s="1629">
        <v>25</v>
      </c>
      <c r="K57" s="37">
        <f t="shared" si="32"/>
        <v>4.8333333333333328E-4</v>
      </c>
      <c r="L57" s="37">
        <f t="shared" si="36"/>
        <v>7.3409722222222227E-3</v>
      </c>
      <c r="M57" s="98">
        <f t="shared" ref="M57:AG57" si="54">M56+$K57</f>
        <v>0.25421805555555549</v>
      </c>
      <c r="N57" s="98">
        <f t="shared" si="54"/>
        <v>0.2715791666666667</v>
      </c>
      <c r="O57" s="98">
        <f t="shared" si="54"/>
        <v>0.29935694444444449</v>
      </c>
      <c r="P57" s="98">
        <f t="shared" si="54"/>
        <v>0.31297222222222232</v>
      </c>
      <c r="Q57" s="98">
        <f t="shared" si="54"/>
        <v>0.34769444444444458</v>
      </c>
      <c r="R57" s="98">
        <f t="shared" si="54"/>
        <v>0.36547638888888906</v>
      </c>
      <c r="S57" s="98">
        <f t="shared" si="54"/>
        <v>0.38978194444444464</v>
      </c>
      <c r="T57" s="98">
        <f t="shared" si="54"/>
        <v>0.40686944444444467</v>
      </c>
      <c r="U57" s="98">
        <f t="shared" si="54"/>
        <v>0.43117500000000025</v>
      </c>
      <c r="V57" s="98">
        <f t="shared" si="54"/>
        <v>0.4697902777777781</v>
      </c>
      <c r="W57" s="98">
        <f t="shared" si="54"/>
        <v>0.48367916666666705</v>
      </c>
      <c r="X57" s="98">
        <f t="shared" si="54"/>
        <v>0.51118333333333366</v>
      </c>
      <c r="Y57" s="98">
        <f t="shared" si="54"/>
        <v>0.53201666666666692</v>
      </c>
      <c r="Z57" s="98">
        <f t="shared" si="54"/>
        <v>0.55257638888888905</v>
      </c>
      <c r="AA57" s="98">
        <f t="shared" si="54"/>
        <v>0.57688194444444452</v>
      </c>
      <c r="AB57" s="98">
        <f t="shared" si="54"/>
        <v>0.59466388888888888</v>
      </c>
      <c r="AC57" s="98">
        <f t="shared" si="54"/>
        <v>0.61896944444444435</v>
      </c>
      <c r="AD57" s="98">
        <f t="shared" si="54"/>
        <v>0.64300138888888869</v>
      </c>
      <c r="AE57" s="98">
        <f t="shared" si="54"/>
        <v>0.66036249999999974</v>
      </c>
      <c r="AF57" s="98">
        <f t="shared" si="54"/>
        <v>0.68508888888888853</v>
      </c>
      <c r="AG57" s="98">
        <f t="shared" si="54"/>
        <v>0.70244999999999957</v>
      </c>
      <c r="AH57" s="98">
        <f t="shared" ref="AH57:AJ57" si="55">AH56+$K57</f>
        <v>0.72648194444444392</v>
      </c>
      <c r="AI57" s="98">
        <f t="shared" si="55"/>
        <v>0.74384305555555497</v>
      </c>
      <c r="AJ57" s="98">
        <f t="shared" si="55"/>
        <v>0.7644027777777771</v>
      </c>
    </row>
    <row r="58" spans="1:36">
      <c r="A58" s="1951"/>
      <c r="B58" s="1679" t="s">
        <v>134</v>
      </c>
      <c r="C58" s="1264" t="s">
        <v>4</v>
      </c>
      <c r="D58" s="1627"/>
      <c r="E58" s="1627" t="s">
        <v>29</v>
      </c>
      <c r="F58" s="299">
        <v>0.33</v>
      </c>
      <c r="G58" s="28">
        <f t="shared" si="43"/>
        <v>4.7949999999999999</v>
      </c>
      <c r="H58" s="581" t="s">
        <v>1726</v>
      </c>
      <c r="I58" s="581" t="s">
        <v>1696</v>
      </c>
      <c r="J58" s="1629">
        <v>20</v>
      </c>
      <c r="K58" s="37">
        <f t="shared" si="32"/>
        <v>6.8750000000000007E-4</v>
      </c>
      <c r="L58" s="37">
        <f t="shared" si="36"/>
        <v>8.0284722222222233E-3</v>
      </c>
      <c r="M58" s="98">
        <f t="shared" ref="M58:AG58" si="56">M57+$K58</f>
        <v>0.2549055555555555</v>
      </c>
      <c r="N58" s="98">
        <f t="shared" si="56"/>
        <v>0.27226666666666671</v>
      </c>
      <c r="O58" s="98">
        <f t="shared" si="56"/>
        <v>0.3000444444444445</v>
      </c>
      <c r="P58" s="98">
        <f t="shared" si="56"/>
        <v>0.31365972222222233</v>
      </c>
      <c r="Q58" s="98">
        <f t="shared" si="56"/>
        <v>0.34838194444444459</v>
      </c>
      <c r="R58" s="98">
        <f t="shared" si="56"/>
        <v>0.36616388888888907</v>
      </c>
      <c r="S58" s="98">
        <f t="shared" si="56"/>
        <v>0.39046944444444465</v>
      </c>
      <c r="T58" s="98">
        <f t="shared" si="56"/>
        <v>0.40755694444444468</v>
      </c>
      <c r="U58" s="98">
        <f t="shared" si="56"/>
        <v>0.43186250000000026</v>
      </c>
      <c r="V58" s="98">
        <f t="shared" si="56"/>
        <v>0.47047777777777811</v>
      </c>
      <c r="W58" s="98">
        <f t="shared" si="56"/>
        <v>0.48436666666666706</v>
      </c>
      <c r="X58" s="98">
        <f t="shared" si="56"/>
        <v>0.51187083333333361</v>
      </c>
      <c r="Y58" s="98">
        <f t="shared" si="56"/>
        <v>0.53270416666666687</v>
      </c>
      <c r="Z58" s="98">
        <f t="shared" si="56"/>
        <v>0.553263888888889</v>
      </c>
      <c r="AA58" s="98">
        <f t="shared" si="56"/>
        <v>0.57756944444444447</v>
      </c>
      <c r="AB58" s="98">
        <f t="shared" si="56"/>
        <v>0.59535138888888883</v>
      </c>
      <c r="AC58" s="98">
        <f t="shared" si="56"/>
        <v>0.6196569444444443</v>
      </c>
      <c r="AD58" s="98">
        <f t="shared" si="56"/>
        <v>0.64368888888888864</v>
      </c>
      <c r="AE58" s="98">
        <f t="shared" si="56"/>
        <v>0.66104999999999969</v>
      </c>
      <c r="AF58" s="98">
        <f t="shared" si="56"/>
        <v>0.68577638888888848</v>
      </c>
      <c r="AG58" s="98">
        <f t="shared" si="56"/>
        <v>0.70313749999999953</v>
      </c>
      <c r="AH58" s="98">
        <f t="shared" ref="AH58:AJ58" si="57">AH57+$K58</f>
        <v>0.72716944444444387</v>
      </c>
      <c r="AI58" s="98">
        <f t="shared" si="57"/>
        <v>0.74453055555555492</v>
      </c>
      <c r="AJ58" s="98">
        <f t="shared" si="57"/>
        <v>0.76509027777777705</v>
      </c>
    </row>
    <row r="59" spans="1:36">
      <c r="A59" s="1951"/>
      <c r="B59" s="872" t="s">
        <v>376</v>
      </c>
      <c r="C59" s="1627"/>
      <c r="D59" s="1627"/>
      <c r="E59" s="1627" t="s">
        <v>30</v>
      </c>
      <c r="F59" s="299">
        <v>0.33</v>
      </c>
      <c r="G59" s="28">
        <f t="shared" si="43"/>
        <v>5.125</v>
      </c>
      <c r="H59" s="607" t="s">
        <v>533</v>
      </c>
      <c r="I59" s="607" t="s">
        <v>91</v>
      </c>
      <c r="J59" s="1629">
        <v>15</v>
      </c>
      <c r="K59" s="37">
        <f t="shared" si="32"/>
        <v>9.1666666666666676E-4</v>
      </c>
      <c r="L59" s="37">
        <f t="shared" si="36"/>
        <v>8.9451388888888896E-3</v>
      </c>
      <c r="M59" s="98">
        <f t="shared" ref="M59:AG59" si="58">M58+$K59</f>
        <v>0.25582222222222217</v>
      </c>
      <c r="N59" s="98">
        <f t="shared" si="58"/>
        <v>0.27318333333333339</v>
      </c>
      <c r="O59" s="98">
        <f t="shared" si="58"/>
        <v>0.30096111111111118</v>
      </c>
      <c r="P59" s="98">
        <f t="shared" si="58"/>
        <v>0.314576388888889</v>
      </c>
      <c r="Q59" s="98">
        <f t="shared" si="58"/>
        <v>0.34929861111111127</v>
      </c>
      <c r="R59" s="98">
        <f t="shared" si="58"/>
        <v>0.36708055555555574</v>
      </c>
      <c r="S59" s="98">
        <f t="shared" si="58"/>
        <v>0.39138611111111132</v>
      </c>
      <c r="T59" s="98">
        <f t="shared" si="58"/>
        <v>0.40847361111111136</v>
      </c>
      <c r="U59" s="98">
        <f t="shared" si="58"/>
        <v>0.43277916666666694</v>
      </c>
      <c r="V59" s="98">
        <f t="shared" si="58"/>
        <v>0.47139444444444478</v>
      </c>
      <c r="W59" s="98">
        <f t="shared" si="58"/>
        <v>0.48528333333333373</v>
      </c>
      <c r="X59" s="98">
        <f t="shared" si="58"/>
        <v>0.51278750000000028</v>
      </c>
      <c r="Y59" s="98">
        <f t="shared" si="58"/>
        <v>0.53362083333333354</v>
      </c>
      <c r="Z59" s="98">
        <f t="shared" si="58"/>
        <v>0.55418055555555568</v>
      </c>
      <c r="AA59" s="98">
        <f t="shared" si="58"/>
        <v>0.57848611111111115</v>
      </c>
      <c r="AB59" s="98">
        <f t="shared" si="58"/>
        <v>0.59626805555555551</v>
      </c>
      <c r="AC59" s="98">
        <f t="shared" si="58"/>
        <v>0.62057361111111098</v>
      </c>
      <c r="AD59" s="98">
        <f t="shared" si="58"/>
        <v>0.64460555555555532</v>
      </c>
      <c r="AE59" s="98">
        <f t="shared" si="58"/>
        <v>0.66196666666666637</v>
      </c>
      <c r="AF59" s="98">
        <f t="shared" si="58"/>
        <v>0.68669305555555515</v>
      </c>
      <c r="AG59" s="98">
        <f t="shared" si="58"/>
        <v>0.7040541666666662</v>
      </c>
      <c r="AH59" s="98">
        <f t="shared" ref="AH59:AJ59" si="59">AH58+$K59</f>
        <v>0.72808611111111055</v>
      </c>
      <c r="AI59" s="98">
        <f t="shared" si="59"/>
        <v>0.74544722222222159</v>
      </c>
      <c r="AJ59" s="98">
        <f t="shared" si="59"/>
        <v>0.76600694444444373</v>
      </c>
    </row>
    <row r="60" spans="1:36">
      <c r="A60" s="1951"/>
      <c r="B60" s="1679" t="s">
        <v>133</v>
      </c>
      <c r="C60" s="1264" t="s">
        <v>4</v>
      </c>
      <c r="D60" s="1627"/>
      <c r="E60" s="1627" t="s">
        <v>31</v>
      </c>
      <c r="F60" s="299">
        <v>0.44500000000000001</v>
      </c>
      <c r="G60" s="28">
        <f t="shared" si="43"/>
        <v>5.57</v>
      </c>
      <c r="H60" s="607" t="s">
        <v>1727</v>
      </c>
      <c r="I60" s="607" t="s">
        <v>1728</v>
      </c>
      <c r="J60" s="1629">
        <v>30</v>
      </c>
      <c r="K60" s="37">
        <f t="shared" si="32"/>
        <v>6.1805555555555561E-4</v>
      </c>
      <c r="L60" s="37">
        <f t="shared" si="36"/>
        <v>9.5631944444444453E-3</v>
      </c>
      <c r="M60" s="98">
        <f t="shared" ref="M60:AG60" si="60">M59+$K60</f>
        <v>0.25644027777777773</v>
      </c>
      <c r="N60" s="98">
        <f t="shared" si="60"/>
        <v>0.27380138888888894</v>
      </c>
      <c r="O60" s="98">
        <f t="shared" si="60"/>
        <v>0.30157916666666673</v>
      </c>
      <c r="P60" s="98">
        <f t="shared" si="60"/>
        <v>0.31519444444444455</v>
      </c>
      <c r="Q60" s="98">
        <f t="shared" si="60"/>
        <v>0.34991666666666682</v>
      </c>
      <c r="R60" s="98">
        <f t="shared" si="60"/>
        <v>0.3676986111111113</v>
      </c>
      <c r="S60" s="98">
        <f t="shared" si="60"/>
        <v>0.39200416666666688</v>
      </c>
      <c r="T60" s="98">
        <f t="shared" si="60"/>
        <v>0.40909166666666691</v>
      </c>
      <c r="U60" s="98">
        <f t="shared" si="60"/>
        <v>0.43339722222222249</v>
      </c>
      <c r="V60" s="98">
        <f t="shared" si="60"/>
        <v>0.47201250000000033</v>
      </c>
      <c r="W60" s="98">
        <f t="shared" si="60"/>
        <v>0.48590138888888929</v>
      </c>
      <c r="X60" s="98">
        <f t="shared" si="60"/>
        <v>0.51340555555555589</v>
      </c>
      <c r="Y60" s="98">
        <f t="shared" si="60"/>
        <v>0.53423888888888915</v>
      </c>
      <c r="Z60" s="98">
        <f t="shared" si="60"/>
        <v>0.55479861111111128</v>
      </c>
      <c r="AA60" s="98">
        <f t="shared" si="60"/>
        <v>0.57910416666666675</v>
      </c>
      <c r="AB60" s="98">
        <f t="shared" si="60"/>
        <v>0.59688611111111112</v>
      </c>
      <c r="AC60" s="98">
        <f t="shared" si="60"/>
        <v>0.62119166666666659</v>
      </c>
      <c r="AD60" s="98">
        <f t="shared" si="60"/>
        <v>0.64522361111111093</v>
      </c>
      <c r="AE60" s="98">
        <f t="shared" si="60"/>
        <v>0.66258472222222198</v>
      </c>
      <c r="AF60" s="98">
        <f t="shared" si="60"/>
        <v>0.68731111111111076</v>
      </c>
      <c r="AG60" s="98">
        <f t="shared" si="60"/>
        <v>0.70467222222222181</v>
      </c>
      <c r="AH60" s="98">
        <f t="shared" ref="AH60:AJ60" si="61">AH59+$K60</f>
        <v>0.72870416666666615</v>
      </c>
      <c r="AI60" s="98">
        <f t="shared" si="61"/>
        <v>0.7460652777777772</v>
      </c>
      <c r="AJ60" s="98">
        <f t="shared" si="61"/>
        <v>0.76662499999999933</v>
      </c>
    </row>
    <row r="61" spans="1:36">
      <c r="A61" s="1951"/>
      <c r="B61" s="1678" t="s">
        <v>1786</v>
      </c>
      <c r="C61" s="1627"/>
      <c r="D61" s="1627"/>
      <c r="E61" s="1627" t="s">
        <v>32</v>
      </c>
      <c r="F61" s="28">
        <v>0.7</v>
      </c>
      <c r="G61" s="28">
        <f t="shared" si="43"/>
        <v>6.2700000000000005</v>
      </c>
      <c r="H61" s="607" t="s">
        <v>533</v>
      </c>
      <c r="I61" s="607" t="s">
        <v>91</v>
      </c>
      <c r="J61" s="1629">
        <v>25</v>
      </c>
      <c r="K61" s="37">
        <f t="shared" si="32"/>
        <v>1.1666666666666665E-3</v>
      </c>
      <c r="L61" s="37">
        <f t="shared" si="36"/>
        <v>1.0729861111111112E-2</v>
      </c>
      <c r="M61" s="98">
        <f t="shared" ref="M61:AG61" si="62">M60+$K61</f>
        <v>0.25760694444444437</v>
      </c>
      <c r="N61" s="98">
        <f t="shared" si="62"/>
        <v>0.27496805555555559</v>
      </c>
      <c r="O61" s="98">
        <f t="shared" si="62"/>
        <v>0.30274583333333338</v>
      </c>
      <c r="P61" s="98">
        <f t="shared" si="62"/>
        <v>0.3163611111111112</v>
      </c>
      <c r="Q61" s="98">
        <f t="shared" si="62"/>
        <v>0.35108333333333347</v>
      </c>
      <c r="R61" s="98">
        <f t="shared" si="62"/>
        <v>0.36886527777777794</v>
      </c>
      <c r="S61" s="98">
        <f t="shared" si="62"/>
        <v>0.39317083333333352</v>
      </c>
      <c r="T61" s="98">
        <f t="shared" si="62"/>
        <v>0.41025833333333356</v>
      </c>
      <c r="U61" s="98">
        <f t="shared" si="62"/>
        <v>0.43456388888888914</v>
      </c>
      <c r="V61" s="98">
        <f t="shared" si="62"/>
        <v>0.47317916666666698</v>
      </c>
      <c r="W61" s="98">
        <f t="shared" si="62"/>
        <v>0.48706805555555593</v>
      </c>
      <c r="X61" s="98">
        <f t="shared" si="62"/>
        <v>0.51457222222222254</v>
      </c>
      <c r="Y61" s="98">
        <f t="shared" si="62"/>
        <v>0.5354055555555558</v>
      </c>
      <c r="Z61" s="98">
        <f t="shared" si="62"/>
        <v>0.55596527777777793</v>
      </c>
      <c r="AA61" s="98">
        <f t="shared" si="62"/>
        <v>0.5802708333333334</v>
      </c>
      <c r="AB61" s="98">
        <f t="shared" si="62"/>
        <v>0.59805277777777777</v>
      </c>
      <c r="AC61" s="98">
        <f t="shared" si="62"/>
        <v>0.62235833333333324</v>
      </c>
      <c r="AD61" s="98">
        <f t="shared" si="62"/>
        <v>0.64639027777777758</v>
      </c>
      <c r="AE61" s="98">
        <f t="shared" si="62"/>
        <v>0.66375138888888863</v>
      </c>
      <c r="AF61" s="98">
        <f t="shared" si="62"/>
        <v>0.68847777777777741</v>
      </c>
      <c r="AG61" s="98">
        <f t="shared" si="62"/>
        <v>0.70583888888888846</v>
      </c>
      <c r="AH61" s="98">
        <f t="shared" ref="AH61:AJ61" si="63">AH60+$K61</f>
        <v>0.7298708333333328</v>
      </c>
      <c r="AI61" s="98">
        <f t="shared" si="63"/>
        <v>0.74723194444444385</v>
      </c>
      <c r="AJ61" s="98">
        <f t="shared" si="63"/>
        <v>0.76779166666666598</v>
      </c>
    </row>
    <row r="62" spans="1:36">
      <c r="A62" s="1951"/>
      <c r="B62" s="1660" t="s">
        <v>375</v>
      </c>
      <c r="C62" s="1627"/>
      <c r="D62" s="1627"/>
      <c r="E62" s="1627" t="s">
        <v>148</v>
      </c>
      <c r="F62" s="28">
        <v>0.3</v>
      </c>
      <c r="G62" s="28">
        <f t="shared" si="43"/>
        <v>6.57</v>
      </c>
      <c r="H62" s="607" t="s">
        <v>533</v>
      </c>
      <c r="I62" s="607" t="s">
        <v>91</v>
      </c>
      <c r="J62" s="1629">
        <v>20</v>
      </c>
      <c r="K62" s="37">
        <f t="shared" si="32"/>
        <v>6.2500000000000001E-4</v>
      </c>
      <c r="L62" s="37">
        <f t="shared" si="36"/>
        <v>1.1354861111111112E-2</v>
      </c>
      <c r="M62" s="98">
        <f t="shared" ref="M62:AG62" si="64">M61+$K62</f>
        <v>0.25823194444444436</v>
      </c>
      <c r="N62" s="98">
        <f t="shared" si="64"/>
        <v>0.27559305555555558</v>
      </c>
      <c r="O62" s="98">
        <f t="shared" si="64"/>
        <v>0.30337083333333337</v>
      </c>
      <c r="P62" s="98">
        <f t="shared" si="64"/>
        <v>0.31698611111111119</v>
      </c>
      <c r="Q62" s="98">
        <f t="shared" si="64"/>
        <v>0.35170833333333346</v>
      </c>
      <c r="R62" s="98">
        <f t="shared" si="64"/>
        <v>0.36949027777777793</v>
      </c>
      <c r="S62" s="98">
        <f t="shared" si="64"/>
        <v>0.39379583333333351</v>
      </c>
      <c r="T62" s="98">
        <f t="shared" si="64"/>
        <v>0.41088333333333354</v>
      </c>
      <c r="U62" s="98">
        <f t="shared" si="64"/>
        <v>0.43518888888888912</v>
      </c>
      <c r="V62" s="98">
        <f t="shared" si="64"/>
        <v>0.47380416666666697</v>
      </c>
      <c r="W62" s="98">
        <f t="shared" si="64"/>
        <v>0.48769305555555592</v>
      </c>
      <c r="X62" s="98">
        <f t="shared" si="64"/>
        <v>0.51519722222222253</v>
      </c>
      <c r="Y62" s="98">
        <f t="shared" si="64"/>
        <v>0.53603055555555579</v>
      </c>
      <c r="Z62" s="98">
        <f t="shared" si="64"/>
        <v>0.55659027777777792</v>
      </c>
      <c r="AA62" s="98">
        <f t="shared" si="64"/>
        <v>0.58089583333333339</v>
      </c>
      <c r="AB62" s="98">
        <f t="shared" si="64"/>
        <v>0.59867777777777775</v>
      </c>
      <c r="AC62" s="98">
        <f t="shared" si="64"/>
        <v>0.62298333333333322</v>
      </c>
      <c r="AD62" s="98">
        <f t="shared" si="64"/>
        <v>0.64701527777777756</v>
      </c>
      <c r="AE62" s="98">
        <f t="shared" si="64"/>
        <v>0.66437638888888861</v>
      </c>
      <c r="AF62" s="98">
        <f t="shared" si="64"/>
        <v>0.6891027777777774</v>
      </c>
      <c r="AG62" s="98">
        <f t="shared" si="64"/>
        <v>0.70646388888888845</v>
      </c>
      <c r="AH62" s="98">
        <f t="shared" ref="AH62:AJ62" si="65">AH61+$K62</f>
        <v>0.73049583333333279</v>
      </c>
      <c r="AI62" s="98">
        <f t="shared" si="65"/>
        <v>0.74785694444444384</v>
      </c>
      <c r="AJ62" s="98">
        <f t="shared" si="65"/>
        <v>0.76841666666666597</v>
      </c>
    </row>
    <row r="63" spans="1:36">
      <c r="A63" s="1951"/>
      <c r="B63" s="1678" t="s">
        <v>1789</v>
      </c>
      <c r="C63" s="1264" t="s">
        <v>5</v>
      </c>
      <c r="D63" s="1627"/>
      <c r="E63" s="1627" t="s">
        <v>149</v>
      </c>
      <c r="F63" s="28">
        <v>0.49</v>
      </c>
      <c r="G63" s="28">
        <f t="shared" si="43"/>
        <v>7.0600000000000005</v>
      </c>
      <c r="H63" s="607" t="s">
        <v>1787</v>
      </c>
      <c r="I63" s="607" t="s">
        <v>1788</v>
      </c>
      <c r="J63" s="1629">
        <v>20</v>
      </c>
      <c r="K63" s="37">
        <f t="shared" si="32"/>
        <v>1.0208333333333334E-3</v>
      </c>
      <c r="L63" s="37">
        <f t="shared" si="36"/>
        <v>1.2375694444444446E-2</v>
      </c>
      <c r="M63" s="98">
        <f t="shared" ref="M63:AG63" si="66">M62+$K63</f>
        <v>0.25925277777777772</v>
      </c>
      <c r="N63" s="98">
        <f t="shared" si="66"/>
        <v>0.27661388888888894</v>
      </c>
      <c r="O63" s="98">
        <f t="shared" si="66"/>
        <v>0.30439166666666673</v>
      </c>
      <c r="P63" s="98">
        <f t="shared" si="66"/>
        <v>0.31800694444444455</v>
      </c>
      <c r="Q63" s="98">
        <f t="shared" si="66"/>
        <v>0.35272916666666682</v>
      </c>
      <c r="R63" s="98">
        <f t="shared" si="66"/>
        <v>0.37051111111111129</v>
      </c>
      <c r="S63" s="98">
        <f t="shared" si="66"/>
        <v>0.39481666666666687</v>
      </c>
      <c r="T63" s="98">
        <f t="shared" si="66"/>
        <v>0.4119041666666669</v>
      </c>
      <c r="U63" s="98">
        <f t="shared" si="66"/>
        <v>0.43620972222222248</v>
      </c>
      <c r="V63" s="98">
        <f t="shared" si="66"/>
        <v>0.47482500000000033</v>
      </c>
      <c r="W63" s="98">
        <f t="shared" si="66"/>
        <v>0.48871388888888928</v>
      </c>
      <c r="X63" s="98">
        <f t="shared" si="66"/>
        <v>0.51621805555555589</v>
      </c>
      <c r="Y63" s="98">
        <f t="shared" si="66"/>
        <v>0.53705138888888915</v>
      </c>
      <c r="Z63" s="98">
        <f t="shared" si="66"/>
        <v>0.55761111111111128</v>
      </c>
      <c r="AA63" s="98">
        <f t="shared" si="66"/>
        <v>0.58191666666666675</v>
      </c>
      <c r="AB63" s="98">
        <f t="shared" si="66"/>
        <v>0.59969861111111111</v>
      </c>
      <c r="AC63" s="98">
        <f t="shared" si="66"/>
        <v>0.62400416666666658</v>
      </c>
      <c r="AD63" s="98">
        <f t="shared" si="66"/>
        <v>0.64803611111111092</v>
      </c>
      <c r="AE63" s="98">
        <f t="shared" si="66"/>
        <v>0.66539722222222197</v>
      </c>
      <c r="AF63" s="98">
        <f t="shared" si="66"/>
        <v>0.69012361111111076</v>
      </c>
      <c r="AG63" s="98">
        <f t="shared" si="66"/>
        <v>0.70748472222222181</v>
      </c>
      <c r="AH63" s="98">
        <f t="shared" ref="AH63:AJ63" si="67">AH62+$K63</f>
        <v>0.73151666666666615</v>
      </c>
      <c r="AI63" s="98">
        <f t="shared" si="67"/>
        <v>0.7488777777777772</v>
      </c>
      <c r="AJ63" s="98">
        <f t="shared" si="67"/>
        <v>0.76943749999999933</v>
      </c>
    </row>
    <row r="64" spans="1:36">
      <c r="A64" s="1951"/>
      <c r="B64" s="1660" t="s">
        <v>374</v>
      </c>
      <c r="C64" s="1627"/>
      <c r="D64" s="1627"/>
      <c r="E64" s="1627" t="s">
        <v>150</v>
      </c>
      <c r="F64" s="28">
        <v>0.59</v>
      </c>
      <c r="G64" s="28">
        <f t="shared" si="43"/>
        <v>7.65</v>
      </c>
      <c r="H64" s="607" t="s">
        <v>533</v>
      </c>
      <c r="I64" s="607" t="s">
        <v>91</v>
      </c>
      <c r="J64" s="1629">
        <v>20</v>
      </c>
      <c r="K64" s="37">
        <f t="shared" si="32"/>
        <v>1.2291666666666666E-3</v>
      </c>
      <c r="L64" s="37">
        <f t="shared" si="36"/>
        <v>1.3604861111111113E-2</v>
      </c>
      <c r="M64" s="98">
        <f t="shared" ref="M64:AG64" si="68">M63+$K64</f>
        <v>0.26048194444444439</v>
      </c>
      <c r="N64" s="98">
        <f t="shared" si="68"/>
        <v>0.27784305555555561</v>
      </c>
      <c r="O64" s="98">
        <f t="shared" si="68"/>
        <v>0.3056208333333334</v>
      </c>
      <c r="P64" s="98">
        <f t="shared" si="68"/>
        <v>0.31923611111111122</v>
      </c>
      <c r="Q64" s="98">
        <f t="shared" si="68"/>
        <v>0.35395833333333349</v>
      </c>
      <c r="R64" s="98">
        <f t="shared" si="68"/>
        <v>0.37174027777777796</v>
      </c>
      <c r="S64" s="98">
        <f t="shared" si="68"/>
        <v>0.39604583333333354</v>
      </c>
      <c r="T64" s="98">
        <f t="shared" si="68"/>
        <v>0.41313333333333357</v>
      </c>
      <c r="U64" s="98">
        <f t="shared" si="68"/>
        <v>0.43743888888888915</v>
      </c>
      <c r="V64" s="98">
        <f t="shared" si="68"/>
        <v>0.476054166666667</v>
      </c>
      <c r="W64" s="98">
        <f t="shared" si="68"/>
        <v>0.48994305555555595</v>
      </c>
      <c r="X64" s="98">
        <f t="shared" si="68"/>
        <v>0.5174472222222225</v>
      </c>
      <c r="Y64" s="98">
        <f t="shared" si="68"/>
        <v>0.53828055555555576</v>
      </c>
      <c r="Z64" s="98">
        <f t="shared" si="68"/>
        <v>0.55884027777777789</v>
      </c>
      <c r="AA64" s="98">
        <f t="shared" si="68"/>
        <v>0.58314583333333336</v>
      </c>
      <c r="AB64" s="98">
        <f t="shared" si="68"/>
        <v>0.60092777777777773</v>
      </c>
      <c r="AC64" s="98">
        <f t="shared" si="68"/>
        <v>0.6252333333333332</v>
      </c>
      <c r="AD64" s="98">
        <f t="shared" si="68"/>
        <v>0.64926527777777754</v>
      </c>
      <c r="AE64" s="98">
        <f t="shared" si="68"/>
        <v>0.66662638888888859</v>
      </c>
      <c r="AF64" s="98">
        <f t="shared" si="68"/>
        <v>0.69135277777777737</v>
      </c>
      <c r="AG64" s="98">
        <f t="shared" si="68"/>
        <v>0.70871388888888842</v>
      </c>
      <c r="AH64" s="98">
        <f t="shared" ref="AH64:AJ64" si="69">AH63+$K64</f>
        <v>0.73274583333333276</v>
      </c>
      <c r="AI64" s="98">
        <f t="shared" si="69"/>
        <v>0.75010694444444381</v>
      </c>
      <c r="AJ64" s="98">
        <f t="shared" si="69"/>
        <v>0.77066666666666594</v>
      </c>
    </row>
    <row r="65" spans="1:36" ht="16.5" customHeight="1">
      <c r="A65" s="1951"/>
      <c r="B65" s="1677" t="s">
        <v>373</v>
      </c>
      <c r="C65" s="1627"/>
      <c r="D65" s="1627"/>
      <c r="E65" s="1627" t="s">
        <v>151</v>
      </c>
      <c r="F65" s="28">
        <v>0.76</v>
      </c>
      <c r="G65" s="28">
        <f t="shared" si="43"/>
        <v>8.41</v>
      </c>
      <c r="H65" s="607" t="s">
        <v>533</v>
      </c>
      <c r="I65" s="607" t="s">
        <v>91</v>
      </c>
      <c r="J65" s="1629">
        <v>25</v>
      </c>
      <c r="K65" s="37">
        <f t="shared" si="32"/>
        <v>1.2666666666666666E-3</v>
      </c>
      <c r="L65" s="37">
        <f t="shared" si="36"/>
        <v>1.4871527777777779E-2</v>
      </c>
      <c r="M65" s="98">
        <f t="shared" ref="M65:AG65" si="70">M64+$K65</f>
        <v>0.26174861111111108</v>
      </c>
      <c r="N65" s="98">
        <f t="shared" si="70"/>
        <v>0.2791097222222223</v>
      </c>
      <c r="O65" s="98">
        <f t="shared" si="70"/>
        <v>0.30688750000000009</v>
      </c>
      <c r="P65" s="98">
        <f t="shared" si="70"/>
        <v>0.32050277777777791</v>
      </c>
      <c r="Q65" s="98">
        <f t="shared" si="70"/>
        <v>0.35522500000000018</v>
      </c>
      <c r="R65" s="98">
        <f t="shared" si="70"/>
        <v>0.37300694444444465</v>
      </c>
      <c r="S65" s="98">
        <f t="shared" si="70"/>
        <v>0.39731250000000023</v>
      </c>
      <c r="T65" s="98">
        <f t="shared" si="70"/>
        <v>0.41440000000000027</v>
      </c>
      <c r="U65" s="98">
        <f t="shared" si="70"/>
        <v>0.43870555555555585</v>
      </c>
      <c r="V65" s="98">
        <f t="shared" si="70"/>
        <v>0.47732083333333369</v>
      </c>
      <c r="W65" s="98">
        <f t="shared" si="70"/>
        <v>0.49120972222222264</v>
      </c>
      <c r="X65" s="98">
        <f t="shared" si="70"/>
        <v>0.51871388888888914</v>
      </c>
      <c r="Y65" s="98">
        <f t="shared" si="70"/>
        <v>0.5395472222222224</v>
      </c>
      <c r="Z65" s="98">
        <f t="shared" si="70"/>
        <v>0.56010694444444453</v>
      </c>
      <c r="AA65" s="98">
        <f t="shared" si="70"/>
        <v>0.5844125</v>
      </c>
      <c r="AB65" s="98">
        <f t="shared" si="70"/>
        <v>0.60219444444444437</v>
      </c>
      <c r="AC65" s="98">
        <f t="shared" si="70"/>
        <v>0.62649999999999983</v>
      </c>
      <c r="AD65" s="98">
        <f t="shared" si="70"/>
        <v>0.65053194444444418</v>
      </c>
      <c r="AE65" s="98">
        <f t="shared" si="70"/>
        <v>0.66789305555555523</v>
      </c>
      <c r="AF65" s="98">
        <f t="shared" si="70"/>
        <v>0.69261944444444401</v>
      </c>
      <c r="AG65" s="98">
        <f t="shared" si="70"/>
        <v>0.70998055555555506</v>
      </c>
      <c r="AH65" s="98">
        <f t="shared" ref="AH65:AJ65" si="71">AH64+$K65</f>
        <v>0.7340124999999994</v>
      </c>
      <c r="AI65" s="98">
        <f t="shared" si="71"/>
        <v>0.75137361111111045</v>
      </c>
      <c r="AJ65" s="98">
        <f t="shared" si="71"/>
        <v>0.77193333333333258</v>
      </c>
    </row>
    <row r="66" spans="1:36">
      <c r="A66" s="1951"/>
      <c r="B66" s="1660" t="s">
        <v>372</v>
      </c>
      <c r="C66" s="1627"/>
      <c r="D66" s="1627"/>
      <c r="E66" s="1627" t="s">
        <v>152</v>
      </c>
      <c r="F66" s="28">
        <v>0.37</v>
      </c>
      <c r="G66" s="28">
        <f t="shared" si="43"/>
        <v>8.7799999999999994</v>
      </c>
      <c r="H66" s="607" t="s">
        <v>533</v>
      </c>
      <c r="I66" s="607" t="s">
        <v>91</v>
      </c>
      <c r="J66" s="1629">
        <v>25</v>
      </c>
      <c r="K66" s="37">
        <f t="shared" si="32"/>
        <v>6.1666666666666673E-4</v>
      </c>
      <c r="L66" s="37">
        <f t="shared" si="36"/>
        <v>1.5488194444444445E-2</v>
      </c>
      <c r="M66" s="98">
        <f t="shared" ref="M66:AG66" si="72">M65+$K66</f>
        <v>0.26236527777777774</v>
      </c>
      <c r="N66" s="98">
        <f t="shared" si="72"/>
        <v>0.27972638888888895</v>
      </c>
      <c r="O66" s="98">
        <f t="shared" si="72"/>
        <v>0.30750416666666675</v>
      </c>
      <c r="P66" s="98">
        <f t="shared" si="72"/>
        <v>0.32111944444444457</v>
      </c>
      <c r="Q66" s="98">
        <f t="shared" si="72"/>
        <v>0.35584166666666683</v>
      </c>
      <c r="R66" s="98">
        <f t="shared" si="72"/>
        <v>0.37362361111111131</v>
      </c>
      <c r="S66" s="98">
        <f t="shared" si="72"/>
        <v>0.39792916666666689</v>
      </c>
      <c r="T66" s="98">
        <f t="shared" si="72"/>
        <v>0.41501666666666692</v>
      </c>
      <c r="U66" s="98">
        <f t="shared" si="72"/>
        <v>0.4393222222222225</v>
      </c>
      <c r="V66" s="98">
        <f t="shared" si="72"/>
        <v>0.47793750000000035</v>
      </c>
      <c r="W66" s="98">
        <f t="shared" si="72"/>
        <v>0.4918263888888893</v>
      </c>
      <c r="X66" s="98">
        <f t="shared" si="72"/>
        <v>0.51933055555555585</v>
      </c>
      <c r="Y66" s="98">
        <f t="shared" si="72"/>
        <v>0.54016388888888911</v>
      </c>
      <c r="Z66" s="98">
        <f t="shared" si="72"/>
        <v>0.56072361111111124</v>
      </c>
      <c r="AA66" s="98">
        <f t="shared" si="72"/>
        <v>0.58502916666666671</v>
      </c>
      <c r="AB66" s="98">
        <f t="shared" si="72"/>
        <v>0.60281111111111108</v>
      </c>
      <c r="AC66" s="98">
        <f t="shared" si="72"/>
        <v>0.62711666666666654</v>
      </c>
      <c r="AD66" s="98">
        <f t="shared" si="72"/>
        <v>0.65114861111111089</v>
      </c>
      <c r="AE66" s="98">
        <f t="shared" si="72"/>
        <v>0.66850972222222194</v>
      </c>
      <c r="AF66" s="98">
        <f t="shared" si="72"/>
        <v>0.69323611111111072</v>
      </c>
      <c r="AG66" s="98">
        <f t="shared" si="72"/>
        <v>0.71059722222222177</v>
      </c>
      <c r="AH66" s="98">
        <f t="shared" ref="AH66:AJ66" si="73">AH65+$K66</f>
        <v>0.73462916666666611</v>
      </c>
      <c r="AI66" s="98">
        <f t="shared" si="73"/>
        <v>0.75199027777777716</v>
      </c>
      <c r="AJ66" s="98">
        <f t="shared" si="73"/>
        <v>0.77254999999999929</v>
      </c>
    </row>
    <row r="67" spans="1:36" ht="15" customHeight="1">
      <c r="A67" s="1951"/>
      <c r="B67" s="872" t="s">
        <v>371</v>
      </c>
      <c r="C67" s="1625"/>
      <c r="D67" s="1625"/>
      <c r="E67" s="1627" t="s">
        <v>153</v>
      </c>
      <c r="F67" s="28">
        <v>0.4</v>
      </c>
      <c r="G67" s="28">
        <f t="shared" si="43"/>
        <v>9.18</v>
      </c>
      <c r="H67" s="607" t="s">
        <v>533</v>
      </c>
      <c r="I67" s="607" t="s">
        <v>91</v>
      </c>
      <c r="J67" s="1629">
        <v>30</v>
      </c>
      <c r="K67" s="37">
        <f t="shared" si="32"/>
        <v>5.5555555555555556E-4</v>
      </c>
      <c r="L67" s="37">
        <f t="shared" si="36"/>
        <v>1.6043749999999999E-2</v>
      </c>
      <c r="M67" s="98">
        <f t="shared" ref="M67:AG67" si="74">M66+$K67</f>
        <v>0.26292083333333327</v>
      </c>
      <c r="N67" s="98">
        <f t="shared" si="74"/>
        <v>0.28028194444444449</v>
      </c>
      <c r="O67" s="98">
        <f t="shared" si="74"/>
        <v>0.30805972222222228</v>
      </c>
      <c r="P67" s="98">
        <f t="shared" si="74"/>
        <v>0.3216750000000001</v>
      </c>
      <c r="Q67" s="98">
        <f t="shared" si="74"/>
        <v>0.35639722222222237</v>
      </c>
      <c r="R67" s="98">
        <f t="shared" si="74"/>
        <v>0.37417916666666684</v>
      </c>
      <c r="S67" s="98">
        <f t="shared" si="74"/>
        <v>0.39848472222222242</v>
      </c>
      <c r="T67" s="98">
        <f t="shared" si="74"/>
        <v>0.41557222222222245</v>
      </c>
      <c r="U67" s="98">
        <f t="shared" si="74"/>
        <v>0.43987777777777803</v>
      </c>
      <c r="V67" s="98">
        <f t="shared" si="74"/>
        <v>0.47849305555555588</v>
      </c>
      <c r="W67" s="98">
        <f t="shared" si="74"/>
        <v>0.49238194444444483</v>
      </c>
      <c r="X67" s="98">
        <f t="shared" si="74"/>
        <v>0.51988611111111138</v>
      </c>
      <c r="Y67" s="98">
        <f t="shared" si="74"/>
        <v>0.54071944444444464</v>
      </c>
      <c r="Z67" s="98">
        <f t="shared" si="74"/>
        <v>0.56127916666666677</v>
      </c>
      <c r="AA67" s="98">
        <f t="shared" si="74"/>
        <v>0.58558472222222224</v>
      </c>
      <c r="AB67" s="98">
        <f t="shared" si="74"/>
        <v>0.60336666666666661</v>
      </c>
      <c r="AC67" s="98">
        <f t="shared" si="74"/>
        <v>0.62767222222222208</v>
      </c>
      <c r="AD67" s="98">
        <f t="shared" si="74"/>
        <v>0.65170416666666642</v>
      </c>
      <c r="AE67" s="98">
        <f t="shared" si="74"/>
        <v>0.66906527777777747</v>
      </c>
      <c r="AF67" s="98">
        <f t="shared" si="74"/>
        <v>0.69379166666666625</v>
      </c>
      <c r="AG67" s="98">
        <f t="shared" si="74"/>
        <v>0.7111527777777773</v>
      </c>
      <c r="AH67" s="98">
        <f t="shared" ref="AH67:AJ67" si="75">AH66+$K67</f>
        <v>0.73518472222222164</v>
      </c>
      <c r="AI67" s="98">
        <f t="shared" si="75"/>
        <v>0.75254583333333269</v>
      </c>
      <c r="AJ67" s="98">
        <f t="shared" si="75"/>
        <v>0.77310555555555482</v>
      </c>
    </row>
    <row r="68" spans="1:36" ht="14.25" hidden="1" customHeight="1">
      <c r="A68" s="308"/>
      <c r="B68" s="284"/>
      <c r="C68" s="307"/>
      <c r="D68" s="84"/>
      <c r="E68" s="85"/>
      <c r="F68" s="85"/>
      <c r="G68" s="86"/>
      <c r="H68" s="87"/>
      <c r="I68" s="87"/>
      <c r="J68" s="90">
        <v>4.8611111111111112E-3</v>
      </c>
      <c r="K68" s="90">
        <v>4.8611111111111112E-3</v>
      </c>
      <c r="L68" s="90">
        <v>4.8611111111111112E-3</v>
      </c>
      <c r="M68" s="90">
        <v>4.8611111111111112E-3</v>
      </c>
      <c r="N68" s="90">
        <v>4.8611111111111112E-3</v>
      </c>
      <c r="O68" s="90">
        <v>4.8611111111111112E-3</v>
      </c>
      <c r="P68" s="90">
        <v>4.8611111111111112E-3</v>
      </c>
      <c r="Q68" s="90">
        <v>2.5694444444444447E-2</v>
      </c>
      <c r="R68" s="90">
        <v>1.1805555555555555E-2</v>
      </c>
      <c r="S68" s="90">
        <v>4.8611111111111112E-3</v>
      </c>
      <c r="T68" s="90">
        <v>7.6388888888888886E-3</v>
      </c>
      <c r="U68" s="90">
        <v>4.8611111111111112E-3</v>
      </c>
      <c r="V68" s="90">
        <v>8.3333333333333332E-3</v>
      </c>
      <c r="W68" s="90">
        <v>4.8611111111111112E-3</v>
      </c>
      <c r="X68" s="322">
        <v>4.8611111111111112E-3</v>
      </c>
      <c r="Y68" s="323">
        <v>1.1805555555555555E-2</v>
      </c>
      <c r="Z68" s="323">
        <v>4.8611111111111112E-3</v>
      </c>
      <c r="AA68" s="323">
        <v>4.8611111111111112E-3</v>
      </c>
      <c r="AB68" s="323">
        <v>4.8611111111111112E-3</v>
      </c>
      <c r="AC68" s="322">
        <v>4.1666666666666666E-3</v>
      </c>
      <c r="AD68" s="322">
        <v>4.1666666666666666E-3</v>
      </c>
      <c r="AE68" s="322">
        <v>1.3888888888888889E-3</v>
      </c>
    </row>
    <row r="69" spans="1:36" ht="17.25" customHeight="1">
      <c r="A69" s="308"/>
      <c r="B69" s="284"/>
      <c r="C69" s="307"/>
      <c r="D69" s="84"/>
      <c r="E69" s="85"/>
      <c r="F69" s="85"/>
      <c r="G69" s="86"/>
      <c r="H69" s="87"/>
      <c r="I69" s="87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Y69" s="63"/>
      <c r="Z69" s="63"/>
      <c r="AA69" s="63"/>
      <c r="AB69" s="63"/>
    </row>
    <row r="70" spans="1:36" ht="17.25" thickBot="1">
      <c r="A70" s="308"/>
      <c r="B70" s="284"/>
      <c r="C70" s="307"/>
      <c r="D70" s="84"/>
      <c r="E70" s="85"/>
      <c r="F70" s="85"/>
      <c r="G70" s="86"/>
      <c r="H70" s="87"/>
      <c r="I70" s="87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Y70" s="63"/>
      <c r="Z70" s="63"/>
      <c r="AA70" s="63"/>
      <c r="AB70" s="63"/>
    </row>
    <row r="71" spans="1:36" ht="17.25" thickBot="1">
      <c r="A71" s="308"/>
      <c r="B71" s="347" t="s">
        <v>392</v>
      </c>
      <c r="C71" s="348"/>
      <c r="D71" s="348"/>
      <c r="E71" s="349"/>
      <c r="F71" s="349"/>
      <c r="G71" s="350"/>
      <c r="H71" s="351"/>
      <c r="I71" s="351"/>
      <c r="J71" s="352">
        <v>0.2673611111111111</v>
      </c>
      <c r="K71" s="352">
        <v>0.28680555555555554</v>
      </c>
      <c r="L71" s="352">
        <v>0.3125</v>
      </c>
      <c r="M71" s="352">
        <v>0.3263888888888889</v>
      </c>
      <c r="N71" s="352">
        <v>0.3611111111111111</v>
      </c>
      <c r="O71" s="352"/>
      <c r="P71" s="352">
        <v>0.40277777777777773</v>
      </c>
      <c r="Q71" s="352"/>
      <c r="R71" s="353">
        <v>0.44444444444444442</v>
      </c>
      <c r="S71" s="90"/>
      <c r="T71" s="90"/>
      <c r="U71" s="90"/>
      <c r="V71" s="90"/>
      <c r="W71" s="90"/>
      <c r="Y71" s="318"/>
      <c r="Z71" s="63"/>
      <c r="AA71" s="63"/>
      <c r="AB71" s="63"/>
    </row>
    <row r="72" spans="1:36" ht="18" customHeight="1">
      <c r="A72" s="308"/>
      <c r="B72" s="284"/>
      <c r="C72" s="307"/>
      <c r="D72" s="84"/>
      <c r="E72" s="85"/>
      <c r="F72" s="85"/>
      <c r="G72" s="86"/>
      <c r="H72" s="87"/>
      <c r="I72" s="87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Y72" s="289"/>
      <c r="Z72" s="15"/>
      <c r="AA72" s="15"/>
      <c r="AB72" s="15"/>
    </row>
    <row r="73" spans="1:36" ht="17.25" thickBot="1">
      <c r="A73" s="308"/>
      <c r="B73" s="284"/>
      <c r="C73" s="307"/>
      <c r="D73" s="84"/>
      <c r="E73" s="86"/>
      <c r="F73" s="85"/>
      <c r="G73" s="86"/>
      <c r="H73" s="550"/>
      <c r="I73" s="550"/>
      <c r="J73" s="550"/>
      <c r="K73" s="550"/>
      <c r="L73" s="550"/>
      <c r="M73" s="550"/>
      <c r="N73" s="550"/>
      <c r="O73" s="550"/>
      <c r="P73" s="550"/>
      <c r="Q73" s="550"/>
      <c r="R73" s="550"/>
      <c r="S73" s="550"/>
      <c r="T73" s="550"/>
      <c r="U73" s="90"/>
      <c r="V73" s="90"/>
      <c r="W73" s="90"/>
      <c r="Y73" s="289"/>
      <c r="Z73" s="15"/>
      <c r="AA73" s="15"/>
      <c r="AB73" s="15"/>
    </row>
    <row r="74" spans="1:36">
      <c r="A74" s="308"/>
      <c r="B74" s="284"/>
      <c r="C74" s="307"/>
      <c r="D74" s="84"/>
      <c r="E74" s="1316"/>
      <c r="F74" s="1317"/>
      <c r="G74" s="1318"/>
      <c r="H74" s="1319"/>
      <c r="I74" s="1319"/>
      <c r="J74" s="1319"/>
      <c r="K74" s="1320"/>
      <c r="L74" s="550"/>
      <c r="M74" s="550"/>
      <c r="N74" s="550"/>
      <c r="O74" s="550"/>
      <c r="P74" s="550"/>
      <c r="Q74" s="550"/>
      <c r="R74" s="550"/>
      <c r="S74" s="550"/>
      <c r="T74" s="550"/>
      <c r="U74" s="90"/>
      <c r="V74" s="90"/>
      <c r="W74" s="90"/>
      <c r="Y74" s="289"/>
      <c r="Z74" s="15"/>
      <c r="AA74" s="15"/>
      <c r="AB74" s="15"/>
    </row>
    <row r="75" spans="1:36">
      <c r="A75" s="308"/>
      <c r="B75" s="284"/>
      <c r="C75" s="307"/>
      <c r="D75" s="84"/>
      <c r="E75" s="1050"/>
      <c r="F75" s="107" t="s">
        <v>1264</v>
      </c>
      <c r="G75" s="346"/>
      <c r="H75" s="1321">
        <f>G67</f>
        <v>9.18</v>
      </c>
      <c r="I75" s="1321"/>
      <c r="J75" s="1321"/>
      <c r="K75" s="1322"/>
      <c r="L75" s="550"/>
      <c r="M75" s="550"/>
      <c r="N75" s="550"/>
      <c r="O75" s="550"/>
      <c r="P75" s="550"/>
      <c r="Q75" s="550"/>
      <c r="R75" s="550"/>
      <c r="S75" s="550"/>
      <c r="T75" s="550"/>
      <c r="U75" s="90"/>
      <c r="V75" s="90"/>
      <c r="W75" s="90"/>
      <c r="Y75" s="289"/>
      <c r="Z75" s="15"/>
      <c r="AA75" s="15"/>
      <c r="AB75" s="15"/>
    </row>
    <row r="76" spans="1:36">
      <c r="A76" s="308"/>
      <c r="B76" s="284"/>
      <c r="C76" s="307"/>
      <c r="D76" s="84"/>
      <c r="E76" s="1050"/>
      <c r="F76" s="107"/>
      <c r="G76" s="346"/>
      <c r="H76" s="1321"/>
      <c r="I76" s="1321"/>
      <c r="J76" s="1321"/>
      <c r="K76" s="1322"/>
      <c r="L76" s="550"/>
      <c r="M76" s="550"/>
      <c r="N76" s="550"/>
      <c r="O76" s="550"/>
      <c r="P76" s="550"/>
      <c r="Q76" s="550"/>
      <c r="R76" s="550"/>
      <c r="S76" s="550"/>
      <c r="T76" s="550"/>
      <c r="U76" s="90"/>
      <c r="V76" s="90"/>
      <c r="W76" s="90"/>
      <c r="Y76" s="289"/>
      <c r="Z76" s="15"/>
      <c r="AA76" s="15"/>
      <c r="AB76" s="15"/>
    </row>
    <row r="77" spans="1:36">
      <c r="A77" s="308"/>
      <c r="B77" s="284"/>
      <c r="C77" s="307"/>
      <c r="D77" s="84"/>
      <c r="E77" s="1050"/>
      <c r="F77" s="107" t="s">
        <v>1275</v>
      </c>
      <c r="G77" s="346"/>
      <c r="H77" s="1321">
        <v>48</v>
      </c>
      <c r="I77" s="1321"/>
      <c r="J77" s="1321"/>
      <c r="K77" s="1322"/>
      <c r="L77" s="550"/>
      <c r="M77" s="550"/>
      <c r="N77" s="550"/>
      <c r="O77" s="550"/>
      <c r="P77" s="550"/>
      <c r="Q77" s="550"/>
      <c r="R77" s="550"/>
      <c r="S77" s="550"/>
      <c r="T77" s="550"/>
      <c r="U77" s="90"/>
      <c r="V77" s="90"/>
      <c r="W77" s="90"/>
      <c r="Y77" s="289"/>
      <c r="Z77" s="15"/>
    </row>
    <row r="78" spans="1:36">
      <c r="A78" s="308"/>
      <c r="B78" s="284"/>
      <c r="C78" s="307"/>
      <c r="D78" s="84"/>
      <c r="E78" s="1050"/>
      <c r="F78" s="107"/>
      <c r="G78" s="346"/>
      <c r="H78" s="1321"/>
      <c r="I78" s="1321"/>
      <c r="J78" s="1321"/>
      <c r="K78" s="1322"/>
      <c r="L78" s="550"/>
      <c r="M78" s="550"/>
      <c r="N78" s="550"/>
      <c r="O78" s="550"/>
      <c r="P78" s="550"/>
      <c r="Q78" s="550"/>
      <c r="R78" s="550"/>
      <c r="S78" s="550"/>
      <c r="T78" s="550"/>
      <c r="U78" s="90"/>
      <c r="V78" s="90"/>
      <c r="W78" s="90"/>
      <c r="Y78" s="289"/>
      <c r="Z78" s="15"/>
    </row>
    <row r="79" spans="1:36">
      <c r="A79" s="283"/>
      <c r="B79" s="284"/>
      <c r="C79" s="307"/>
      <c r="D79" s="84"/>
      <c r="E79" s="1323"/>
      <c r="F79" s="852" t="s">
        <v>1338</v>
      </c>
      <c r="G79" s="852"/>
      <c r="H79" s="852">
        <f>H75*H77</f>
        <v>440.64</v>
      </c>
      <c r="I79" s="852"/>
      <c r="J79" s="852"/>
      <c r="K79" s="1324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Y79" s="289"/>
      <c r="Z79" s="15"/>
    </row>
    <row r="80" spans="1:36" ht="17.25" thickBot="1">
      <c r="A80" s="316"/>
      <c r="B80" s="284"/>
      <c r="C80" s="307"/>
      <c r="D80" s="84"/>
      <c r="E80" s="1325"/>
      <c r="F80" s="1326"/>
      <c r="G80" s="1326"/>
      <c r="H80" s="1326"/>
      <c r="I80" s="1326"/>
      <c r="J80" s="1326"/>
      <c r="K80" s="1327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Y80" s="289"/>
      <c r="Z80" s="15"/>
    </row>
    <row r="81" spans="1:26">
      <c r="A81" s="15"/>
      <c r="B81" s="17"/>
      <c r="E81" s="1315"/>
      <c r="F81" s="1315"/>
      <c r="G81" s="1315"/>
      <c r="H81" s="1315"/>
      <c r="I81" s="1315"/>
      <c r="J81" s="1315"/>
      <c r="Y81" s="289"/>
      <c r="Z81" s="15"/>
    </row>
    <row r="82" spans="1:26">
      <c r="A82" s="15"/>
      <c r="B82" s="17"/>
      <c r="Y82" s="289"/>
      <c r="Z82" s="15"/>
    </row>
    <row r="83" spans="1:26">
      <c r="A83" s="15"/>
      <c r="B83" s="17"/>
      <c r="Y83" s="289"/>
      <c r="Z83" s="15"/>
    </row>
    <row r="84" spans="1:26">
      <c r="A84" s="15"/>
      <c r="B84" s="17"/>
      <c r="Y84" s="289"/>
      <c r="Z84" s="15"/>
    </row>
    <row r="85" spans="1:26">
      <c r="A85" s="15"/>
      <c r="B85" s="17"/>
      <c r="Y85" s="289"/>
      <c r="Z85" s="15"/>
    </row>
    <row r="86" spans="1:26">
      <c r="A86" s="15"/>
      <c r="B86" s="17"/>
      <c r="Y86" s="289"/>
      <c r="Z86" s="15"/>
    </row>
    <row r="87" spans="1:26">
      <c r="A87" s="15"/>
      <c r="B87" s="17"/>
      <c r="Y87" s="289"/>
      <c r="Z87" s="15"/>
    </row>
    <row r="88" spans="1:26">
      <c r="A88" s="15"/>
      <c r="B88" s="17"/>
      <c r="Y88" s="289"/>
      <c r="Z88" s="15"/>
    </row>
    <row r="89" spans="1:26">
      <c r="A89" s="15"/>
      <c r="B89" s="17"/>
      <c r="Y89" s="289"/>
      <c r="Z89" s="15"/>
    </row>
    <row r="90" spans="1:26">
      <c r="A90" s="15"/>
      <c r="B90" s="17"/>
      <c r="Y90" s="15"/>
      <c r="Z90" s="15"/>
    </row>
    <row r="91" spans="1:26">
      <c r="A91" s="15"/>
      <c r="B91" s="17"/>
      <c r="Y91" s="15"/>
      <c r="Z91" s="15"/>
    </row>
    <row r="92" spans="1:26">
      <c r="A92" s="15"/>
      <c r="B92" s="17"/>
      <c r="Y92" s="15"/>
      <c r="Z92" s="15"/>
    </row>
    <row r="93" spans="1:26">
      <c r="A93" s="15"/>
      <c r="B93" s="17"/>
      <c r="Y93" s="15"/>
      <c r="Z93" s="15"/>
    </row>
    <row r="94" spans="1:26">
      <c r="A94" s="15"/>
      <c r="B94" s="17"/>
      <c r="Y94" s="15"/>
      <c r="Z94" s="15"/>
    </row>
    <row r="95" spans="1:26">
      <c r="A95" s="15"/>
      <c r="B95" s="17"/>
    </row>
    <row r="96" spans="1:26">
      <c r="A96" s="15"/>
      <c r="B96" s="17"/>
    </row>
    <row r="97" spans="1:2">
      <c r="A97" s="15"/>
      <c r="B97" s="17"/>
    </row>
    <row r="98" spans="1:2">
      <c r="A98" s="15"/>
      <c r="B98" s="17"/>
    </row>
    <row r="99" spans="1:2">
      <c r="A99" s="15"/>
      <c r="B99" s="17"/>
    </row>
    <row r="100" spans="1:2">
      <c r="A100" s="15"/>
      <c r="B100" s="17"/>
    </row>
    <row r="101" spans="1:2">
      <c r="A101" s="15"/>
      <c r="B101" s="17"/>
    </row>
    <row r="102" spans="1:2">
      <c r="A102" s="15"/>
      <c r="B102" s="17"/>
    </row>
    <row r="103" spans="1:2">
      <c r="A103" s="15"/>
      <c r="B103" s="17"/>
    </row>
    <row r="104" spans="1:2">
      <c r="A104" s="15"/>
      <c r="B104" s="17"/>
    </row>
    <row r="105" spans="1:2">
      <c r="A105" s="15"/>
      <c r="B105" s="17"/>
    </row>
    <row r="106" spans="1:2">
      <c r="A106" s="15"/>
      <c r="B106" s="17"/>
    </row>
    <row r="107" spans="1:2">
      <c r="A107" s="15"/>
      <c r="B107" s="17"/>
    </row>
    <row r="108" spans="1:2">
      <c r="B108" s="17"/>
    </row>
    <row r="109" spans="1:2">
      <c r="B109" s="17"/>
    </row>
  </sheetData>
  <mergeCells count="21">
    <mergeCell ref="AI2:AK2"/>
    <mergeCell ref="B1:B2"/>
    <mergeCell ref="A47:A67"/>
    <mergeCell ref="B45:B46"/>
    <mergeCell ref="C45:C46"/>
    <mergeCell ref="A44:A46"/>
    <mergeCell ref="B40:B41"/>
    <mergeCell ref="B42:B43"/>
    <mergeCell ref="A3:C3"/>
    <mergeCell ref="A4:A5"/>
    <mergeCell ref="D4:D5"/>
    <mergeCell ref="H5:I5"/>
    <mergeCell ref="D3:AJ3"/>
    <mergeCell ref="E4:L4"/>
    <mergeCell ref="B4:B5"/>
    <mergeCell ref="C4:C5"/>
    <mergeCell ref="D44:AJ44"/>
    <mergeCell ref="A6:A26"/>
    <mergeCell ref="D45:D46"/>
    <mergeCell ref="E45:L45"/>
    <mergeCell ref="H46:I46"/>
  </mergeCells>
  <pageMargins left="0.43307086614173229" right="0.23622047244094491" top="0.74803149606299213" bottom="0.74803149606299213" header="0.31496062992125984" footer="0.31496062992125984"/>
  <pageSetup paperSize="9" scale="55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44</vt:i4>
      </vt:variant>
      <vt:variant>
        <vt:lpstr>Zakresy nazwane</vt:lpstr>
      </vt:variant>
      <vt:variant>
        <vt:i4>2</vt:i4>
      </vt:variant>
    </vt:vector>
  </HeadingPairs>
  <TitlesOfParts>
    <vt:vector size="46" baseType="lpstr">
      <vt:lpstr>Koszty GM</vt:lpstr>
      <vt:lpstr>Kilometry ogółem</vt:lpstr>
      <vt:lpstr>GM  1_Bieniewo Parcel P</vt:lpstr>
      <vt:lpstr>GM l 1_Bieniewo Parcel SN</vt:lpstr>
      <vt:lpstr>GM linia 2_Łuszczewek_P</vt:lpstr>
      <vt:lpstr>GM linia 2_Łuszczewek_SN</vt:lpstr>
      <vt:lpstr>GM linia 3_Rochaliki P</vt:lpstr>
      <vt:lpstr>GM linia 3_Rochaliki SN</vt:lpstr>
      <vt:lpstr>GM MILANÓWEK B   _P </vt:lpstr>
      <vt:lpstr>GM MILANÓWEK B   _SN</vt:lpstr>
      <vt:lpstr>GM MILANÓWEK A   _P</vt:lpstr>
      <vt:lpstr>GM MILANÓWEK A    SN</vt:lpstr>
      <vt:lpstr>GM SZKOLNA 10_S</vt:lpstr>
      <vt:lpstr>GM SZKOLNA 11_ S</vt:lpstr>
      <vt:lpstr>GM linia 13 (miejska 3) P</vt:lpstr>
      <vt:lpstr>GM lin 13 (miej. 3) SN _II_WARI</vt:lpstr>
      <vt:lpstr>Linia 17 P  Gr. Maz- Milanów</vt:lpstr>
      <vt:lpstr>Linia 17 SN Gr   Maz- Milanówek</vt:lpstr>
      <vt:lpstr>GM Linia 20 (standard bogaty)</vt:lpstr>
      <vt:lpstr>GM Linia 20 (standard)</vt:lpstr>
      <vt:lpstr>Linia  21 P </vt:lpstr>
      <vt:lpstr>Linia  21 SN</vt:lpstr>
      <vt:lpstr>Linia 22 P </vt:lpstr>
      <vt:lpstr>Linia 22 P  SN</vt:lpstr>
      <vt:lpstr>Linia 23 P</vt:lpstr>
      <vt:lpstr>Linia 23 SN</vt:lpstr>
      <vt:lpstr>Linia 24 P</vt:lpstr>
      <vt:lpstr>Linia 24 SN  </vt:lpstr>
      <vt:lpstr>Linia 24 P (Objazd Kraśnicza W </vt:lpstr>
      <vt:lpstr>Linia 24 SN (Objazd Kraśnicz (2</vt:lpstr>
      <vt:lpstr>Linia 25 P _nie wdrażamy</vt:lpstr>
      <vt:lpstr>Linia 25 P  _1 wariant</vt:lpstr>
      <vt:lpstr>Linia 25 P  _1 wariant SN</vt:lpstr>
      <vt:lpstr>GM linia 26_P</vt:lpstr>
      <vt:lpstr>GM linia 27_ P_objazd TAM</vt:lpstr>
      <vt:lpstr>GM linia 27_ P_objazd Powrót</vt:lpstr>
      <vt:lpstr>GM linia 27_SN_objazd</vt:lpstr>
      <vt:lpstr>GM linia 27_ P </vt:lpstr>
      <vt:lpstr>GM linia 27_ P (dwustronna)</vt:lpstr>
      <vt:lpstr>GM linia 27_ SN  </vt:lpstr>
      <vt:lpstr>GM linia 28_P</vt:lpstr>
      <vt:lpstr>GM linia 28_SN_ </vt:lpstr>
      <vt:lpstr>Linia 29 P</vt:lpstr>
      <vt:lpstr>Arkusz2</vt:lpstr>
      <vt:lpstr>'GM linia 26_P'!Obszar_wydruku</vt:lpstr>
      <vt:lpstr>'Linia 24 P (Objazd Kraśnicza W '!Obszar_wydruku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Jerzy Kowalczyk</dc:creator>
  <cp:lastModifiedBy>Jarosław Jankowski</cp:lastModifiedBy>
  <cp:lastPrinted>2021-08-05T06:12:58Z</cp:lastPrinted>
  <dcterms:created xsi:type="dcterms:W3CDTF">2021-03-16T11:30:06Z</dcterms:created>
  <dcterms:modified xsi:type="dcterms:W3CDTF">2021-08-23T13:59:29Z</dcterms:modified>
</cp:coreProperties>
</file>